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4" activeTab="4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F138" i="4"/>
  <c r="F139" i="4"/>
  <c r="F140" i="4"/>
  <c r="F141" i="4"/>
  <c r="F142" i="4"/>
  <c r="F144" i="4"/>
  <c r="F145" i="4"/>
  <c r="F146" i="4"/>
  <c r="F147" i="4"/>
  <c r="F148" i="4"/>
  <c r="F149" i="4"/>
  <c r="F150" i="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75" i="9"/>
  <c r="K218" i="13"/>
  <c r="G194" i="9"/>
  <c r="E257" i="9"/>
  <c r="E262" i="9"/>
  <c r="E265" i="9"/>
  <c r="E196" i="9"/>
  <c r="E204" i="9"/>
  <c r="H74" i="9"/>
  <c r="K194" i="9"/>
  <c r="K32" i="14"/>
  <c r="I32" i="14"/>
  <c r="H32" i="14"/>
  <c r="G224" i="9"/>
  <c r="E265" i="13"/>
  <c r="E42" i="1"/>
  <c r="H164" i="9"/>
  <c r="E331" i="13"/>
  <c r="Q252" i="13"/>
  <c r="G254" i="9"/>
  <c r="E304" i="13"/>
  <c r="E303" i="13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<sst xmlns="http://schemas.openxmlformats.org/spreadsheetml/2006/main" count="8348" uniqueCount="573">
  <si>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</si>
  <si>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</si>
  <si>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</si>
  <si>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</si>
  <si>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</si>
  <si>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</si>
  <si>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</si>
  <si>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</si>
  <si>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</si>
  <si>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</si>
  <si>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</si>
  <si>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</si>
  <si>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</si>
  <si>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</si>
  <si>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</si>
  <si>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</si>
  <si>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</si>
  <si>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</si>
  <si>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</si>
  <si>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</si>
  <si>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</si>
  <si>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</si>
  <si>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</si>
  <si>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</si>
  <si>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</si>
  <si>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</si>
  <si>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</si>
  <si>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</si>
  <si>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</si>
  <si>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</si>
  <si>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</si>
  <si>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</si>
  <si>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</si>
  <si>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</si>
  <si>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</si>
  <si>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</si>
  <si>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</si>
  <si>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</si>
  <si>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</si>
  <si>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</si>
  <si>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</si>
  <si>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</si>
  <si>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</si>
  <si>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</si>
  <si>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</si>
  <si>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</si>
  <si>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</si>
  <si>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</si>
  <si>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</si>
  <si>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</si>
  <si>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</si>
  <si>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</si>
  <si>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</si>
  <si>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</si>
  <si>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</si>
  <si>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</si>
  <si>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</si>
  <si>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</si>
  <si>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</si>
  <si>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</si>
  <si>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</si>
  <si>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</si>
  <si>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</si>
  <si>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</si>
  <si>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</si>
  <si>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</si>
  <si>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</si>
  <si>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</si>
  <si>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</si>
  <si>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</si>
  <si>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</si>
  <si>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</si>
  <si>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</si>
  <si>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</si>
  <si>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</si>
  <si>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</si>
  <si>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</si>
  <si>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</si>
  <si>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</si>
  <si>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</si>
  <si>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</si>
  <si>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</si>
  <si>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</si>
  <si>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</si>
  <si>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</si>
  <si>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</si>
  <si>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</si>
  <si>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</si>
  <si>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</si>
  <si>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</si>
  <si>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</si>
  <si>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</si>
  <si>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</si>
  <si>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</si>
  <si>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</si>
  <si>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</si>
  <si>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</si>
  <si>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</si>
  <si>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</si>
  <si>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</si>
  <si>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</si>
  <si>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</si>
  <si>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</si>
  <si>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</si>
  <si>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</si>
  <si>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</si>
  <si>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</si>
  <si>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</si>
  <si>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</si>
  <si>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</si>
  <si>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</si>
  <si>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</si>
  <si>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</si>
  <si>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</si>
  <si>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</si>
  <si>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</si>
  <si>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</si>
  <si>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</si>
  <si>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</si>
  <si>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</si>
  <si>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</si>
  <si>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</si>
  <si>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</si>
  <si>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</si>
  <si>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</si>
  <si>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</si>
  <si>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</si>
  <si>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</si>
  <si>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</si>
  <si>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</si>
  <si>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</si>
  <si>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</si>
  <si>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</si>
  <si>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</si>
  <si>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</si>
  <si>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</si>
  <si>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</si>
  <si>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</si>
  <si>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</si>
  <si>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</si>
  <si>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</si>
  <si>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</si>
  <si>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</si>
  <si>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</si>
  <si>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</si>
  <si>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</si>
  <si>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</si>
  <si>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</si>
  <si>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</si>
  <si>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</si>
  <si>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</si>
  <si>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</si>
  <si>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</si>
  <si>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</si>
  <si>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</si>
  <si>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</si>
  <si>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</si>
  <si>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</si>
  <si>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</si>
  <si>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</si>
  <si>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</si>
  <si>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</si>
  <si>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</si>
  <si>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</si>
  <si>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</si>
  <si>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</si>
  <si>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</si>
  <si>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</si>
  <si>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</si>
  <si>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</si>
  <si>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</si>
  <si>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</si>
  <si>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</si>
  <si>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</si>
  <si>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</si>
  <si>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</si>
  <si>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</si>
  <si>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</si>
  <si>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</si>
  <si>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</si>
  <si>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</si>
  <si>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</si>
  <si>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</si>
  <si>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</si>
  <si>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</si>
  <si>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</si>
  <si>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</si>
  <si>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</si>
  <si>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</si>
  <si>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</si>
  <si>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</si>
  <si>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</si>
  <si>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</si>
  <si>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</si>
  <si>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</si>
  <si>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</si>
  <si>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</si>
  <si>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>5. มัธยม เขต35</t>
  </si>
  <si>
    <t>6. สนง.พระพุทธ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</si>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</sst>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0" xfId="0" applyFont="1" applyBorder="1"/>
    <xf numFmtId="0" fontId="51" fillId="0" borderId="10" xfId="0" applyFont="1" applyBorder="1"/>
    <xf numFmtId="0" fontId="51" fillId="0" borderId="1" xfId="0" applyFont="1" applyBorder="1"/>
    <xf numFmtId="0" fontId="48" fillId="0" borderId="2" xfId="0" applyFont="1" applyBorder="1"/>
    <xf numFmtId="0" fontId="48" fillId="0" borderId="3" xfId="0" applyFont="1" applyBorder="1"/>
    <xf numFmtId="0" fontId="50" fillId="0" borderId="2" xfId="0" applyFont="1" applyBorder="1"/>
    <xf numFmtId="0" fontId="49" fillId="0" borderId="0" xfId="0" applyFont="1" applyBorder="1"/>
    <xf numFmtId="189" fontId="52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3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4" fillId="0" borderId="0" xfId="0" applyFont="1"/>
    <xf numFmtId="0" fontId="56" fillId="0" borderId="0" xfId="0" applyFont="1"/>
    <xf numFmtId="0" fontId="56" fillId="0" borderId="0" xfId="0" applyFont="1" applyAlignment="1">
      <alignment vertical="center"/>
    </xf>
    <xf numFmtId="189" fontId="56" fillId="0" borderId="0" xfId="0" applyNumberFormat="1" applyFont="1" applyAlignment="1">
      <alignment vertical="center"/>
    </xf>
    <xf numFmtId="0" fontId="57" fillId="0" borderId="0" xfId="0" applyFont="1" applyBorder="1"/>
    <xf numFmtId="0" fontId="58" fillId="0" borderId="10" xfId="0" applyFont="1" applyFill="1" applyBorder="1"/>
    <xf numFmtId="0" fontId="56" fillId="0" borderId="0" xfId="0" applyFont="1" applyBorder="1"/>
    <xf numFmtId="0" fontId="56" fillId="0" borderId="0" xfId="0" applyFont="1" applyFill="1" applyBorder="1"/>
    <xf numFmtId="0" fontId="58" fillId="0" borderId="0" xfId="0" applyFont="1" applyFill="1" applyBorder="1"/>
    <xf numFmtId="0" fontId="56" fillId="0" borderId="10" xfId="0" applyFont="1" applyBorder="1"/>
    <xf numFmtId="0" fontId="58" fillId="0" borderId="2" xfId="0" applyFont="1" applyBorder="1"/>
    <xf numFmtId="0" fontId="58" fillId="0" borderId="0" xfId="0" applyFont="1"/>
    <xf numFmtId="0" fontId="56" fillId="0" borderId="10" xfId="0" applyFont="1" applyBorder="1" applyAlignment="1">
      <alignment vertical="center"/>
    </xf>
    <xf numFmtId="0" fontId="56" fillId="0" borderId="1" xfId="0" applyFont="1" applyBorder="1"/>
    <xf numFmtId="0" fontId="56" fillId="0" borderId="3" xfId="0" applyFont="1" applyBorder="1"/>
    <xf numFmtId="0" fontId="6" fillId="0" borderId="4" xfId="0" applyFont="1" applyBorder="1" applyAlignment="1">
      <alignment vertical="center"/>
    </xf>
    <xf numFmtId="0" fontId="54" fillId="0" borderId="0" xfId="0" applyFont="1" applyBorder="1"/>
    <xf numFmtId="0" fontId="57" fillId="0" borderId="0" xfId="0" applyFont="1"/>
    <xf numFmtId="0" fontId="57" fillId="0" borderId="10" xfId="0" applyFont="1" applyBorder="1"/>
    <xf numFmtId="0" fontId="57" fillId="0" borderId="11" xfId="0" applyFont="1" applyBorder="1"/>
    <xf numFmtId="0" fontId="57" fillId="0" borderId="0" xfId="0" applyFont="1" applyBorder="1" applyAlignment="1">
      <alignment horizontal="center"/>
    </xf>
    <xf numFmtId="0" fontId="57" fillId="0" borderId="2" xfId="0" applyFont="1" applyBorder="1"/>
    <xf numFmtId="0" fontId="57" fillId="0" borderId="8" xfId="0" applyFont="1" applyBorder="1"/>
    <xf numFmtId="0" fontId="59" fillId="0" borderId="0" xfId="0" applyFont="1" applyBorder="1" applyAlignment="1">
      <alignment horizontal="center" vertical="center"/>
    </xf>
    <xf numFmtId="0" fontId="57" fillId="0" borderId="3" xfId="0" applyFont="1" applyBorder="1"/>
    <xf numFmtId="0" fontId="56" fillId="3" borderId="1" xfId="0" applyFont="1" applyFill="1" applyBorder="1"/>
    <xf numFmtId="0" fontId="56" fillId="3" borderId="10" xfId="0" applyFont="1" applyFill="1" applyBorder="1"/>
    <xf numFmtId="0" fontId="54" fillId="0" borderId="0" xfId="0" quotePrefix="1" applyFont="1" applyAlignment="1">
      <alignment horizontal="center"/>
    </xf>
    <xf numFmtId="0" fontId="55" fillId="0" borderId="0" xfId="0" applyFont="1"/>
    <xf numFmtId="0" fontId="57" fillId="0" borderId="4" xfId="0" applyFont="1" applyBorder="1" applyAlignment="1">
      <alignment horizontal="center"/>
    </xf>
    <xf numFmtId="0" fontId="57" fillId="0" borderId="1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 shrinkToFit="1"/>
    </xf>
    <xf numFmtId="0" fontId="56" fillId="0" borderId="10" xfId="0" applyFont="1" applyBorder="1" applyAlignment="1">
      <alignment horizontal="center" vertical="center" shrinkToFit="1"/>
    </xf>
    <xf numFmtId="0" fontId="58" fillId="7" borderId="0" xfId="0" applyFont="1" applyFill="1" applyBorder="1"/>
    <xf numFmtId="0" fontId="57" fillId="7" borderId="0" xfId="0" applyFont="1" applyFill="1" applyBorder="1"/>
    <xf numFmtId="0" fontId="57" fillId="7" borderId="10" xfId="0" applyFont="1" applyFill="1" applyBorder="1"/>
    <xf numFmtId="0" fontId="56" fillId="7" borderId="1" xfId="0" applyFont="1" applyFill="1" applyBorder="1"/>
    <xf numFmtId="0" fontId="56" fillId="7" borderId="10" xfId="0" applyFont="1" applyFill="1" applyBorder="1"/>
    <xf numFmtId="41" fontId="55" fillId="0" borderId="12" xfId="0" applyNumberFormat="1" applyFont="1" applyFill="1" applyBorder="1" applyAlignment="1">
      <alignment horizontal="center"/>
    </xf>
    <xf numFmtId="41" fontId="58" fillId="0" borderId="13" xfId="0" applyNumberFormat="1" applyFont="1" applyFill="1" applyBorder="1" applyAlignment="1">
      <alignment horizontal="center"/>
    </xf>
    <xf numFmtId="189" fontId="58" fillId="0" borderId="13" xfId="0" applyNumberFormat="1" applyFont="1" applyFill="1" applyBorder="1" applyAlignment="1">
      <alignment horizontal="right"/>
    </xf>
    <xf numFmtId="41" fontId="58" fillId="0" borderId="15" xfId="0" applyNumberFormat="1" applyFont="1" applyFill="1" applyBorder="1" applyAlignment="1">
      <alignment horizontal="center"/>
    </xf>
    <xf numFmtId="189" fontId="58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9" xfId="0" applyFont="1" applyBorder="1" applyAlignment="1">
      <alignment horizontal="center" vertical="center"/>
    </xf>
    <xf numFmtId="0" fontId="63" fillId="0" borderId="0" xfId="0" applyFont="1"/>
    <xf numFmtId="0" fontId="63" fillId="0" borderId="1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 shrinkToFit="1"/>
    </xf>
    <xf numFmtId="0" fontId="63" fillId="0" borderId="10" xfId="0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0" xfId="0" applyFont="1" applyBorder="1"/>
    <xf numFmtId="0" fontId="65" fillId="0" borderId="1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3" fillId="0" borderId="0" xfId="0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top"/>
    </xf>
    <xf numFmtId="0" fontId="66" fillId="0" borderId="0" xfId="0" applyFont="1" applyBorder="1" applyAlignment="1">
      <alignment horizontal="left" vertical="center"/>
    </xf>
    <xf numFmtId="0" fontId="65" fillId="0" borderId="10" xfId="0" applyFont="1" applyBorder="1" applyAlignment="1">
      <alignment horizontal="center" vertical="top"/>
    </xf>
    <xf numFmtId="0" fontId="63" fillId="0" borderId="4" xfId="0" applyFont="1" applyBorder="1" applyAlignment="1">
      <alignment horizontal="left" vertical="top"/>
    </xf>
    <xf numFmtId="0" fontId="63" fillId="0" borderId="0" xfId="0" applyFont="1" applyBorder="1" applyAlignment="1">
      <alignment horizontal="left" vertical="top"/>
    </xf>
    <xf numFmtId="0" fontId="63" fillId="0" borderId="10" xfId="0" applyFont="1" applyBorder="1" applyAlignment="1">
      <alignment horizontal="left" vertical="center"/>
    </xf>
    <xf numFmtId="0" fontId="63" fillId="0" borderId="10" xfId="0" applyFont="1" applyBorder="1"/>
    <xf numFmtId="0" fontId="63" fillId="0" borderId="1" xfId="0" applyFont="1" applyBorder="1"/>
    <xf numFmtId="0" fontId="66" fillId="0" borderId="0" xfId="0" applyFont="1" applyBorder="1"/>
    <xf numFmtId="0" fontId="66" fillId="2" borderId="0" xfId="0" applyFont="1" applyFill="1" applyBorder="1"/>
    <xf numFmtId="0" fontId="63" fillId="2" borderId="0" xfId="0" applyFont="1" applyFill="1" applyBorder="1"/>
    <xf numFmtId="0" fontId="63" fillId="2" borderId="10" xfId="0" applyFont="1" applyFill="1" applyBorder="1"/>
    <xf numFmtId="0" fontId="63" fillId="2" borderId="1" xfId="0" applyFont="1" applyFill="1" applyBorder="1"/>
    <xf numFmtId="0" fontId="63" fillId="2" borderId="0" xfId="0" applyFont="1" applyFill="1"/>
    <xf numFmtId="0" fontId="63" fillId="0" borderId="0" xfId="0" applyFont="1" applyFill="1" applyBorder="1"/>
    <xf numFmtId="0" fontId="66" fillId="0" borderId="0" xfId="0" applyFont="1" applyFill="1" applyBorder="1"/>
    <xf numFmtId="0" fontId="63" fillId="0" borderId="10" xfId="0" applyFont="1" applyFill="1" applyBorder="1"/>
    <xf numFmtId="0" fontId="63" fillId="0" borderId="1" xfId="0" applyFont="1" applyFill="1" applyBorder="1"/>
    <xf numFmtId="0" fontId="63" fillId="0" borderId="0" xfId="0" applyFont="1" applyFill="1"/>
    <xf numFmtId="0" fontId="67" fillId="0" borderId="0" xfId="0" applyFont="1" applyBorder="1"/>
    <xf numFmtId="0" fontId="6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0" fillId="0" borderId="0" xfId="0" applyNumberFormat="1" applyFont="1" applyAlignment="1">
      <alignment horizontal="center"/>
    </xf>
    <xf numFmtId="0" fontId="67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8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0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0" fillId="0" borderId="13" xfId="0" applyNumberFormat="1" applyFont="1" applyFill="1" applyBorder="1" applyAlignment="1">
      <alignment horizontal="center"/>
    </xf>
    <xf numFmtId="189" fontId="70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0" fillId="0" borderId="15" xfId="0" applyNumberFormat="1" applyFont="1" applyFill="1" applyBorder="1" applyAlignment="1">
      <alignment horizontal="center"/>
    </xf>
    <xf numFmtId="189" fontId="70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5" fillId="0" borderId="1" xfId="0" applyFont="1" applyBorder="1" applyAlignment="1">
      <alignment horizontal="center"/>
    </xf>
    <xf numFmtId="0" fontId="71" fillId="0" borderId="0" xfId="0" applyFont="1" applyBorder="1"/>
    <xf numFmtId="0" fontId="71" fillId="0" borderId="10" xfId="0" applyFont="1" applyBorder="1"/>
    <xf numFmtId="0" fontId="71" fillId="0" borderId="1" xfId="0" applyFont="1" applyBorder="1"/>
    <xf numFmtId="0" fontId="71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1" fillId="0" borderId="11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2" fillId="0" borderId="11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6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horizontal="center" vertical="center" shrinkToFit="1"/>
    </xf>
    <xf numFmtId="0" fontId="57" fillId="0" borderId="16" xfId="0" applyFont="1" applyBorder="1" applyAlignment="1">
      <alignment horizontal="center"/>
    </xf>
    <xf numFmtId="0" fontId="57" fillId="0" borderId="17" xfId="0" applyFont="1" applyBorder="1" applyAlignment="1">
      <alignment horizontal="center"/>
    </xf>
    <xf numFmtId="0" fontId="57" fillId="0" borderId="18" xfId="0" applyFont="1" applyBorder="1" applyAlignment="1">
      <alignment horizontal="center"/>
    </xf>
    <xf numFmtId="0" fontId="57" fillId="0" borderId="0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7" fillId="0" borderId="7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9" fillId="0" borderId="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0" xfId="0" applyFont="1" applyAlignment="1">
      <alignment horizontal="center" vertical="center" shrinkToFit="1"/>
    </xf>
    <xf numFmtId="0" fontId="63" fillId="0" borderId="7" xfId="0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 shrinkToFit="1"/>
    </xf>
    <xf numFmtId="0" fontId="63" fillId="0" borderId="0" xfId="0" applyFont="1" applyBorder="1" applyAlignment="1">
      <alignment horizontal="center" vertical="center" shrinkToFit="1"/>
    </xf>
    <xf numFmtId="0" fontId="63" fillId="0" borderId="10" xfId="0" applyFont="1" applyBorder="1" applyAlignment="1">
      <alignment horizontal="center" vertical="center" shrinkToFit="1"/>
    </xf>
    <xf numFmtId="0" fontId="63" fillId="0" borderId="8" xfId="0" applyFont="1" applyBorder="1" applyAlignment="1">
      <alignment horizontal="center" vertical="center" shrinkToFit="1"/>
    </xf>
    <xf numFmtId="0" fontId="63" fillId="0" borderId="16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top"/>
    </xf>
    <xf numFmtId="0" fontId="63" fillId="0" borderId="0" xfId="0" applyFont="1" applyBorder="1" applyAlignment="1">
      <alignment horizontal="left" vertical="top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1" fillId="0" borderId="4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22</xdr:col>
      <xdr:colOff>0</xdr:colOff>
      <xdr:row>29</xdr:row>
      <xdr:rowOff>0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13369636" y="0"/>
          <a:ext cx="658091" cy="7256318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26" t="s">
        <v>0</v>
      </c>
      <c r="C1" s="2">
        <v>3.1</v>
      </c>
      <c r="D1" s="326" t="s">
        <v>498</v>
      </c>
    </row>
    <row r="2" spans="1:17" s="3" customFormat="1">
      <c r="B2" s="327" t="s">
        <v>2</v>
      </c>
      <c r="C2" s="2">
        <v>3.1</v>
      </c>
      <c r="D2" s="327" t="s">
        <v>534</v>
      </c>
    </row>
    <row r="3" spans="1:17" ht="6" customHeight="1"/>
    <row r="4" spans="1:17" s="5" customFormat="1" ht="19.5">
      <c r="A4" s="1021" t="s">
        <v>3</v>
      </c>
      <c r="B4" s="1021"/>
      <c r="C4" s="1021"/>
      <c r="D4" s="1022"/>
      <c r="E4" s="779"/>
      <c r="F4" s="1027" t="s">
        <v>4</v>
      </c>
      <c r="G4" s="1028"/>
      <c r="H4" s="1028"/>
      <c r="I4" s="1028"/>
      <c r="J4" s="1029"/>
      <c r="K4" s="1021" t="s">
        <v>5</v>
      </c>
      <c r="L4" s="1021"/>
      <c r="M4" s="1021"/>
      <c r="N4" s="1022"/>
    </row>
    <row r="5" spans="1:17" s="5" customFormat="1" ht="19.5">
      <c r="A5" s="1023"/>
      <c r="B5" s="1023"/>
      <c r="C5" s="1023"/>
      <c r="D5" s="1024"/>
      <c r="E5" s="239"/>
      <c r="F5" s="866"/>
      <c r="G5" s="867"/>
      <c r="H5" s="780" t="s">
        <v>6</v>
      </c>
      <c r="I5" s="828"/>
      <c r="J5" s="781"/>
      <c r="K5" s="1023"/>
      <c r="L5" s="1023"/>
      <c r="M5" s="1023"/>
      <c r="N5" s="1024"/>
    </row>
    <row r="6" spans="1:17" s="5" customFormat="1" ht="19.5">
      <c r="A6" s="1023"/>
      <c r="B6" s="1023"/>
      <c r="C6" s="1023"/>
      <c r="D6" s="1024"/>
      <c r="F6" s="1030" t="s">
        <v>8</v>
      </c>
      <c r="G6" s="1031"/>
      <c r="H6" s="829" t="s">
        <v>9</v>
      </c>
      <c r="I6" s="828" t="s">
        <v>10</v>
      </c>
      <c r="J6" s="6"/>
      <c r="K6" s="1023"/>
      <c r="L6" s="1023"/>
      <c r="M6" s="1023"/>
      <c r="N6" s="1024"/>
    </row>
    <row r="7" spans="1:17" s="5" customFormat="1" ht="24.75">
      <c r="A7" s="1023"/>
      <c r="B7" s="1023"/>
      <c r="C7" s="1023"/>
      <c r="D7" s="1024"/>
      <c r="F7" s="1030" t="s">
        <v>12</v>
      </c>
      <c r="G7" s="1031"/>
      <c r="H7" s="829" t="s">
        <v>13</v>
      </c>
      <c r="I7" s="6" t="s">
        <v>14</v>
      </c>
      <c r="J7" s="6" t="s">
        <v>535</v>
      </c>
      <c r="K7" s="1023"/>
      <c r="L7" s="1023"/>
      <c r="M7" s="1023"/>
      <c r="N7" s="1024"/>
    </row>
    <row r="8" spans="1:17" s="5" customFormat="1" ht="19.5">
      <c r="A8" s="1023"/>
      <c r="B8" s="1023"/>
      <c r="C8" s="1023"/>
      <c r="D8" s="1024"/>
      <c r="E8" s="828" t="s">
        <v>7</v>
      </c>
      <c r="F8" s="1030" t="s">
        <v>15</v>
      </c>
      <c r="G8" s="1031"/>
      <c r="H8" s="829" t="s">
        <v>16</v>
      </c>
      <c r="I8" s="6" t="s">
        <v>17</v>
      </c>
      <c r="J8" s="7" t="s">
        <v>18</v>
      </c>
      <c r="K8" s="1023"/>
      <c r="L8" s="1023"/>
      <c r="M8" s="1023"/>
      <c r="N8" s="1024"/>
    </row>
    <row r="9" spans="1:17" s="5" customFormat="1" ht="19.5">
      <c r="A9" s="1025"/>
      <c r="B9" s="1025"/>
      <c r="C9" s="1025"/>
      <c r="D9" s="1026"/>
      <c r="E9" s="868" t="s">
        <v>11</v>
      </c>
      <c r="F9" s="1032" t="s">
        <v>19</v>
      </c>
      <c r="G9" s="1033"/>
      <c r="H9" s="782" t="s">
        <v>19</v>
      </c>
      <c r="I9" s="868" t="s">
        <v>20</v>
      </c>
      <c r="J9" s="869"/>
      <c r="K9" s="1025"/>
      <c r="L9" s="1025"/>
      <c r="M9" s="1025"/>
      <c r="N9" s="1026"/>
    </row>
    <row r="10" spans="1:17" s="5" customFormat="1" ht="3" customHeight="1">
      <c r="A10" s="826"/>
      <c r="B10" s="826"/>
      <c r="C10" s="826"/>
      <c r="D10" s="827"/>
      <c r="E10" s="239"/>
      <c r="F10" s="828"/>
      <c r="G10" s="829"/>
      <c r="H10" s="829"/>
      <c r="I10" s="6"/>
      <c r="J10" s="779"/>
      <c r="K10" s="826"/>
      <c r="L10" s="826"/>
      <c r="M10" s="826"/>
      <c r="N10" s="826"/>
    </row>
    <row r="11" spans="1:17" s="786" customFormat="1" ht="23.25" customHeight="1">
      <c r="A11" s="1018" t="s">
        <v>21</v>
      </c>
      <c r="B11" s="1018"/>
      <c r="C11" s="1018"/>
      <c r="D11" s="1019"/>
      <c r="E11" s="870">
        <f>E42+E72+E102+E132+E162+E192+E222+E252</f>
        <v>457</v>
      </c>
      <c r="F11" s="871">
        <f t="shared" ref="E11:F24" si="0">F42+F72+F102+F132+F162+F192+F222+F252</f>
        <v>410</v>
      </c>
      <c r="G11" s="242"/>
      <c r="H11" s="872">
        <f t="shared" ref="H11:J12" si="1">H42+H72+H102+H132+H162+H192+H222+H252</f>
        <v>31</v>
      </c>
      <c r="I11" s="873">
        <f t="shared" si="1"/>
        <v>6</v>
      </c>
      <c r="J11" s="874">
        <f t="shared" si="1"/>
        <v>10</v>
      </c>
      <c r="K11" s="1018" t="s">
        <v>11</v>
      </c>
      <c r="L11" s="1018"/>
    </row>
    <row r="12" spans="1:17" ht="15.75" customHeight="1">
      <c r="A12" s="14"/>
      <c r="B12" s="227" t="s">
        <v>22</v>
      </c>
      <c r="C12" s="787"/>
      <c r="D12" s="788"/>
      <c r="E12" s="875">
        <f>E43+E73+E103+E133+E163+E193+E223+E253</f>
        <v>87</v>
      </c>
      <c r="F12" s="876">
        <f t="shared" si="0"/>
        <v>62</v>
      </c>
      <c r="G12" s="877"/>
      <c r="H12" s="878">
        <f t="shared" si="1"/>
        <v>16</v>
      </c>
      <c r="I12" s="879">
        <f t="shared" si="1"/>
        <v>6</v>
      </c>
      <c r="J12" s="880">
        <f t="shared" si="1"/>
        <v>3</v>
      </c>
      <c r="K12" s="787"/>
      <c r="L12" s="14" t="s">
        <v>23</v>
      </c>
    </row>
    <row r="13" spans="1:17" ht="15.75" customHeight="1">
      <c r="A13" s="787"/>
      <c r="B13" s="14" t="s">
        <v>24</v>
      </c>
      <c r="C13" s="787"/>
      <c r="D13" s="788"/>
      <c r="E13" s="875">
        <f t="shared" si="0"/>
        <v>24</v>
      </c>
      <c r="F13" s="876">
        <f t="shared" si="0"/>
        <v>24</v>
      </c>
      <c r="G13" s="877"/>
      <c r="H13" s="878" t="s">
        <v>25</v>
      </c>
      <c r="I13" s="879" t="s">
        <v>25</v>
      </c>
      <c r="J13" s="880" t="s">
        <v>25</v>
      </c>
      <c r="K13" s="787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27"/>
      <c r="E14" s="875">
        <f t="shared" si="0"/>
        <v>35</v>
      </c>
      <c r="F14" s="876">
        <f t="shared" si="0"/>
        <v>30</v>
      </c>
      <c r="G14" s="877"/>
      <c r="H14" s="878">
        <f>H45+H75+H105+H135+H165+H195+H225+H255</f>
        <v>4</v>
      </c>
      <c r="I14" s="879" t="s">
        <v>25</v>
      </c>
      <c r="J14" s="880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27"/>
      <c r="E15" s="875">
        <f t="shared" si="0"/>
        <v>25</v>
      </c>
      <c r="F15" s="876">
        <f t="shared" si="0"/>
        <v>25</v>
      </c>
      <c r="G15" s="877"/>
      <c r="H15" s="878" t="s">
        <v>25</v>
      </c>
      <c r="I15" s="879" t="s">
        <v>25</v>
      </c>
      <c r="J15" s="880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27"/>
      <c r="E16" s="875">
        <f t="shared" si="0"/>
        <v>33</v>
      </c>
      <c r="F16" s="876">
        <f t="shared" si="0"/>
        <v>30</v>
      </c>
      <c r="G16" s="877"/>
      <c r="H16" s="878">
        <f>H47+H77+H107+H137+H167+H197+H227+H257</f>
        <v>2</v>
      </c>
      <c r="I16" s="879" t="s">
        <v>25</v>
      </c>
      <c r="J16" s="880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27"/>
      <c r="E17" s="875">
        <f t="shared" si="0"/>
        <v>37</v>
      </c>
      <c r="F17" s="876">
        <f t="shared" si="0"/>
        <v>36</v>
      </c>
      <c r="G17" s="877"/>
      <c r="H17" s="878" t="s">
        <v>25</v>
      </c>
      <c r="I17" s="879" t="s">
        <v>25</v>
      </c>
      <c r="J17" s="880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27"/>
      <c r="E18" s="875">
        <f t="shared" si="0"/>
        <v>28</v>
      </c>
      <c r="F18" s="876">
        <f t="shared" si="0"/>
        <v>27</v>
      </c>
      <c r="G18" s="877"/>
      <c r="H18" s="878" t="s">
        <v>25</v>
      </c>
      <c r="I18" s="879" t="s">
        <v>25</v>
      </c>
      <c r="J18" s="880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27"/>
      <c r="E19" s="875">
        <f t="shared" si="0"/>
        <v>43</v>
      </c>
      <c r="F19" s="876">
        <f t="shared" si="0"/>
        <v>39</v>
      </c>
      <c r="G19" s="877"/>
      <c r="H19" s="878">
        <f>H50+H80+H110+H140+H170+H200+H230+H260</f>
        <v>4</v>
      </c>
      <c r="I19" s="879" t="s">
        <v>25</v>
      </c>
      <c r="J19" s="880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27"/>
      <c r="E20" s="875">
        <f t="shared" si="0"/>
        <v>11</v>
      </c>
      <c r="F20" s="876">
        <f t="shared" si="0"/>
        <v>10</v>
      </c>
      <c r="G20" s="877"/>
      <c r="H20" s="878">
        <f>H51+H81+H111+H141+H171+H201+H231+H261</f>
        <v>1</v>
      </c>
      <c r="I20" s="879" t="s">
        <v>25</v>
      </c>
      <c r="J20" s="880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27"/>
      <c r="E21" s="875">
        <f t="shared" si="0"/>
        <v>45</v>
      </c>
      <c r="F21" s="876">
        <f t="shared" si="0"/>
        <v>41</v>
      </c>
      <c r="G21" s="877"/>
      <c r="H21" s="878">
        <f>H52+H82+H112+H142+H172+H202+H232+H262</f>
        <v>2</v>
      </c>
      <c r="I21" s="879" t="s">
        <v>25</v>
      </c>
      <c r="J21" s="880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27"/>
      <c r="E22" s="875">
        <f t="shared" si="0"/>
        <v>19</v>
      </c>
      <c r="F22" s="876">
        <f t="shared" si="0"/>
        <v>19</v>
      </c>
      <c r="G22" s="877"/>
      <c r="H22" s="878" t="s">
        <v>25</v>
      </c>
      <c r="I22" s="879" t="s">
        <v>25</v>
      </c>
      <c r="J22" s="880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27"/>
      <c r="E23" s="875">
        <f t="shared" si="0"/>
        <v>33</v>
      </c>
      <c r="F23" s="876">
        <f t="shared" si="0"/>
        <v>30</v>
      </c>
      <c r="G23" s="877"/>
      <c r="H23" s="878">
        <f>H54+H84+H114+H144+H174+H204+H234+H264</f>
        <v>2</v>
      </c>
      <c r="I23" s="879" t="s">
        <v>25</v>
      </c>
      <c r="J23" s="880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27"/>
      <c r="E24" s="875">
        <f t="shared" si="0"/>
        <v>37</v>
      </c>
      <c r="F24" s="876">
        <f t="shared" si="0"/>
        <v>37</v>
      </c>
      <c r="G24" s="877"/>
      <c r="H24" s="878" t="s">
        <v>25</v>
      </c>
      <c r="I24" s="879" t="s">
        <v>25</v>
      </c>
      <c r="J24" s="880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83"/>
      <c r="E25" s="881"/>
      <c r="F25" s="881"/>
      <c r="G25" s="882"/>
      <c r="H25" s="882"/>
      <c r="I25" s="883"/>
      <c r="J25" s="883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60" t="s">
        <v>49</v>
      </c>
      <c r="C27" s="361" t="s">
        <v>50</v>
      </c>
      <c r="D27" s="14"/>
      <c r="E27" s="14"/>
      <c r="F27" s="14"/>
      <c r="G27" s="14"/>
      <c r="H27" s="324" t="s">
        <v>51</v>
      </c>
      <c r="I27" s="324"/>
      <c r="J27" s="325"/>
      <c r="K27" s="14"/>
    </row>
    <row r="28" spans="1:17" s="5" customFormat="1" ht="18" customHeight="1">
      <c r="A28" s="14"/>
      <c r="C28" s="361" t="s">
        <v>52</v>
      </c>
      <c r="D28" s="14"/>
      <c r="E28" s="14"/>
      <c r="F28" s="14"/>
      <c r="G28" s="14"/>
      <c r="H28" s="324" t="s">
        <v>53</v>
      </c>
      <c r="I28" s="324"/>
      <c r="J28" s="325"/>
      <c r="K28" s="14"/>
    </row>
    <row r="29" spans="1:17" s="5" customFormat="1" ht="18" customHeight="1">
      <c r="B29" s="360" t="s">
        <v>54</v>
      </c>
      <c r="C29" s="361" t="s">
        <v>537</v>
      </c>
      <c r="H29" s="5" t="s">
        <v>539</v>
      </c>
    </row>
    <row r="30" spans="1:17" ht="18" customHeight="1">
      <c r="C30" s="361" t="s">
        <v>538</v>
      </c>
      <c r="D30" s="5"/>
      <c r="E30" s="5"/>
      <c r="F30" s="5"/>
      <c r="G30" s="5"/>
      <c r="H30" s="5" t="s">
        <v>541</v>
      </c>
      <c r="I30" s="5"/>
    </row>
    <row r="31" spans="1:17">
      <c r="C31" s="361" t="s">
        <v>116</v>
      </c>
      <c r="D31" s="5"/>
      <c r="E31" s="5"/>
      <c r="F31" s="5"/>
      <c r="G31" s="5"/>
      <c r="H31" s="5" t="s">
        <v>71</v>
      </c>
      <c r="I31" s="5"/>
      <c r="Q31" s="818" t="s">
        <v>60</v>
      </c>
    </row>
    <row r="32" spans="1:17" s="1" customFormat="1" hidden="1">
      <c r="B32" s="326" t="s">
        <v>0</v>
      </c>
      <c r="C32" s="2">
        <v>3.1</v>
      </c>
      <c r="D32" s="326" t="s">
        <v>498</v>
      </c>
    </row>
    <row r="33" spans="1:14" s="3" customFormat="1" hidden="1">
      <c r="B33" s="327" t="s">
        <v>2</v>
      </c>
      <c r="C33" s="2">
        <v>3.1</v>
      </c>
      <c r="D33" s="327" t="s">
        <v>518</v>
      </c>
      <c r="I33" s="3" t="s">
        <v>62</v>
      </c>
      <c r="J33" s="3" t="s">
        <v>519</v>
      </c>
    </row>
    <row r="34" spans="1:14" ht="6" hidden="1" customHeight="1"/>
    <row r="35" spans="1:14" s="5" customFormat="1" ht="18.75" hidden="1" customHeight="1">
      <c r="A35" s="1021" t="s">
        <v>3</v>
      </c>
      <c r="B35" s="1021"/>
      <c r="C35" s="1021"/>
      <c r="D35" s="1022"/>
      <c r="E35" s="779"/>
      <c r="F35" s="1027" t="s">
        <v>4</v>
      </c>
      <c r="G35" s="1028"/>
      <c r="H35" s="1028"/>
      <c r="I35" s="1028"/>
      <c r="J35" s="1029"/>
      <c r="K35" s="1021" t="s">
        <v>5</v>
      </c>
      <c r="L35" s="1021"/>
      <c r="M35" s="1021"/>
      <c r="N35" s="1022"/>
    </row>
    <row r="36" spans="1:14" s="5" customFormat="1" ht="18.75" hidden="1" customHeight="1">
      <c r="A36" s="1023"/>
      <c r="B36" s="1023"/>
      <c r="C36" s="1023"/>
      <c r="D36" s="1024"/>
      <c r="E36" s="239"/>
      <c r="F36" s="1030" t="s">
        <v>8</v>
      </c>
      <c r="G36" s="1031"/>
      <c r="H36" s="780" t="s">
        <v>6</v>
      </c>
      <c r="I36" s="828" t="s">
        <v>10</v>
      </c>
      <c r="J36" s="781"/>
      <c r="K36" s="1023"/>
      <c r="L36" s="1023"/>
      <c r="M36" s="1023"/>
      <c r="N36" s="1024"/>
    </row>
    <row r="37" spans="1:14" s="5" customFormat="1" ht="18.75" hidden="1" customHeight="1">
      <c r="A37" s="1023"/>
      <c r="B37" s="1023"/>
      <c r="C37" s="1023"/>
      <c r="D37" s="1024"/>
      <c r="E37" s="828" t="s">
        <v>7</v>
      </c>
      <c r="F37" s="1030" t="s">
        <v>12</v>
      </c>
      <c r="G37" s="1031"/>
      <c r="H37" s="829" t="s">
        <v>9</v>
      </c>
      <c r="I37" s="6" t="s">
        <v>14</v>
      </c>
      <c r="J37" s="6" t="s">
        <v>63</v>
      </c>
      <c r="K37" s="1023"/>
      <c r="L37" s="1023"/>
      <c r="M37" s="1023"/>
      <c r="N37" s="1024"/>
    </row>
    <row r="38" spans="1:14" s="5" customFormat="1" ht="19.5" hidden="1" customHeight="1">
      <c r="A38" s="1023"/>
      <c r="B38" s="1023"/>
      <c r="C38" s="1023"/>
      <c r="D38" s="1024"/>
      <c r="E38" s="828" t="s">
        <v>11</v>
      </c>
      <c r="F38" s="1030" t="s">
        <v>15</v>
      </c>
      <c r="G38" s="1031"/>
      <c r="H38" s="829" t="s">
        <v>13</v>
      </c>
      <c r="I38" s="6" t="s">
        <v>17</v>
      </c>
      <c r="J38" s="7" t="s">
        <v>18</v>
      </c>
      <c r="K38" s="1023"/>
      <c r="L38" s="1023"/>
      <c r="M38" s="1023"/>
      <c r="N38" s="1024"/>
    </row>
    <row r="39" spans="1:14" s="5" customFormat="1" ht="18.75" hidden="1" customHeight="1">
      <c r="A39" s="1023"/>
      <c r="B39" s="1023"/>
      <c r="C39" s="1023"/>
      <c r="D39" s="1024"/>
      <c r="E39" s="239"/>
      <c r="F39" s="1030" t="s">
        <v>19</v>
      </c>
      <c r="G39" s="1031"/>
      <c r="H39" s="829" t="s">
        <v>16</v>
      </c>
      <c r="I39" s="6" t="s">
        <v>20</v>
      </c>
      <c r="J39" s="6"/>
      <c r="K39" s="1023"/>
      <c r="L39" s="1023"/>
      <c r="M39" s="1023"/>
      <c r="N39" s="1024"/>
    </row>
    <row r="40" spans="1:14" s="5" customFormat="1" ht="18.75" hidden="1" customHeight="1">
      <c r="A40" s="1025"/>
      <c r="B40" s="1025"/>
      <c r="C40" s="1025"/>
      <c r="D40" s="1026"/>
      <c r="E40" s="241"/>
      <c r="F40" s="241"/>
      <c r="G40" s="240"/>
      <c r="H40" s="782" t="s">
        <v>19</v>
      </c>
      <c r="I40" s="783"/>
      <c r="J40" s="783"/>
      <c r="K40" s="1025"/>
      <c r="L40" s="1025"/>
      <c r="M40" s="1025"/>
      <c r="N40" s="1026"/>
    </row>
    <row r="41" spans="1:14" s="5" customFormat="1" ht="3" hidden="1" customHeight="1">
      <c r="A41" s="826"/>
      <c r="B41" s="826"/>
      <c r="C41" s="826"/>
      <c r="D41" s="827"/>
      <c r="E41" s="239"/>
      <c r="F41" s="828"/>
      <c r="G41" s="829"/>
      <c r="H41" s="829"/>
      <c r="I41" s="6"/>
      <c r="J41" s="781"/>
      <c r="K41" s="826"/>
      <c r="L41" s="826"/>
      <c r="M41" s="826"/>
      <c r="N41" s="826"/>
    </row>
    <row r="42" spans="1:14" s="786" customFormat="1" ht="23.25" hidden="1" customHeight="1">
      <c r="A42" s="1018" t="s">
        <v>21</v>
      </c>
      <c r="B42" s="1018"/>
      <c r="C42" s="1018"/>
      <c r="D42" s="1019"/>
      <c r="E42" s="784">
        <f>SUM(E43:E55)</f>
        <v>131</v>
      </c>
      <c r="F42" s="784">
        <f>SUM(F43:F55)</f>
        <v>131</v>
      </c>
      <c r="G42" s="785"/>
      <c r="H42" s="884">
        <f>SUM(H43:H55)</f>
        <v>0</v>
      </c>
      <c r="I42" s="884">
        <f>SUM(I43:I55)</f>
        <v>0</v>
      </c>
      <c r="J42" s="884">
        <f>SUM(J43:J55)</f>
        <v>0</v>
      </c>
      <c r="K42" s="1020" t="s">
        <v>11</v>
      </c>
      <c r="L42" s="1018"/>
    </row>
    <row r="43" spans="1:14" hidden="1">
      <c r="A43" s="14"/>
      <c r="B43" s="227" t="s">
        <v>22</v>
      </c>
      <c r="C43" s="787"/>
      <c r="D43" s="788"/>
      <c r="E43" s="789">
        <f>SUM(F43:J43)</f>
        <v>54</v>
      </c>
      <c r="F43" s="790">
        <v>54</v>
      </c>
      <c r="G43" s="227"/>
      <c r="H43" s="885"/>
      <c r="I43" s="885"/>
      <c r="J43" s="885"/>
      <c r="K43" s="787"/>
      <c r="L43" s="11" t="s">
        <v>23</v>
      </c>
    </row>
    <row r="44" spans="1:14" hidden="1">
      <c r="A44" s="787"/>
      <c r="B44" s="14" t="s">
        <v>24</v>
      </c>
      <c r="C44" s="787"/>
      <c r="D44" s="788"/>
      <c r="E44" s="789">
        <f>SUM(F44:J44)</f>
        <v>22</v>
      </c>
      <c r="F44" s="239">
        <v>22</v>
      </c>
      <c r="G44" s="227"/>
      <c r="H44" s="885"/>
      <c r="I44" s="885"/>
      <c r="J44" s="885"/>
      <c r="K44" s="787"/>
      <c r="L44" s="11" t="s">
        <v>26</v>
      </c>
    </row>
    <row r="45" spans="1:14" hidden="1">
      <c r="A45" s="11"/>
      <c r="B45" s="14" t="s">
        <v>27</v>
      </c>
      <c r="C45" s="11"/>
      <c r="D45" s="286"/>
      <c r="E45" s="789"/>
      <c r="F45" s="886"/>
      <c r="G45" s="286"/>
      <c r="H45" s="887"/>
      <c r="I45" s="887"/>
      <c r="J45" s="887"/>
      <c r="K45" s="11"/>
      <c r="L45" s="11" t="s">
        <v>28</v>
      </c>
    </row>
    <row r="46" spans="1:14" hidden="1">
      <c r="A46" s="11"/>
      <c r="B46" s="14" t="s">
        <v>29</v>
      </c>
      <c r="C46" s="11"/>
      <c r="D46" s="286"/>
      <c r="E46" s="789"/>
      <c r="F46" s="886"/>
      <c r="G46" s="286"/>
      <c r="H46" s="885"/>
      <c r="I46" s="885"/>
      <c r="J46" s="885"/>
      <c r="K46" s="11"/>
      <c r="L46" s="11" t="s">
        <v>30</v>
      </c>
    </row>
    <row r="47" spans="1:14" hidden="1">
      <c r="A47" s="11"/>
      <c r="B47" s="14" t="s">
        <v>31</v>
      </c>
      <c r="C47" s="11"/>
      <c r="D47" s="286"/>
      <c r="E47" s="789">
        <f>SUM(F47:J47)</f>
        <v>28</v>
      </c>
      <c r="F47" s="343">
        <v>28</v>
      </c>
      <c r="G47" s="286"/>
      <c r="H47" s="885"/>
      <c r="I47" s="885"/>
      <c r="J47" s="885"/>
      <c r="K47" s="11"/>
      <c r="L47" s="11" t="s">
        <v>32</v>
      </c>
    </row>
    <row r="48" spans="1:14" hidden="1">
      <c r="A48" s="11"/>
      <c r="B48" s="14" t="s">
        <v>33</v>
      </c>
      <c r="C48" s="11"/>
      <c r="D48" s="286"/>
      <c r="E48" s="789"/>
      <c r="F48" s="886"/>
      <c r="G48" s="286"/>
      <c r="H48" s="887"/>
      <c r="I48" s="887"/>
      <c r="J48" s="887"/>
      <c r="K48" s="11"/>
      <c r="L48" s="11" t="s">
        <v>34</v>
      </c>
    </row>
    <row r="49" spans="1:17" hidden="1">
      <c r="A49" s="11"/>
      <c r="B49" s="14" t="s">
        <v>35</v>
      </c>
      <c r="C49" s="11"/>
      <c r="D49" s="286"/>
      <c r="E49" s="789"/>
      <c r="F49" s="886"/>
      <c r="G49" s="286"/>
      <c r="H49" s="885"/>
      <c r="I49" s="885"/>
      <c r="J49" s="885"/>
      <c r="K49" s="11"/>
      <c r="L49" s="11" t="s">
        <v>36</v>
      </c>
    </row>
    <row r="50" spans="1:17" hidden="1">
      <c r="A50" s="11"/>
      <c r="B50" s="14" t="s">
        <v>37</v>
      </c>
      <c r="C50" s="11"/>
      <c r="D50" s="286"/>
      <c r="E50" s="789"/>
      <c r="F50" s="886"/>
      <c r="G50" s="286"/>
      <c r="H50" s="885"/>
      <c r="I50" s="885"/>
      <c r="J50" s="887"/>
      <c r="K50" s="11"/>
      <c r="L50" s="11" t="s">
        <v>38</v>
      </c>
    </row>
    <row r="51" spans="1:17" hidden="1">
      <c r="A51" s="11"/>
      <c r="B51" s="14" t="s">
        <v>39</v>
      </c>
      <c r="C51" s="11"/>
      <c r="D51" s="286"/>
      <c r="E51" s="789"/>
      <c r="F51" s="886"/>
      <c r="G51" s="286"/>
      <c r="H51" s="887"/>
      <c r="I51" s="887"/>
      <c r="J51" s="885"/>
      <c r="K51" s="11"/>
      <c r="L51" s="11" t="s">
        <v>40</v>
      </c>
    </row>
    <row r="52" spans="1:17" hidden="1">
      <c r="A52" s="11"/>
      <c r="B52" s="14" t="s">
        <v>41</v>
      </c>
      <c r="C52" s="11"/>
      <c r="D52" s="286"/>
      <c r="E52" s="789"/>
      <c r="F52" s="886"/>
      <c r="G52" s="286"/>
      <c r="H52" s="885"/>
      <c r="I52" s="885"/>
      <c r="J52" s="885"/>
      <c r="K52" s="11"/>
      <c r="L52" s="11" t="s">
        <v>42</v>
      </c>
    </row>
    <row r="53" spans="1:17" hidden="1">
      <c r="A53" s="11"/>
      <c r="B53" s="14" t="s">
        <v>43</v>
      </c>
      <c r="C53" s="11"/>
      <c r="D53" s="286"/>
      <c r="E53" s="789"/>
      <c r="F53" s="886"/>
      <c r="G53" s="286"/>
      <c r="H53" s="885"/>
      <c r="I53" s="885"/>
      <c r="J53" s="887"/>
      <c r="K53" s="11"/>
      <c r="L53" s="11" t="s">
        <v>44</v>
      </c>
    </row>
    <row r="54" spans="1:17" hidden="1">
      <c r="A54" s="11"/>
      <c r="B54" s="14" t="s">
        <v>45</v>
      </c>
      <c r="C54" s="11"/>
      <c r="D54" s="286"/>
      <c r="E54" s="789">
        <f>SUM(F54:J54)</f>
        <v>27</v>
      </c>
      <c r="F54" s="886">
        <v>27</v>
      </c>
      <c r="G54" s="286"/>
      <c r="H54" s="887"/>
      <c r="I54" s="887"/>
      <c r="J54" s="888"/>
      <c r="K54" s="11"/>
      <c r="L54" s="11" t="s">
        <v>46</v>
      </c>
    </row>
    <row r="55" spans="1:17" hidden="1">
      <c r="A55" s="11"/>
      <c r="B55" s="14" t="s">
        <v>47</v>
      </c>
      <c r="C55" s="11"/>
      <c r="D55" s="286"/>
      <c r="E55" s="789"/>
      <c r="F55" s="886"/>
      <c r="G55" s="286"/>
      <c r="H55" s="887"/>
      <c r="I55" s="888"/>
      <c r="J55" s="888"/>
      <c r="K55" s="11"/>
      <c r="L55" s="11" t="s">
        <v>48</v>
      </c>
    </row>
    <row r="56" spans="1:17" ht="3" hidden="1" customHeight="1">
      <c r="A56" s="12"/>
      <c r="B56" s="12"/>
      <c r="C56" s="12"/>
      <c r="D56" s="283"/>
      <c r="E56" s="284"/>
      <c r="F56" s="284"/>
      <c r="G56" s="283"/>
      <c r="H56" s="283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24" t="s">
        <v>65</v>
      </c>
      <c r="I58" s="324"/>
      <c r="J58" s="325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18" t="s">
        <v>60</v>
      </c>
    </row>
    <row r="62" spans="1:17" s="1" customFormat="1" hidden="1">
      <c r="B62" s="326" t="s">
        <v>0</v>
      </c>
      <c r="C62" s="2">
        <v>3.1</v>
      </c>
      <c r="D62" s="326" t="s">
        <v>498</v>
      </c>
    </row>
    <row r="63" spans="1:17" s="3" customFormat="1" hidden="1">
      <c r="B63" s="327" t="s">
        <v>2</v>
      </c>
      <c r="C63" s="2">
        <v>3.1</v>
      </c>
      <c r="D63" s="327" t="s">
        <v>518</v>
      </c>
      <c r="I63" s="3" t="s">
        <v>72</v>
      </c>
      <c r="J63" s="3" t="s">
        <v>519</v>
      </c>
    </row>
    <row r="64" spans="1:17" ht="6" hidden="1" customHeight="1"/>
    <row r="65" spans="1:14" s="5" customFormat="1" ht="18.75" hidden="1" customHeight="1">
      <c r="A65" s="1021" t="s">
        <v>3</v>
      </c>
      <c r="B65" s="1021"/>
      <c r="C65" s="1021"/>
      <c r="D65" s="1022"/>
      <c r="E65" s="779"/>
      <c r="F65" s="1027" t="s">
        <v>4</v>
      </c>
      <c r="G65" s="1028"/>
      <c r="H65" s="1028"/>
      <c r="I65" s="1028"/>
      <c r="J65" s="1029"/>
      <c r="K65" s="1021" t="s">
        <v>5</v>
      </c>
      <c r="L65" s="1021"/>
      <c r="M65" s="1021"/>
      <c r="N65" s="1022"/>
    </row>
    <row r="66" spans="1:14" s="5" customFormat="1" ht="18.75" hidden="1" customHeight="1">
      <c r="A66" s="1023"/>
      <c r="B66" s="1023"/>
      <c r="C66" s="1023"/>
      <c r="D66" s="1024"/>
      <c r="E66" s="239"/>
      <c r="F66" s="1030" t="s">
        <v>8</v>
      </c>
      <c r="G66" s="1031"/>
      <c r="H66" s="780" t="s">
        <v>6</v>
      </c>
      <c r="I66" s="828" t="s">
        <v>10</v>
      </c>
      <c r="J66" s="781"/>
      <c r="K66" s="1023"/>
      <c r="L66" s="1023"/>
      <c r="M66" s="1023"/>
      <c r="N66" s="1024"/>
    </row>
    <row r="67" spans="1:14" s="5" customFormat="1" ht="18.75" hidden="1" customHeight="1">
      <c r="A67" s="1023"/>
      <c r="B67" s="1023"/>
      <c r="C67" s="1023"/>
      <c r="D67" s="1024"/>
      <c r="E67" s="828" t="s">
        <v>7</v>
      </c>
      <c r="F67" s="1030" t="s">
        <v>12</v>
      </c>
      <c r="G67" s="1031"/>
      <c r="H67" s="829" t="s">
        <v>9</v>
      </c>
      <c r="I67" s="6" t="s">
        <v>14</v>
      </c>
      <c r="J67" s="6" t="s">
        <v>63</v>
      </c>
      <c r="K67" s="1023"/>
      <c r="L67" s="1023"/>
      <c r="M67" s="1023"/>
      <c r="N67" s="1024"/>
    </row>
    <row r="68" spans="1:14" s="5" customFormat="1" ht="19.5" hidden="1" customHeight="1">
      <c r="A68" s="1023"/>
      <c r="B68" s="1023"/>
      <c r="C68" s="1023"/>
      <c r="D68" s="1024"/>
      <c r="E68" s="828" t="s">
        <v>11</v>
      </c>
      <c r="F68" s="1030" t="s">
        <v>15</v>
      </c>
      <c r="G68" s="1031"/>
      <c r="H68" s="829" t="s">
        <v>13</v>
      </c>
      <c r="I68" s="6" t="s">
        <v>17</v>
      </c>
      <c r="J68" s="7" t="s">
        <v>18</v>
      </c>
      <c r="K68" s="1023"/>
      <c r="L68" s="1023"/>
      <c r="M68" s="1023"/>
      <c r="N68" s="1024"/>
    </row>
    <row r="69" spans="1:14" s="5" customFormat="1" ht="18.75" hidden="1" customHeight="1">
      <c r="A69" s="1023"/>
      <c r="B69" s="1023"/>
      <c r="C69" s="1023"/>
      <c r="D69" s="1024"/>
      <c r="E69" s="239"/>
      <c r="F69" s="1030" t="s">
        <v>19</v>
      </c>
      <c r="G69" s="1031"/>
      <c r="H69" s="829" t="s">
        <v>16</v>
      </c>
      <c r="I69" s="6" t="s">
        <v>20</v>
      </c>
      <c r="J69" s="6"/>
      <c r="K69" s="1023"/>
      <c r="L69" s="1023"/>
      <c r="M69" s="1023"/>
      <c r="N69" s="1024"/>
    </row>
    <row r="70" spans="1:14" s="5" customFormat="1" ht="18.75" hidden="1" customHeight="1">
      <c r="A70" s="1025"/>
      <c r="B70" s="1025"/>
      <c r="C70" s="1025"/>
      <c r="D70" s="1026"/>
      <c r="E70" s="241"/>
      <c r="F70" s="241"/>
      <c r="G70" s="240"/>
      <c r="H70" s="782" t="s">
        <v>19</v>
      </c>
      <c r="I70" s="783"/>
      <c r="J70" s="783"/>
      <c r="K70" s="1025"/>
      <c r="L70" s="1025"/>
      <c r="M70" s="1025"/>
      <c r="N70" s="1026"/>
    </row>
    <row r="71" spans="1:14" s="5" customFormat="1" ht="3" hidden="1" customHeight="1">
      <c r="A71" s="826"/>
      <c r="B71" s="826"/>
      <c r="C71" s="826"/>
      <c r="D71" s="827"/>
      <c r="E71" s="239"/>
      <c r="F71" s="828"/>
      <c r="G71" s="829"/>
      <c r="H71" s="829"/>
      <c r="I71" s="6"/>
      <c r="J71" s="781"/>
      <c r="K71" s="826"/>
      <c r="L71" s="826"/>
      <c r="M71" s="826"/>
      <c r="N71" s="826"/>
    </row>
    <row r="72" spans="1:14" s="786" customFormat="1" ht="23.25" hidden="1" customHeight="1">
      <c r="A72" s="1018" t="s">
        <v>21</v>
      </c>
      <c r="B72" s="1018"/>
      <c r="C72" s="1018"/>
      <c r="D72" s="1019"/>
      <c r="E72" s="238">
        <f>SUM(E73:E85)</f>
        <v>20</v>
      </c>
      <c r="F72" s="784">
        <f>SUM(F73:F85)</f>
        <v>0</v>
      </c>
      <c r="G72" s="785"/>
      <c r="H72" s="784">
        <f>SUM(H73:H85)</f>
        <v>20</v>
      </c>
      <c r="I72" s="784">
        <f>SUM(I73:I85)</f>
        <v>0</v>
      </c>
      <c r="J72" s="784">
        <f>SUM(J73:J85)</f>
        <v>0</v>
      </c>
      <c r="K72" s="1020" t="s">
        <v>11</v>
      </c>
      <c r="L72" s="1018"/>
    </row>
    <row r="73" spans="1:14" hidden="1">
      <c r="A73" s="14"/>
      <c r="B73" s="227" t="s">
        <v>22</v>
      </c>
      <c r="C73" s="787"/>
      <c r="D73" s="788"/>
      <c r="E73" s="789">
        <f>SUM(F73:J73)</f>
        <v>16</v>
      </c>
      <c r="F73" s="790"/>
      <c r="G73" s="227"/>
      <c r="H73" s="227">
        <v>16</v>
      </c>
      <c r="I73" s="781"/>
      <c r="J73" s="781"/>
      <c r="K73" s="787"/>
      <c r="L73" s="11" t="s">
        <v>23</v>
      </c>
    </row>
    <row r="74" spans="1:14" hidden="1">
      <c r="A74" s="787"/>
      <c r="B74" s="14" t="s">
        <v>24</v>
      </c>
      <c r="C74" s="787"/>
      <c r="D74" s="788"/>
      <c r="E74" s="789">
        <f t="shared" ref="E74:E85" si="2">SUM(F74:J74)</f>
        <v>0</v>
      </c>
      <c r="F74" s="239"/>
      <c r="G74" s="227"/>
      <c r="H74" s="227">
        <v>0</v>
      </c>
      <c r="I74" s="781"/>
      <c r="J74" s="781"/>
      <c r="K74" s="787"/>
      <c r="L74" s="11" t="s">
        <v>26</v>
      </c>
    </row>
    <row r="75" spans="1:14" hidden="1">
      <c r="A75" s="11"/>
      <c r="B75" s="14" t="s">
        <v>27</v>
      </c>
      <c r="C75" s="11"/>
      <c r="D75" s="286"/>
      <c r="E75" s="789">
        <f t="shared" si="2"/>
        <v>0</v>
      </c>
      <c r="F75" s="343"/>
      <c r="G75" s="286"/>
      <c r="H75" s="286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286"/>
      <c r="E76" s="789">
        <f t="shared" si="2"/>
        <v>0</v>
      </c>
      <c r="F76" s="343"/>
      <c r="G76" s="286"/>
      <c r="H76" s="286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286"/>
      <c r="E77" s="789">
        <f t="shared" si="2"/>
        <v>2</v>
      </c>
      <c r="F77" s="343"/>
      <c r="G77" s="286"/>
      <c r="H77" s="286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286"/>
      <c r="E78" s="789">
        <f t="shared" si="2"/>
        <v>0</v>
      </c>
      <c r="F78" s="343"/>
      <c r="G78" s="286"/>
      <c r="H78" s="286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286"/>
      <c r="E79" s="789">
        <f t="shared" si="2"/>
        <v>0</v>
      </c>
      <c r="F79" s="343"/>
      <c r="G79" s="286"/>
      <c r="H79" s="286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286"/>
      <c r="E80" s="789">
        <f t="shared" si="2"/>
        <v>0</v>
      </c>
      <c r="F80" s="343"/>
      <c r="G80" s="286"/>
      <c r="H80" s="286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286"/>
      <c r="E81" s="789">
        <f t="shared" si="2"/>
        <v>0</v>
      </c>
      <c r="F81" s="343"/>
      <c r="G81" s="286"/>
      <c r="H81" s="286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286"/>
      <c r="E82" s="789">
        <f t="shared" si="2"/>
        <v>0</v>
      </c>
      <c r="F82" s="343"/>
      <c r="G82" s="286"/>
      <c r="H82" s="286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286"/>
      <c r="E83" s="789">
        <f t="shared" si="2"/>
        <v>0</v>
      </c>
      <c r="F83" s="343"/>
      <c r="G83" s="286"/>
      <c r="H83" s="286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286"/>
      <c r="E84" s="789">
        <f t="shared" si="2"/>
        <v>2</v>
      </c>
      <c r="F84" s="343"/>
      <c r="G84" s="286"/>
      <c r="H84" s="286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286"/>
      <c r="E85" s="789">
        <f t="shared" si="2"/>
        <v>0</v>
      </c>
      <c r="F85" s="343"/>
      <c r="G85" s="286"/>
      <c r="H85" s="286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83"/>
      <c r="E86" s="284"/>
      <c r="F86" s="284"/>
      <c r="G86" s="283"/>
      <c r="H86" s="283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24" t="s">
        <v>65</v>
      </c>
      <c r="I88" s="324"/>
      <c r="J88" s="325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18" t="s">
        <v>60</v>
      </c>
    </row>
    <row r="92" spans="1:17" s="1" customFormat="1" hidden="1">
      <c r="B92" s="326" t="s">
        <v>0</v>
      </c>
      <c r="C92" s="2">
        <v>3.1</v>
      </c>
      <c r="D92" s="326" t="s">
        <v>73</v>
      </c>
    </row>
    <row r="93" spans="1:17" s="3" customFormat="1" hidden="1">
      <c r="B93" s="327" t="s">
        <v>2</v>
      </c>
      <c r="C93" s="2">
        <v>3.1</v>
      </c>
      <c r="D93" s="327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21" t="s">
        <v>3</v>
      </c>
      <c r="B95" s="1021"/>
      <c r="C95" s="1021"/>
      <c r="D95" s="1022"/>
      <c r="E95" s="779"/>
      <c r="F95" s="1027" t="s">
        <v>4</v>
      </c>
      <c r="G95" s="1028"/>
      <c r="H95" s="1028"/>
      <c r="I95" s="1028"/>
      <c r="J95" s="1029"/>
      <c r="K95" s="1021" t="s">
        <v>5</v>
      </c>
      <c r="L95" s="1021"/>
      <c r="M95" s="1021"/>
      <c r="N95" s="1022"/>
    </row>
    <row r="96" spans="1:17" s="5" customFormat="1" ht="18.75" hidden="1" customHeight="1">
      <c r="A96" s="1023"/>
      <c r="B96" s="1023"/>
      <c r="C96" s="1023"/>
      <c r="D96" s="1024"/>
      <c r="E96" s="239"/>
      <c r="F96" s="1030" t="s">
        <v>8</v>
      </c>
      <c r="G96" s="1031"/>
      <c r="H96" s="780" t="s">
        <v>6</v>
      </c>
      <c r="I96" s="828" t="s">
        <v>10</v>
      </c>
      <c r="J96" s="781"/>
      <c r="K96" s="1023"/>
      <c r="L96" s="1023"/>
      <c r="M96" s="1023"/>
      <c r="N96" s="1024"/>
    </row>
    <row r="97" spans="1:14" s="5" customFormat="1" ht="18.75" hidden="1" customHeight="1">
      <c r="A97" s="1023"/>
      <c r="B97" s="1023"/>
      <c r="C97" s="1023"/>
      <c r="D97" s="1024"/>
      <c r="E97" s="828" t="s">
        <v>7</v>
      </c>
      <c r="F97" s="1030" t="s">
        <v>12</v>
      </c>
      <c r="G97" s="1031"/>
      <c r="H97" s="829" t="s">
        <v>9</v>
      </c>
      <c r="I97" s="6" t="s">
        <v>14</v>
      </c>
      <c r="J97" s="6" t="s">
        <v>63</v>
      </c>
      <c r="K97" s="1023"/>
      <c r="L97" s="1023"/>
      <c r="M97" s="1023"/>
      <c r="N97" s="1024"/>
    </row>
    <row r="98" spans="1:14" s="5" customFormat="1" ht="19.5" hidden="1" customHeight="1">
      <c r="A98" s="1023"/>
      <c r="B98" s="1023"/>
      <c r="C98" s="1023"/>
      <c r="D98" s="1024"/>
      <c r="E98" s="828" t="s">
        <v>11</v>
      </c>
      <c r="F98" s="1030" t="s">
        <v>15</v>
      </c>
      <c r="G98" s="1031"/>
      <c r="H98" s="829" t="s">
        <v>13</v>
      </c>
      <c r="I98" s="6" t="s">
        <v>17</v>
      </c>
      <c r="J98" s="7" t="s">
        <v>18</v>
      </c>
      <c r="K98" s="1023"/>
      <c r="L98" s="1023"/>
      <c r="M98" s="1023"/>
      <c r="N98" s="1024"/>
    </row>
    <row r="99" spans="1:14" s="5" customFormat="1" ht="18.75" hidden="1" customHeight="1">
      <c r="A99" s="1023"/>
      <c r="B99" s="1023"/>
      <c r="C99" s="1023"/>
      <c r="D99" s="1024"/>
      <c r="E99" s="239"/>
      <c r="F99" s="1030" t="s">
        <v>19</v>
      </c>
      <c r="G99" s="1031"/>
      <c r="H99" s="829" t="s">
        <v>16</v>
      </c>
      <c r="I99" s="6" t="s">
        <v>20</v>
      </c>
      <c r="J99" s="6"/>
      <c r="K99" s="1023"/>
      <c r="L99" s="1023"/>
      <c r="M99" s="1023"/>
      <c r="N99" s="1024"/>
    </row>
    <row r="100" spans="1:14" s="5" customFormat="1" ht="18.75" hidden="1" customHeight="1">
      <c r="A100" s="1025"/>
      <c r="B100" s="1025"/>
      <c r="C100" s="1025"/>
      <c r="D100" s="1026"/>
      <c r="E100" s="241"/>
      <c r="F100" s="241"/>
      <c r="G100" s="240"/>
      <c r="H100" s="782" t="s">
        <v>19</v>
      </c>
      <c r="I100" s="783"/>
      <c r="J100" s="783"/>
      <c r="K100" s="1025"/>
      <c r="L100" s="1025"/>
      <c r="M100" s="1025"/>
      <c r="N100" s="1026"/>
    </row>
    <row r="101" spans="1:14" s="5" customFormat="1" ht="3" hidden="1" customHeight="1">
      <c r="A101" s="826"/>
      <c r="B101" s="826"/>
      <c r="C101" s="826"/>
      <c r="D101" s="827"/>
      <c r="E101" s="239"/>
      <c r="F101" s="828"/>
      <c r="G101" s="829"/>
      <c r="H101" s="829"/>
      <c r="I101" s="6"/>
      <c r="J101" s="781"/>
      <c r="K101" s="826"/>
      <c r="L101" s="826"/>
      <c r="M101" s="826"/>
      <c r="N101" s="826"/>
    </row>
    <row r="102" spans="1:14" s="786" customFormat="1" ht="23.25" hidden="1" customHeight="1">
      <c r="A102" s="1018" t="s">
        <v>21</v>
      </c>
      <c r="B102" s="1018"/>
      <c r="C102" s="1018"/>
      <c r="D102" s="1019"/>
      <c r="E102" s="238">
        <f>SUM(E103:E115)</f>
        <v>165</v>
      </c>
      <c r="F102" s="784">
        <f>SUM(F103:F115)</f>
        <v>154</v>
      </c>
      <c r="H102" s="784">
        <f>SUM(H103:H115)</f>
        <v>11</v>
      </c>
      <c r="I102" s="784">
        <f>SUM(I103:I115)</f>
        <v>0</v>
      </c>
      <c r="J102" s="784">
        <f>SUM(J103:J115)</f>
        <v>0</v>
      </c>
      <c r="K102" s="1020" t="s">
        <v>11</v>
      </c>
      <c r="L102" s="1018"/>
    </row>
    <row r="103" spans="1:14" hidden="1">
      <c r="A103" s="14"/>
      <c r="B103" s="227" t="s">
        <v>22</v>
      </c>
      <c r="C103" s="787"/>
      <c r="D103" s="788"/>
      <c r="E103" s="789">
        <f>SUM(F103:I103)</f>
        <v>0</v>
      </c>
      <c r="F103" s="790"/>
      <c r="H103" s="227"/>
      <c r="I103" s="781"/>
      <c r="J103" s="813"/>
      <c r="K103" s="787"/>
      <c r="L103" s="11" t="s">
        <v>23</v>
      </c>
    </row>
    <row r="104" spans="1:14" hidden="1">
      <c r="A104" s="787"/>
      <c r="B104" s="14" t="s">
        <v>24</v>
      </c>
      <c r="C104" s="787"/>
      <c r="D104" s="788"/>
      <c r="E104" s="789">
        <f t="shared" ref="E104:E115" si="3">SUM(F104:I104)</f>
        <v>0</v>
      </c>
      <c r="F104" s="239"/>
      <c r="H104" s="227"/>
      <c r="I104" s="781"/>
      <c r="J104" s="813"/>
      <c r="K104" s="787"/>
      <c r="L104" s="11" t="s">
        <v>26</v>
      </c>
    </row>
    <row r="105" spans="1:14" hidden="1">
      <c r="A105" s="11"/>
      <c r="B105" s="14" t="s">
        <v>27</v>
      </c>
      <c r="C105" s="11"/>
      <c r="D105" s="286"/>
      <c r="E105" s="789">
        <f t="shared" si="3"/>
        <v>32</v>
      </c>
      <c r="F105" s="343">
        <v>28</v>
      </c>
      <c r="H105" s="286">
        <v>4</v>
      </c>
      <c r="I105" s="9"/>
      <c r="J105" s="813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286"/>
      <c r="E106" s="789">
        <f t="shared" si="3"/>
        <v>24</v>
      </c>
      <c r="F106" s="343">
        <v>24</v>
      </c>
      <c r="H106" s="286">
        <v>0</v>
      </c>
      <c r="I106" s="9"/>
      <c r="J106" s="813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286"/>
      <c r="E107" s="789">
        <f t="shared" si="3"/>
        <v>0</v>
      </c>
      <c r="F107" s="343"/>
      <c r="H107" s="286"/>
      <c r="I107" s="9"/>
      <c r="J107" s="813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286"/>
      <c r="E108" s="789">
        <f t="shared" si="3"/>
        <v>0</v>
      </c>
      <c r="F108" s="343"/>
      <c r="H108" s="286"/>
      <c r="I108" s="9"/>
      <c r="J108" s="813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286"/>
      <c r="E109" s="789">
        <f t="shared" si="3"/>
        <v>0</v>
      </c>
      <c r="F109" s="343"/>
      <c r="H109" s="286"/>
      <c r="I109" s="9"/>
      <c r="J109" s="813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286"/>
      <c r="E110" s="789">
        <f t="shared" si="3"/>
        <v>41</v>
      </c>
      <c r="F110" s="343">
        <v>37</v>
      </c>
      <c r="H110" s="286">
        <v>4</v>
      </c>
      <c r="I110" s="9"/>
      <c r="J110" s="813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286"/>
      <c r="E111" s="789">
        <f t="shared" si="3"/>
        <v>10</v>
      </c>
      <c r="F111" s="343">
        <v>9</v>
      </c>
      <c r="H111" s="286">
        <v>1</v>
      </c>
      <c r="I111" s="9"/>
      <c r="J111" s="813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286"/>
      <c r="E112" s="789">
        <f t="shared" si="3"/>
        <v>40</v>
      </c>
      <c r="F112" s="343">
        <v>38</v>
      </c>
      <c r="H112" s="286">
        <v>2</v>
      </c>
      <c r="I112" s="9"/>
      <c r="J112" s="813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286"/>
      <c r="E113" s="789">
        <f t="shared" si="3"/>
        <v>18</v>
      </c>
      <c r="F113" s="343">
        <v>18</v>
      </c>
      <c r="H113" s="286">
        <v>0</v>
      </c>
      <c r="I113" s="9"/>
      <c r="J113" s="813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286"/>
      <c r="E114" s="789">
        <f t="shared" si="3"/>
        <v>0</v>
      </c>
      <c r="F114" s="343"/>
      <c r="H114" s="286"/>
      <c r="I114" s="9"/>
      <c r="J114" s="813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286"/>
      <c r="E115" s="789">
        <f t="shared" si="3"/>
        <v>0</v>
      </c>
      <c r="F115" s="343"/>
      <c r="H115" s="286"/>
      <c r="I115" s="9"/>
      <c r="J115" s="813"/>
      <c r="K115" s="11"/>
      <c r="L115" s="11" t="s">
        <v>48</v>
      </c>
    </row>
    <row r="116" spans="1:17" ht="3" hidden="1" customHeight="1">
      <c r="A116" s="12"/>
      <c r="B116" s="12"/>
      <c r="C116" s="12"/>
      <c r="D116" s="283"/>
      <c r="E116" s="284"/>
      <c r="F116" s="284"/>
      <c r="H116" s="283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24" t="s">
        <v>65</v>
      </c>
      <c r="I118" s="324"/>
      <c r="J118" s="325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18" t="s">
        <v>60</v>
      </c>
    </row>
    <row r="122" spans="1:17" s="1" customFormat="1" hidden="1">
      <c r="B122" s="326" t="s">
        <v>0</v>
      </c>
      <c r="C122" s="2">
        <v>3.1</v>
      </c>
      <c r="D122" s="326" t="s">
        <v>498</v>
      </c>
    </row>
    <row r="123" spans="1:17" s="3" customFormat="1" hidden="1">
      <c r="B123" s="327" t="s">
        <v>2</v>
      </c>
      <c r="C123" s="2">
        <v>3.1</v>
      </c>
      <c r="D123" s="327" t="s">
        <v>518</v>
      </c>
      <c r="I123" s="778" t="s">
        <v>75</v>
      </c>
    </row>
    <row r="124" spans="1:17" ht="6" hidden="1" customHeight="1"/>
    <row r="125" spans="1:17" s="5" customFormat="1" ht="18.75" hidden="1" customHeight="1">
      <c r="A125" s="1021" t="s">
        <v>3</v>
      </c>
      <c r="B125" s="1021"/>
      <c r="C125" s="1021"/>
      <c r="D125" s="1022"/>
      <c r="E125" s="779"/>
      <c r="F125" s="1027" t="s">
        <v>4</v>
      </c>
      <c r="G125" s="1028"/>
      <c r="H125" s="1028"/>
      <c r="I125" s="1028"/>
      <c r="J125" s="1029"/>
      <c r="K125" s="1021" t="s">
        <v>5</v>
      </c>
      <c r="L125" s="1021"/>
      <c r="M125" s="1021"/>
      <c r="N125" s="1022"/>
    </row>
    <row r="126" spans="1:17" s="5" customFormat="1" ht="18.75" hidden="1" customHeight="1">
      <c r="A126" s="1023"/>
      <c r="B126" s="1023"/>
      <c r="C126" s="1023"/>
      <c r="D126" s="1024"/>
      <c r="E126" s="239"/>
      <c r="F126" s="1030" t="s">
        <v>8</v>
      </c>
      <c r="G126" s="1031"/>
      <c r="H126" s="780" t="s">
        <v>6</v>
      </c>
      <c r="I126" s="828" t="s">
        <v>10</v>
      </c>
      <c r="J126" s="781"/>
      <c r="K126" s="1023"/>
      <c r="L126" s="1023"/>
      <c r="M126" s="1023"/>
      <c r="N126" s="1024"/>
    </row>
    <row r="127" spans="1:17" s="5" customFormat="1" ht="18.75" hidden="1" customHeight="1">
      <c r="A127" s="1023"/>
      <c r="B127" s="1023"/>
      <c r="C127" s="1023"/>
      <c r="D127" s="1024"/>
      <c r="E127" s="828" t="s">
        <v>7</v>
      </c>
      <c r="F127" s="1030" t="s">
        <v>12</v>
      </c>
      <c r="G127" s="1031"/>
      <c r="H127" s="829" t="s">
        <v>9</v>
      </c>
      <c r="I127" s="6" t="s">
        <v>14</v>
      </c>
      <c r="J127" s="6" t="s">
        <v>63</v>
      </c>
      <c r="K127" s="1023"/>
      <c r="L127" s="1023"/>
      <c r="M127" s="1023"/>
      <c r="N127" s="1024"/>
    </row>
    <row r="128" spans="1:17" s="5" customFormat="1" ht="19.5" hidden="1" customHeight="1">
      <c r="A128" s="1023"/>
      <c r="B128" s="1023"/>
      <c r="C128" s="1023"/>
      <c r="D128" s="1024"/>
      <c r="E128" s="828" t="s">
        <v>11</v>
      </c>
      <c r="F128" s="1030" t="s">
        <v>15</v>
      </c>
      <c r="G128" s="1031"/>
      <c r="H128" s="829" t="s">
        <v>13</v>
      </c>
      <c r="I128" s="6" t="s">
        <v>17</v>
      </c>
      <c r="J128" s="7" t="s">
        <v>18</v>
      </c>
      <c r="K128" s="1023"/>
      <c r="L128" s="1023"/>
      <c r="M128" s="1023"/>
      <c r="N128" s="1024"/>
    </row>
    <row r="129" spans="1:14" s="5" customFormat="1" ht="18.75" hidden="1" customHeight="1">
      <c r="A129" s="1023"/>
      <c r="B129" s="1023"/>
      <c r="C129" s="1023"/>
      <c r="D129" s="1024"/>
      <c r="E129" s="239"/>
      <c r="F129" s="1030" t="s">
        <v>19</v>
      </c>
      <c r="G129" s="1031"/>
      <c r="H129" s="829" t="s">
        <v>16</v>
      </c>
      <c r="I129" s="6" t="s">
        <v>20</v>
      </c>
      <c r="J129" s="6"/>
      <c r="K129" s="1023"/>
      <c r="L129" s="1023"/>
      <c r="M129" s="1023"/>
      <c r="N129" s="1024"/>
    </row>
    <row r="130" spans="1:14" s="5" customFormat="1" ht="18.75" hidden="1" customHeight="1">
      <c r="A130" s="1025"/>
      <c r="B130" s="1025"/>
      <c r="C130" s="1025"/>
      <c r="D130" s="1026"/>
      <c r="E130" s="241"/>
      <c r="F130" s="241"/>
      <c r="G130" s="240"/>
      <c r="H130" s="782" t="s">
        <v>19</v>
      </c>
      <c r="I130" s="783"/>
      <c r="J130" s="783"/>
      <c r="K130" s="1025"/>
      <c r="L130" s="1025"/>
      <c r="M130" s="1025"/>
      <c r="N130" s="1026"/>
    </row>
    <row r="131" spans="1:14" s="5" customFormat="1" ht="3" hidden="1" customHeight="1">
      <c r="A131" s="826"/>
      <c r="B131" s="826"/>
      <c r="C131" s="826"/>
      <c r="D131" s="827"/>
      <c r="E131" s="239"/>
      <c r="F131" s="828"/>
      <c r="G131" s="829"/>
      <c r="H131" s="829"/>
      <c r="I131" s="6"/>
      <c r="J131" s="781"/>
      <c r="K131" s="826"/>
      <c r="L131" s="826"/>
      <c r="M131" s="826"/>
      <c r="N131" s="826"/>
    </row>
    <row r="132" spans="1:14" s="786" customFormat="1" ht="23.25" hidden="1" customHeight="1">
      <c r="A132" s="1018" t="s">
        <v>21</v>
      </c>
      <c r="B132" s="1018"/>
      <c r="C132" s="1018"/>
      <c r="D132" s="1019"/>
      <c r="E132" s="238">
        <f>SUM(E133:E145)</f>
        <v>94</v>
      </c>
      <c r="F132" s="813">
        <f>SUM(F133:F145)</f>
        <v>94</v>
      </c>
      <c r="H132" s="814">
        <f>SUM(H133:H145)</f>
        <v>0</v>
      </c>
      <c r="I132" s="784">
        <f>SUM(I133:I145)</f>
        <v>0</v>
      </c>
      <c r="J132" s="784">
        <f>SUM(J133:J145)</f>
        <v>0</v>
      </c>
      <c r="K132" s="1020" t="s">
        <v>11</v>
      </c>
      <c r="L132" s="1018"/>
    </row>
    <row r="133" spans="1:14" hidden="1">
      <c r="A133" s="14"/>
      <c r="B133" s="227" t="s">
        <v>22</v>
      </c>
      <c r="C133" s="787"/>
      <c r="D133" s="788"/>
      <c r="E133" s="789">
        <f>SUM(F133:I133)</f>
        <v>0</v>
      </c>
      <c r="F133" s="354"/>
      <c r="H133" s="227"/>
      <c r="I133" s="781"/>
      <c r="J133" s="781"/>
      <c r="K133" s="787"/>
      <c r="L133" s="11" t="s">
        <v>23</v>
      </c>
    </row>
    <row r="134" spans="1:14" hidden="1">
      <c r="A134" s="787"/>
      <c r="B134" s="14" t="s">
        <v>24</v>
      </c>
      <c r="C134" s="787"/>
      <c r="D134" s="788"/>
      <c r="E134" s="789">
        <f t="shared" ref="E134:E145" si="4">SUM(F134:I134)</f>
        <v>0</v>
      </c>
      <c r="F134" s="781"/>
      <c r="H134" s="227"/>
      <c r="I134" s="781"/>
      <c r="J134" s="781"/>
      <c r="K134" s="787"/>
      <c r="L134" s="11" t="s">
        <v>26</v>
      </c>
    </row>
    <row r="135" spans="1:14" hidden="1">
      <c r="A135" s="11"/>
      <c r="B135" s="14" t="s">
        <v>27</v>
      </c>
      <c r="C135" s="11"/>
      <c r="D135" s="286"/>
      <c r="E135" s="789">
        <f t="shared" si="4"/>
        <v>0</v>
      </c>
      <c r="F135" s="9"/>
      <c r="H135" s="286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286"/>
      <c r="E136" s="789">
        <f t="shared" si="4"/>
        <v>0</v>
      </c>
      <c r="F136" s="9"/>
      <c r="H136" s="286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286"/>
      <c r="E137" s="789">
        <f t="shared" si="4"/>
        <v>0</v>
      </c>
      <c r="F137" s="9"/>
      <c r="H137" s="286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286"/>
      <c r="E138" s="815">
        <f t="shared" si="4"/>
        <v>35</v>
      </c>
      <c r="F138" s="816">
        <v>35</v>
      </c>
      <c r="H138" s="817">
        <v>0</v>
      </c>
      <c r="I138" s="816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286"/>
      <c r="E139" s="815">
        <f t="shared" si="4"/>
        <v>26</v>
      </c>
      <c r="F139" s="816">
        <v>26</v>
      </c>
      <c r="H139" s="817">
        <v>0</v>
      </c>
      <c r="I139" s="816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286"/>
      <c r="E140" s="789">
        <f t="shared" si="4"/>
        <v>0</v>
      </c>
      <c r="F140" s="9"/>
      <c r="H140" s="286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286"/>
      <c r="E141" s="789">
        <f t="shared" si="4"/>
        <v>0</v>
      </c>
      <c r="F141" s="9"/>
      <c r="H141" s="286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286"/>
      <c r="E142" s="789">
        <f t="shared" si="4"/>
        <v>0</v>
      </c>
      <c r="F142" s="9"/>
      <c r="H142" s="286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286"/>
      <c r="E143" s="789">
        <f t="shared" si="4"/>
        <v>0</v>
      </c>
      <c r="F143" s="9"/>
      <c r="H143" s="286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286"/>
      <c r="E144" s="789">
        <f t="shared" si="4"/>
        <v>0</v>
      </c>
      <c r="F144" s="9"/>
      <c r="H144" s="286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286"/>
      <c r="E145" s="815">
        <f t="shared" si="4"/>
        <v>33</v>
      </c>
      <c r="F145" s="816">
        <v>33</v>
      </c>
      <c r="H145" s="817">
        <v>0</v>
      </c>
      <c r="I145" s="816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83"/>
      <c r="E146" s="284"/>
      <c r="F146" s="284"/>
      <c r="G146" s="283"/>
      <c r="H146" s="283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24" t="s">
        <v>65</v>
      </c>
      <c r="I148" s="324"/>
      <c r="J148" s="325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18" t="s">
        <v>60</v>
      </c>
    </row>
    <row r="152" spans="1:17" s="1" customFormat="1" hidden="1">
      <c r="B152" s="326" t="s">
        <v>0</v>
      </c>
      <c r="C152" s="2">
        <v>3.1</v>
      </c>
      <c r="D152" s="326" t="s">
        <v>498</v>
      </c>
    </row>
    <row r="153" spans="1:17" s="3" customFormat="1" hidden="1">
      <c r="B153" s="327" t="s">
        <v>2</v>
      </c>
      <c r="C153" s="2">
        <v>3.1</v>
      </c>
      <c r="D153" s="327" t="s">
        <v>76</v>
      </c>
      <c r="I153" s="778" t="s">
        <v>77</v>
      </c>
    </row>
    <row r="154" spans="1:17" ht="6" hidden="1" customHeight="1"/>
    <row r="155" spans="1:17" s="5" customFormat="1" ht="18.75" hidden="1" customHeight="1">
      <c r="A155" s="1021" t="s">
        <v>3</v>
      </c>
      <c r="B155" s="1021"/>
      <c r="C155" s="1021"/>
      <c r="D155" s="1022"/>
      <c r="E155" s="779"/>
      <c r="F155" s="1027" t="s">
        <v>4</v>
      </c>
      <c r="G155" s="1028"/>
      <c r="H155" s="1028"/>
      <c r="I155" s="1028"/>
      <c r="J155" s="1029"/>
      <c r="K155" s="1021" t="s">
        <v>5</v>
      </c>
      <c r="L155" s="1021"/>
      <c r="M155" s="1021"/>
      <c r="N155" s="1022"/>
    </row>
    <row r="156" spans="1:17" s="5" customFormat="1" ht="18.75" hidden="1" customHeight="1">
      <c r="A156" s="1023"/>
      <c r="B156" s="1023"/>
      <c r="C156" s="1023"/>
      <c r="D156" s="1024"/>
      <c r="E156" s="239"/>
      <c r="F156" s="1030" t="s">
        <v>8</v>
      </c>
      <c r="G156" s="1031"/>
      <c r="H156" s="780" t="s">
        <v>6</v>
      </c>
      <c r="I156" s="828" t="s">
        <v>10</v>
      </c>
      <c r="J156" s="781"/>
      <c r="K156" s="1023"/>
      <c r="L156" s="1023"/>
      <c r="M156" s="1023"/>
      <c r="N156" s="1024"/>
    </row>
    <row r="157" spans="1:17" s="5" customFormat="1" ht="18.75" hidden="1" customHeight="1">
      <c r="A157" s="1023"/>
      <c r="B157" s="1023"/>
      <c r="C157" s="1023"/>
      <c r="D157" s="1024"/>
      <c r="E157" s="828" t="s">
        <v>7</v>
      </c>
      <c r="F157" s="1030" t="s">
        <v>12</v>
      </c>
      <c r="G157" s="1031"/>
      <c r="H157" s="829" t="s">
        <v>9</v>
      </c>
      <c r="I157" s="6" t="s">
        <v>14</v>
      </c>
      <c r="J157" s="6" t="s">
        <v>63</v>
      </c>
      <c r="K157" s="1023"/>
      <c r="L157" s="1023"/>
      <c r="M157" s="1023"/>
      <c r="N157" s="1024"/>
    </row>
    <row r="158" spans="1:17" s="5" customFormat="1" ht="19.5" hidden="1" customHeight="1">
      <c r="A158" s="1023"/>
      <c r="B158" s="1023"/>
      <c r="C158" s="1023"/>
      <c r="D158" s="1024"/>
      <c r="E158" s="828" t="s">
        <v>11</v>
      </c>
      <c r="F158" s="1030" t="s">
        <v>15</v>
      </c>
      <c r="G158" s="1031"/>
      <c r="H158" s="829" t="s">
        <v>13</v>
      </c>
      <c r="I158" s="6" t="s">
        <v>17</v>
      </c>
      <c r="J158" s="7" t="s">
        <v>18</v>
      </c>
      <c r="K158" s="1023"/>
      <c r="L158" s="1023"/>
      <c r="M158" s="1023"/>
      <c r="N158" s="1024"/>
    </row>
    <row r="159" spans="1:17" s="5" customFormat="1" ht="18.75" hidden="1" customHeight="1">
      <c r="A159" s="1023"/>
      <c r="B159" s="1023"/>
      <c r="C159" s="1023"/>
      <c r="D159" s="1024"/>
      <c r="E159" s="239"/>
      <c r="F159" s="1030" t="s">
        <v>19</v>
      </c>
      <c r="G159" s="1031"/>
      <c r="H159" s="829" t="s">
        <v>16</v>
      </c>
      <c r="I159" s="6" t="s">
        <v>20</v>
      </c>
      <c r="J159" s="6"/>
      <c r="K159" s="1023"/>
      <c r="L159" s="1023"/>
      <c r="M159" s="1023"/>
      <c r="N159" s="1024"/>
    </row>
    <row r="160" spans="1:17" s="5" customFormat="1" ht="18.75" hidden="1" customHeight="1">
      <c r="A160" s="1025"/>
      <c r="B160" s="1025"/>
      <c r="C160" s="1025"/>
      <c r="D160" s="1026"/>
      <c r="E160" s="241"/>
      <c r="F160" s="241"/>
      <c r="G160" s="240"/>
      <c r="H160" s="782" t="s">
        <v>19</v>
      </c>
      <c r="I160" s="783"/>
      <c r="J160" s="783"/>
      <c r="K160" s="1025"/>
      <c r="L160" s="1025"/>
      <c r="M160" s="1025"/>
      <c r="N160" s="1026"/>
    </row>
    <row r="161" spans="1:14" s="5" customFormat="1" ht="3" hidden="1" customHeight="1">
      <c r="A161" s="826"/>
      <c r="B161" s="826"/>
      <c r="C161" s="826"/>
      <c r="D161" s="827"/>
      <c r="E161" s="239"/>
      <c r="F161" s="828"/>
      <c r="G161" s="829"/>
      <c r="H161" s="829"/>
      <c r="I161" s="6"/>
      <c r="J161" s="781"/>
      <c r="K161" s="826"/>
      <c r="L161" s="826"/>
      <c r="M161" s="826"/>
      <c r="N161" s="826"/>
    </row>
    <row r="162" spans="1:14" s="786" customFormat="1" ht="23.25" hidden="1" customHeight="1">
      <c r="A162" s="1018" t="s">
        <v>21</v>
      </c>
      <c r="B162" s="1018"/>
      <c r="C162" s="1018"/>
      <c r="D162" s="1019"/>
      <c r="E162" s="784">
        <f>SUM(E163:E175)</f>
        <v>31</v>
      </c>
      <c r="F162" s="784">
        <f>SUM(F163:F175)</f>
        <v>31</v>
      </c>
      <c r="G162" s="785"/>
      <c r="H162" s="784">
        <f>SUM(H163:H175)</f>
        <v>0</v>
      </c>
      <c r="I162" s="784">
        <f>SUM(I163:I175)</f>
        <v>0</v>
      </c>
      <c r="J162" s="784">
        <f>SUM(J163:J175)</f>
        <v>0</v>
      </c>
      <c r="K162" s="1020" t="s">
        <v>11</v>
      </c>
      <c r="L162" s="1018"/>
    </row>
    <row r="163" spans="1:14" hidden="1">
      <c r="A163" s="14"/>
      <c r="B163" s="227" t="s">
        <v>22</v>
      </c>
      <c r="C163" s="787"/>
      <c r="D163" s="788"/>
      <c r="E163" s="789">
        <f>SUM(F163:J163)</f>
        <v>8</v>
      </c>
      <c r="F163" s="790">
        <v>8</v>
      </c>
      <c r="G163" s="227"/>
      <c r="H163" s="227"/>
      <c r="I163" s="781"/>
      <c r="J163" s="781"/>
      <c r="K163" s="787"/>
      <c r="L163" s="11" t="s">
        <v>23</v>
      </c>
    </row>
    <row r="164" spans="1:14" hidden="1">
      <c r="A164" s="787"/>
      <c r="B164" s="14" t="s">
        <v>24</v>
      </c>
      <c r="C164" s="787"/>
      <c r="D164" s="788"/>
      <c r="E164" s="789">
        <f t="shared" ref="E164:E175" si="5">SUM(F164:J164)</f>
        <v>2</v>
      </c>
      <c r="F164" s="239">
        <v>2</v>
      </c>
      <c r="G164" s="227"/>
      <c r="H164" s="227"/>
      <c r="I164" s="781"/>
      <c r="J164" s="781"/>
      <c r="K164" s="787"/>
      <c r="L164" s="11" t="s">
        <v>26</v>
      </c>
    </row>
    <row r="165" spans="1:14" hidden="1">
      <c r="A165" s="11"/>
      <c r="B165" s="14" t="s">
        <v>27</v>
      </c>
      <c r="C165" s="11"/>
      <c r="D165" s="286"/>
      <c r="E165" s="789">
        <f t="shared" si="5"/>
        <v>2</v>
      </c>
      <c r="F165" s="343">
        <v>2</v>
      </c>
      <c r="G165" s="286"/>
      <c r="H165" s="286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286"/>
      <c r="E166" s="789">
        <f t="shared" si="5"/>
        <v>1</v>
      </c>
      <c r="F166" s="343">
        <v>1</v>
      </c>
      <c r="G166" s="286"/>
      <c r="H166" s="286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286"/>
      <c r="E167" s="789">
        <f t="shared" si="5"/>
        <v>2</v>
      </c>
      <c r="F167" s="343">
        <v>2</v>
      </c>
      <c r="G167" s="286"/>
      <c r="H167" s="286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286"/>
      <c r="E168" s="789">
        <f t="shared" si="5"/>
        <v>1</v>
      </c>
      <c r="F168" s="343">
        <v>1</v>
      </c>
      <c r="G168" s="286"/>
      <c r="H168" s="286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286"/>
      <c r="E169" s="789">
        <f>SUM(F169:J169)</f>
        <v>1</v>
      </c>
      <c r="F169" s="343">
        <v>1</v>
      </c>
      <c r="G169" s="286"/>
      <c r="H169" s="286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286"/>
      <c r="E170" s="789">
        <f t="shared" si="5"/>
        <v>2</v>
      </c>
      <c r="F170" s="343">
        <v>2</v>
      </c>
      <c r="G170" s="286"/>
      <c r="H170" s="286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286"/>
      <c r="E171" s="789">
        <f t="shared" si="5"/>
        <v>1</v>
      </c>
      <c r="F171" s="343">
        <v>1</v>
      </c>
      <c r="G171" s="286"/>
      <c r="H171" s="286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286"/>
      <c r="E172" s="789">
        <f t="shared" si="5"/>
        <v>3</v>
      </c>
      <c r="F172" s="343">
        <v>3</v>
      </c>
      <c r="G172" s="286"/>
      <c r="H172" s="286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286"/>
      <c r="E173" s="789">
        <f t="shared" si="5"/>
        <v>1</v>
      </c>
      <c r="F173" s="343">
        <v>1</v>
      </c>
      <c r="G173" s="286"/>
      <c r="H173" s="286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286"/>
      <c r="E174" s="789">
        <f t="shared" si="5"/>
        <v>3</v>
      </c>
      <c r="F174" s="343">
        <v>3</v>
      </c>
      <c r="G174" s="286"/>
      <c r="H174" s="286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286"/>
      <c r="E175" s="789">
        <f t="shared" si="5"/>
        <v>4</v>
      </c>
      <c r="F175" s="343">
        <v>4</v>
      </c>
      <c r="G175" s="286"/>
      <c r="H175" s="286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83"/>
      <c r="E176" s="284"/>
      <c r="F176" s="284"/>
      <c r="G176" s="283"/>
      <c r="H176" s="283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24" t="s">
        <v>65</v>
      </c>
      <c r="I178" s="324"/>
      <c r="J178" s="325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18" t="s">
        <v>60</v>
      </c>
    </row>
    <row r="182" spans="1:17" s="1" customFormat="1" hidden="1">
      <c r="B182" s="326" t="s">
        <v>0</v>
      </c>
      <c r="C182" s="2">
        <v>3.1</v>
      </c>
      <c r="D182" s="326" t="s">
        <v>498</v>
      </c>
    </row>
    <row r="183" spans="1:17" s="3" customFormat="1" hidden="1">
      <c r="B183" s="327" t="s">
        <v>2</v>
      </c>
      <c r="C183" s="2">
        <v>3.1</v>
      </c>
      <c r="D183" s="327" t="s">
        <v>518</v>
      </c>
      <c r="I183" s="3" t="s">
        <v>531</v>
      </c>
    </row>
    <row r="184" spans="1:17" ht="6" hidden="1" customHeight="1"/>
    <row r="185" spans="1:17" s="5" customFormat="1" ht="18.75" hidden="1" customHeight="1">
      <c r="A185" s="1021" t="s">
        <v>3</v>
      </c>
      <c r="B185" s="1021"/>
      <c r="C185" s="1021"/>
      <c r="D185" s="1022"/>
      <c r="E185" s="779"/>
      <c r="F185" s="1027" t="s">
        <v>4</v>
      </c>
      <c r="G185" s="1028"/>
      <c r="H185" s="1028"/>
      <c r="I185" s="1028"/>
      <c r="J185" s="1029"/>
      <c r="K185" s="1021" t="s">
        <v>5</v>
      </c>
      <c r="L185" s="1021"/>
      <c r="M185" s="1021"/>
      <c r="N185" s="1022"/>
    </row>
    <row r="186" spans="1:17" s="5" customFormat="1" ht="18.75" hidden="1" customHeight="1">
      <c r="A186" s="1023"/>
      <c r="B186" s="1023"/>
      <c r="C186" s="1023"/>
      <c r="D186" s="1024"/>
      <c r="E186" s="239"/>
      <c r="F186" s="1030" t="s">
        <v>8</v>
      </c>
      <c r="G186" s="1031"/>
      <c r="H186" s="780" t="s">
        <v>6</v>
      </c>
      <c r="I186" s="828" t="s">
        <v>10</v>
      </c>
      <c r="J186" s="781"/>
      <c r="K186" s="1023"/>
      <c r="L186" s="1023"/>
      <c r="M186" s="1023"/>
      <c r="N186" s="1024"/>
    </row>
    <row r="187" spans="1:17" s="5" customFormat="1" ht="18.75" hidden="1" customHeight="1">
      <c r="A187" s="1023"/>
      <c r="B187" s="1023"/>
      <c r="C187" s="1023"/>
      <c r="D187" s="1024"/>
      <c r="E187" s="828" t="s">
        <v>7</v>
      </c>
      <c r="F187" s="1030" t="s">
        <v>12</v>
      </c>
      <c r="G187" s="1031"/>
      <c r="H187" s="829" t="s">
        <v>9</v>
      </c>
      <c r="I187" s="6" t="s">
        <v>14</v>
      </c>
      <c r="J187" s="6" t="s">
        <v>63</v>
      </c>
      <c r="K187" s="1023"/>
      <c r="L187" s="1023"/>
      <c r="M187" s="1023"/>
      <c r="N187" s="1024"/>
    </row>
    <row r="188" spans="1:17" s="5" customFormat="1" ht="19.5" hidden="1" customHeight="1">
      <c r="A188" s="1023"/>
      <c r="B188" s="1023"/>
      <c r="C188" s="1023"/>
      <c r="D188" s="1024"/>
      <c r="E188" s="828" t="s">
        <v>11</v>
      </c>
      <c r="F188" s="1030" t="s">
        <v>15</v>
      </c>
      <c r="G188" s="1031"/>
      <c r="H188" s="829" t="s">
        <v>13</v>
      </c>
      <c r="I188" s="6" t="s">
        <v>17</v>
      </c>
      <c r="J188" s="7" t="s">
        <v>18</v>
      </c>
      <c r="K188" s="1023"/>
      <c r="L188" s="1023"/>
      <c r="M188" s="1023"/>
      <c r="N188" s="1024"/>
    </row>
    <row r="189" spans="1:17" s="5" customFormat="1" ht="18.75" hidden="1" customHeight="1">
      <c r="A189" s="1023"/>
      <c r="B189" s="1023"/>
      <c r="C189" s="1023"/>
      <c r="D189" s="1024"/>
      <c r="E189" s="239"/>
      <c r="F189" s="1030" t="s">
        <v>19</v>
      </c>
      <c r="G189" s="1031"/>
      <c r="H189" s="829" t="s">
        <v>16</v>
      </c>
      <c r="I189" s="6" t="s">
        <v>20</v>
      </c>
      <c r="J189" s="6"/>
      <c r="K189" s="1023"/>
      <c r="L189" s="1023"/>
      <c r="M189" s="1023"/>
      <c r="N189" s="1024"/>
    </row>
    <row r="190" spans="1:17" s="5" customFormat="1" ht="18.75" hidden="1" customHeight="1">
      <c r="A190" s="1025"/>
      <c r="B190" s="1025"/>
      <c r="C190" s="1025"/>
      <c r="D190" s="1026"/>
      <c r="E190" s="241"/>
      <c r="F190" s="241"/>
      <c r="G190" s="240"/>
      <c r="H190" s="782" t="s">
        <v>19</v>
      </c>
      <c r="I190" s="783"/>
      <c r="J190" s="783"/>
      <c r="K190" s="1025"/>
      <c r="L190" s="1025"/>
      <c r="M190" s="1025"/>
      <c r="N190" s="1026"/>
    </row>
    <row r="191" spans="1:17" s="5" customFormat="1" ht="3" hidden="1" customHeight="1">
      <c r="A191" s="826"/>
      <c r="B191" s="826"/>
      <c r="C191" s="826"/>
      <c r="D191" s="827"/>
      <c r="E191" s="239"/>
      <c r="F191" s="828"/>
      <c r="G191" s="829"/>
      <c r="H191" s="829"/>
      <c r="I191" s="6"/>
      <c r="J191" s="781"/>
      <c r="K191" s="826"/>
      <c r="L191" s="826"/>
      <c r="M191" s="826"/>
      <c r="N191" s="826"/>
    </row>
    <row r="192" spans="1:17" s="786" customFormat="1" ht="23.25" hidden="1" customHeight="1">
      <c r="A192" s="1018" t="s">
        <v>21</v>
      </c>
      <c r="B192" s="1018"/>
      <c r="C192" s="1018"/>
      <c r="D192" s="1019"/>
      <c r="E192" s="238">
        <f>SUM(E193:E205)</f>
        <v>9</v>
      </c>
      <c r="F192" s="784">
        <f>SUM(F193:F205)</f>
        <v>0</v>
      </c>
      <c r="G192" s="785"/>
      <c r="H192" s="784">
        <f>SUM(H193:H205)</f>
        <v>0</v>
      </c>
      <c r="I192" s="784">
        <f>SUM(I193:I205)</f>
        <v>0</v>
      </c>
      <c r="J192" s="784">
        <f>SUM(J193:J205)</f>
        <v>9</v>
      </c>
      <c r="K192" s="1020" t="s">
        <v>11</v>
      </c>
      <c r="L192" s="1018"/>
    </row>
    <row r="193" spans="1:12" hidden="1">
      <c r="A193" s="14"/>
      <c r="B193" s="227" t="s">
        <v>22</v>
      </c>
      <c r="C193" s="787"/>
      <c r="D193" s="788"/>
      <c r="E193" s="789">
        <f>SUM(F193:J193)</f>
        <v>2</v>
      </c>
      <c r="F193" s="790"/>
      <c r="G193" s="227"/>
      <c r="H193" s="227"/>
      <c r="I193" s="781"/>
      <c r="J193" s="781">
        <v>2</v>
      </c>
      <c r="K193" s="787"/>
      <c r="L193" s="11" t="s">
        <v>23</v>
      </c>
    </row>
    <row r="194" spans="1:12" hidden="1">
      <c r="A194" s="787"/>
      <c r="B194" s="14" t="s">
        <v>24</v>
      </c>
      <c r="C194" s="787"/>
      <c r="D194" s="788"/>
      <c r="E194" s="789">
        <f t="shared" ref="E194:E205" si="6">SUM(F194:J194)</f>
        <v>0</v>
      </c>
      <c r="F194" s="239"/>
      <c r="G194" s="227"/>
      <c r="H194" s="227"/>
      <c r="I194" s="781"/>
      <c r="J194" s="781"/>
      <c r="K194" s="787"/>
      <c r="L194" s="11" t="s">
        <v>26</v>
      </c>
    </row>
    <row r="195" spans="1:12" hidden="1">
      <c r="A195" s="11"/>
      <c r="B195" s="14" t="s">
        <v>27</v>
      </c>
      <c r="C195" s="11"/>
      <c r="D195" s="286"/>
      <c r="E195" s="789">
        <f t="shared" si="6"/>
        <v>1</v>
      </c>
      <c r="F195" s="343"/>
      <c r="G195" s="286"/>
      <c r="H195" s="286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286"/>
      <c r="E196" s="789">
        <f t="shared" si="6"/>
        <v>0</v>
      </c>
      <c r="F196" s="343"/>
      <c r="G196" s="286"/>
      <c r="H196" s="286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286"/>
      <c r="E197" s="789">
        <f t="shared" si="6"/>
        <v>1</v>
      </c>
      <c r="F197" s="343"/>
      <c r="G197" s="286"/>
      <c r="H197" s="286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286"/>
      <c r="E198" s="789">
        <f t="shared" si="6"/>
        <v>1</v>
      </c>
      <c r="F198" s="343"/>
      <c r="G198" s="286"/>
      <c r="H198" s="286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286"/>
      <c r="E199" s="789">
        <f t="shared" si="6"/>
        <v>1</v>
      </c>
      <c r="F199" s="343"/>
      <c r="G199" s="286"/>
      <c r="H199" s="286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286"/>
      <c r="E200" s="789">
        <f t="shared" si="6"/>
        <v>0</v>
      </c>
      <c r="F200" s="343"/>
      <c r="G200" s="286"/>
      <c r="H200" s="286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286"/>
      <c r="E201" s="789">
        <f t="shared" si="6"/>
        <v>0</v>
      </c>
      <c r="F201" s="343"/>
      <c r="G201" s="286"/>
      <c r="H201" s="286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286"/>
      <c r="E202" s="789">
        <f t="shared" si="6"/>
        <v>2</v>
      </c>
      <c r="F202" s="343"/>
      <c r="G202" s="286"/>
      <c r="H202" s="286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286"/>
      <c r="E203" s="789">
        <f t="shared" si="6"/>
        <v>0</v>
      </c>
      <c r="F203" s="343"/>
      <c r="G203" s="286"/>
      <c r="H203" s="286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286"/>
      <c r="E204" s="789">
        <f t="shared" si="6"/>
        <v>1</v>
      </c>
      <c r="F204" s="343"/>
      <c r="G204" s="286"/>
      <c r="H204" s="286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286"/>
      <c r="E205" s="789">
        <f t="shared" si="6"/>
        <v>0</v>
      </c>
      <c r="F205" s="343"/>
      <c r="G205" s="286"/>
      <c r="H205" s="286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83"/>
      <c r="E206" s="284"/>
      <c r="F206" s="284"/>
      <c r="G206" s="283"/>
      <c r="H206" s="283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24" t="s">
        <v>65</v>
      </c>
      <c r="I208" s="324"/>
      <c r="J208" s="325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18" t="s">
        <v>60</v>
      </c>
    </row>
    <row r="212" spans="1:17" s="1" customFormat="1" hidden="1">
      <c r="B212" s="326" t="s">
        <v>0</v>
      </c>
      <c r="C212" s="2">
        <v>3.1</v>
      </c>
      <c r="D212" s="326" t="s">
        <v>1</v>
      </c>
    </row>
    <row r="213" spans="1:17" s="3" customFormat="1" hidden="1">
      <c r="B213" s="327" t="s">
        <v>2</v>
      </c>
      <c r="C213" s="2">
        <v>3.1</v>
      </c>
      <c r="D213" s="327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21" t="s">
        <v>3</v>
      </c>
      <c r="B215" s="1021"/>
      <c r="C215" s="1021"/>
      <c r="D215" s="1022"/>
      <c r="E215" s="779"/>
      <c r="F215" s="1027" t="s">
        <v>4</v>
      </c>
      <c r="G215" s="1028"/>
      <c r="H215" s="1028"/>
      <c r="I215" s="1028"/>
      <c r="J215" s="1029"/>
      <c r="K215" s="1021" t="s">
        <v>5</v>
      </c>
      <c r="L215" s="1021"/>
      <c r="M215" s="1021"/>
      <c r="N215" s="1022"/>
    </row>
    <row r="216" spans="1:17" s="5" customFormat="1" ht="18.75" hidden="1" customHeight="1">
      <c r="A216" s="1023"/>
      <c r="B216" s="1023"/>
      <c r="C216" s="1023"/>
      <c r="D216" s="1024"/>
      <c r="E216" s="239"/>
      <c r="F216" s="1030" t="s">
        <v>8</v>
      </c>
      <c r="G216" s="1031"/>
      <c r="H216" s="780" t="s">
        <v>6</v>
      </c>
      <c r="I216" s="828" t="s">
        <v>10</v>
      </c>
      <c r="J216" s="781"/>
      <c r="K216" s="1023"/>
      <c r="L216" s="1023"/>
      <c r="M216" s="1023"/>
      <c r="N216" s="1024"/>
    </row>
    <row r="217" spans="1:17" s="5" customFormat="1" ht="18.75" hidden="1" customHeight="1">
      <c r="A217" s="1023"/>
      <c r="B217" s="1023"/>
      <c r="C217" s="1023"/>
      <c r="D217" s="1024"/>
      <c r="E217" s="828" t="s">
        <v>7</v>
      </c>
      <c r="F217" s="1030" t="s">
        <v>12</v>
      </c>
      <c r="G217" s="1031"/>
      <c r="H217" s="829" t="s">
        <v>9</v>
      </c>
      <c r="I217" s="6" t="s">
        <v>14</v>
      </c>
      <c r="J217" s="6" t="s">
        <v>63</v>
      </c>
      <c r="K217" s="1023"/>
      <c r="L217" s="1023"/>
      <c r="M217" s="1023"/>
      <c r="N217" s="1024"/>
    </row>
    <row r="218" spans="1:17" s="5" customFormat="1" ht="19.5" hidden="1" customHeight="1">
      <c r="A218" s="1023"/>
      <c r="B218" s="1023"/>
      <c r="C218" s="1023"/>
      <c r="D218" s="1024"/>
      <c r="E218" s="828" t="s">
        <v>11</v>
      </c>
      <c r="F218" s="1030" t="s">
        <v>15</v>
      </c>
      <c r="G218" s="1031"/>
      <c r="H218" s="829" t="s">
        <v>13</v>
      </c>
      <c r="I218" s="6" t="s">
        <v>17</v>
      </c>
      <c r="J218" s="7" t="s">
        <v>18</v>
      </c>
      <c r="K218" s="1023"/>
      <c r="L218" s="1023"/>
      <c r="M218" s="1023"/>
      <c r="N218" s="1024"/>
    </row>
    <row r="219" spans="1:17" s="5" customFormat="1" ht="18.75" hidden="1" customHeight="1">
      <c r="A219" s="1023"/>
      <c r="B219" s="1023"/>
      <c r="C219" s="1023"/>
      <c r="D219" s="1024"/>
      <c r="E219" s="239"/>
      <c r="F219" s="1030" t="s">
        <v>19</v>
      </c>
      <c r="G219" s="1031"/>
      <c r="H219" s="829" t="s">
        <v>16</v>
      </c>
      <c r="I219" s="6" t="s">
        <v>20</v>
      </c>
      <c r="J219" s="6"/>
      <c r="K219" s="1023"/>
      <c r="L219" s="1023"/>
      <c r="M219" s="1023"/>
      <c r="N219" s="1024"/>
    </row>
    <row r="220" spans="1:17" s="5" customFormat="1" ht="18.75" hidden="1" customHeight="1">
      <c r="A220" s="1025"/>
      <c r="B220" s="1025"/>
      <c r="C220" s="1025"/>
      <c r="D220" s="1026"/>
      <c r="E220" s="241"/>
      <c r="F220" s="241"/>
      <c r="G220" s="240"/>
      <c r="H220" s="782" t="s">
        <v>19</v>
      </c>
      <c r="I220" s="783"/>
      <c r="J220" s="783"/>
      <c r="K220" s="1025"/>
      <c r="L220" s="1025"/>
      <c r="M220" s="1025"/>
      <c r="N220" s="1026"/>
    </row>
    <row r="221" spans="1:17" s="5" customFormat="1" ht="3" hidden="1" customHeight="1">
      <c r="A221" s="826"/>
      <c r="B221" s="826"/>
      <c r="C221" s="826"/>
      <c r="D221" s="827"/>
      <c r="E221" s="239"/>
      <c r="F221" s="828"/>
      <c r="G221" s="829"/>
      <c r="H221" s="829"/>
      <c r="I221" s="6"/>
      <c r="J221" s="781"/>
      <c r="K221" s="826"/>
      <c r="L221" s="826"/>
      <c r="M221" s="826"/>
      <c r="N221" s="826"/>
    </row>
    <row r="222" spans="1:17" s="786" customFormat="1" ht="23.25" hidden="1" customHeight="1">
      <c r="A222" s="1018" t="s">
        <v>21</v>
      </c>
      <c r="B222" s="1018"/>
      <c r="C222" s="1018"/>
      <c r="D222" s="1019"/>
      <c r="E222" s="238">
        <f>SUM(E223:E235)</f>
        <v>1</v>
      </c>
      <c r="F222" s="784">
        <f>SUM(F223:F235)</f>
        <v>0</v>
      </c>
      <c r="G222" s="785"/>
      <c r="H222" s="784">
        <f>SUM(H223:H235)</f>
        <v>0</v>
      </c>
      <c r="I222" s="784">
        <f>SUM(I223:I235)</f>
        <v>0</v>
      </c>
      <c r="J222" s="784">
        <f>SUM(J223:J235)</f>
        <v>1</v>
      </c>
      <c r="K222" s="1020" t="s">
        <v>11</v>
      </c>
      <c r="L222" s="1018"/>
    </row>
    <row r="223" spans="1:17" hidden="1">
      <c r="A223" s="14"/>
      <c r="B223" s="227" t="s">
        <v>22</v>
      </c>
      <c r="C223" s="787"/>
      <c r="D223" s="788"/>
      <c r="E223" s="789">
        <f>SUM(F223:J223)</f>
        <v>1</v>
      </c>
      <c r="F223" s="790"/>
      <c r="G223" s="227"/>
      <c r="H223" s="227"/>
      <c r="I223" s="781"/>
      <c r="J223" s="781">
        <v>1</v>
      </c>
      <c r="K223" s="787"/>
      <c r="L223" s="11" t="s">
        <v>23</v>
      </c>
    </row>
    <row r="224" spans="1:17" hidden="1">
      <c r="A224" s="787"/>
      <c r="B224" s="14" t="s">
        <v>24</v>
      </c>
      <c r="C224" s="787"/>
      <c r="D224" s="788"/>
      <c r="E224" s="789">
        <f t="shared" ref="E224:E235" si="7">SUM(F224:J224)</f>
        <v>0</v>
      </c>
      <c r="F224" s="239"/>
      <c r="G224" s="227"/>
      <c r="H224" s="227"/>
      <c r="I224" s="781"/>
      <c r="J224" s="781"/>
      <c r="K224" s="787"/>
      <c r="L224" s="11" t="s">
        <v>26</v>
      </c>
    </row>
    <row r="225" spans="1:12" hidden="1">
      <c r="A225" s="11"/>
      <c r="B225" s="14" t="s">
        <v>27</v>
      </c>
      <c r="C225" s="11"/>
      <c r="D225" s="286"/>
      <c r="E225" s="789">
        <f t="shared" si="7"/>
        <v>0</v>
      </c>
      <c r="F225" s="343"/>
      <c r="G225" s="286"/>
      <c r="H225" s="286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286"/>
      <c r="E226" s="789">
        <f t="shared" si="7"/>
        <v>0</v>
      </c>
      <c r="F226" s="343"/>
      <c r="G226" s="286"/>
      <c r="H226" s="286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286"/>
      <c r="E227" s="789">
        <f t="shared" si="7"/>
        <v>0</v>
      </c>
      <c r="F227" s="343"/>
      <c r="G227" s="286"/>
      <c r="H227" s="286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286"/>
      <c r="E228" s="789">
        <f t="shared" si="7"/>
        <v>0</v>
      </c>
      <c r="F228" s="343"/>
      <c r="G228" s="286"/>
      <c r="H228" s="286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286"/>
      <c r="E229" s="789">
        <f t="shared" si="7"/>
        <v>0</v>
      </c>
      <c r="F229" s="343"/>
      <c r="G229" s="286"/>
      <c r="H229" s="286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286"/>
      <c r="E230" s="789">
        <f t="shared" si="7"/>
        <v>0</v>
      </c>
      <c r="F230" s="343"/>
      <c r="G230" s="286"/>
      <c r="H230" s="286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286"/>
      <c r="E231" s="789">
        <f t="shared" si="7"/>
        <v>0</v>
      </c>
      <c r="F231" s="343"/>
      <c r="G231" s="286"/>
      <c r="H231" s="286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286"/>
      <c r="E232" s="789">
        <f t="shared" si="7"/>
        <v>0</v>
      </c>
      <c r="F232" s="343"/>
      <c r="G232" s="286"/>
      <c r="H232" s="286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286"/>
      <c r="E233" s="789">
        <f t="shared" si="7"/>
        <v>0</v>
      </c>
      <c r="F233" s="343"/>
      <c r="G233" s="286"/>
      <c r="H233" s="286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286"/>
      <c r="E234" s="789">
        <f t="shared" si="7"/>
        <v>0</v>
      </c>
      <c r="F234" s="343"/>
      <c r="G234" s="286"/>
      <c r="H234" s="286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286"/>
      <c r="E235" s="789">
        <f t="shared" si="7"/>
        <v>0</v>
      </c>
      <c r="F235" s="343"/>
      <c r="G235" s="286"/>
      <c r="H235" s="286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83"/>
      <c r="E236" s="284"/>
      <c r="F236" s="284"/>
      <c r="G236" s="283"/>
      <c r="H236" s="283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24" t="s">
        <v>65</v>
      </c>
      <c r="I238" s="324"/>
      <c r="J238" s="325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18" t="s">
        <v>60</v>
      </c>
    </row>
    <row r="242" spans="1:17" s="1" customFormat="1" hidden="1">
      <c r="B242" s="326" t="s">
        <v>0</v>
      </c>
      <c r="C242" s="2">
        <v>3.1</v>
      </c>
      <c r="D242" s="326" t="s">
        <v>498</v>
      </c>
    </row>
    <row r="243" spans="1:17" s="3" customFormat="1" hidden="1">
      <c r="B243" s="327" t="s">
        <v>2</v>
      </c>
      <c r="C243" s="2">
        <v>3.1</v>
      </c>
      <c r="D243" s="327" t="s">
        <v>518</v>
      </c>
      <c r="I243" s="778" t="s">
        <v>79</v>
      </c>
    </row>
    <row r="244" spans="1:17" ht="6" hidden="1" customHeight="1"/>
    <row r="245" spans="1:17" s="5" customFormat="1" ht="18.75" hidden="1" customHeight="1">
      <c r="A245" s="1021" t="s">
        <v>3</v>
      </c>
      <c r="B245" s="1021"/>
      <c r="C245" s="1021"/>
      <c r="D245" s="1022"/>
      <c r="E245" s="779"/>
      <c r="F245" s="1027" t="s">
        <v>4</v>
      </c>
      <c r="G245" s="1028"/>
      <c r="H245" s="1028"/>
      <c r="I245" s="1028"/>
      <c r="J245" s="1029"/>
      <c r="K245" s="1021" t="s">
        <v>5</v>
      </c>
      <c r="L245" s="1021"/>
      <c r="M245" s="1021"/>
      <c r="N245" s="1022"/>
    </row>
    <row r="246" spans="1:17" s="5" customFormat="1" ht="18.75" hidden="1" customHeight="1">
      <c r="A246" s="1023"/>
      <c r="B246" s="1023"/>
      <c r="C246" s="1023"/>
      <c r="D246" s="1024"/>
      <c r="E246" s="239"/>
      <c r="F246" s="1030" t="s">
        <v>8</v>
      </c>
      <c r="G246" s="1031"/>
      <c r="H246" s="780" t="s">
        <v>6</v>
      </c>
      <c r="I246" s="828" t="s">
        <v>10</v>
      </c>
      <c r="J246" s="781"/>
      <c r="K246" s="1023"/>
      <c r="L246" s="1023"/>
      <c r="M246" s="1023"/>
      <c r="N246" s="1024"/>
    </row>
    <row r="247" spans="1:17" s="5" customFormat="1" ht="18.75" hidden="1" customHeight="1">
      <c r="A247" s="1023"/>
      <c r="B247" s="1023"/>
      <c r="C247" s="1023"/>
      <c r="D247" s="1024"/>
      <c r="E247" s="828" t="s">
        <v>7</v>
      </c>
      <c r="F247" s="1030" t="s">
        <v>12</v>
      </c>
      <c r="G247" s="1031"/>
      <c r="H247" s="829" t="s">
        <v>9</v>
      </c>
      <c r="I247" s="6" t="s">
        <v>14</v>
      </c>
      <c r="J247" s="6" t="s">
        <v>63</v>
      </c>
      <c r="K247" s="1023"/>
      <c r="L247" s="1023"/>
      <c r="M247" s="1023"/>
      <c r="N247" s="1024"/>
    </row>
    <row r="248" spans="1:17" s="5" customFormat="1" ht="19.5" hidden="1" customHeight="1">
      <c r="A248" s="1023"/>
      <c r="B248" s="1023"/>
      <c r="C248" s="1023"/>
      <c r="D248" s="1024"/>
      <c r="E248" s="828" t="s">
        <v>11</v>
      </c>
      <c r="F248" s="1030" t="s">
        <v>15</v>
      </c>
      <c r="G248" s="1031"/>
      <c r="H248" s="829" t="s">
        <v>13</v>
      </c>
      <c r="I248" s="6" t="s">
        <v>17</v>
      </c>
      <c r="J248" s="7" t="s">
        <v>18</v>
      </c>
      <c r="K248" s="1023"/>
      <c r="L248" s="1023"/>
      <c r="M248" s="1023"/>
      <c r="N248" s="1024"/>
    </row>
    <row r="249" spans="1:17" s="5" customFormat="1" ht="18.75" hidden="1" customHeight="1">
      <c r="A249" s="1023"/>
      <c r="B249" s="1023"/>
      <c r="C249" s="1023"/>
      <c r="D249" s="1024"/>
      <c r="E249" s="239"/>
      <c r="F249" s="1030" t="s">
        <v>19</v>
      </c>
      <c r="G249" s="1031"/>
      <c r="H249" s="829" t="s">
        <v>16</v>
      </c>
      <c r="I249" s="6" t="s">
        <v>20</v>
      </c>
      <c r="J249" s="6"/>
      <c r="K249" s="1023"/>
      <c r="L249" s="1023"/>
      <c r="M249" s="1023"/>
      <c r="N249" s="1024"/>
    </row>
    <row r="250" spans="1:17" s="5" customFormat="1" ht="18.75" hidden="1" customHeight="1">
      <c r="A250" s="1025"/>
      <c r="B250" s="1025"/>
      <c r="C250" s="1025"/>
      <c r="D250" s="1026"/>
      <c r="E250" s="241"/>
      <c r="F250" s="241"/>
      <c r="G250" s="240"/>
      <c r="H250" s="782" t="s">
        <v>19</v>
      </c>
      <c r="I250" s="783"/>
      <c r="J250" s="783"/>
      <c r="K250" s="1025"/>
      <c r="L250" s="1025"/>
      <c r="M250" s="1025"/>
      <c r="N250" s="1026"/>
    </row>
    <row r="251" spans="1:17" s="5" customFormat="1" ht="3" hidden="1" customHeight="1">
      <c r="A251" s="826"/>
      <c r="B251" s="826"/>
      <c r="C251" s="826"/>
      <c r="D251" s="827"/>
      <c r="E251" s="239"/>
      <c r="F251" s="828"/>
      <c r="G251" s="829"/>
      <c r="H251" s="829"/>
      <c r="I251" s="6"/>
      <c r="J251" s="781"/>
      <c r="K251" s="826"/>
      <c r="L251" s="826"/>
      <c r="M251" s="826"/>
      <c r="N251" s="826"/>
    </row>
    <row r="252" spans="1:17" s="786" customFormat="1" ht="23.25" hidden="1" customHeight="1">
      <c r="A252" s="1018" t="s">
        <v>21</v>
      </c>
      <c r="B252" s="1018"/>
      <c r="C252" s="1018"/>
      <c r="D252" s="1019"/>
      <c r="E252" s="238">
        <f>SUM(E253:E265)</f>
        <v>6</v>
      </c>
      <c r="F252" s="784">
        <f>SUM(F253:F265)</f>
        <v>0</v>
      </c>
      <c r="G252" s="785"/>
      <c r="H252" s="784">
        <f>SUM(H253:H265)</f>
        <v>0</v>
      </c>
      <c r="I252" s="784">
        <f>SUM(I253:I265)</f>
        <v>6</v>
      </c>
      <c r="J252" s="784">
        <f>SUM(J253:J265)</f>
        <v>0</v>
      </c>
      <c r="K252" s="1020" t="s">
        <v>11</v>
      </c>
      <c r="L252" s="1018"/>
    </row>
    <row r="253" spans="1:17" hidden="1">
      <c r="A253" s="14"/>
      <c r="B253" s="227" t="s">
        <v>22</v>
      </c>
      <c r="C253" s="787"/>
      <c r="D253" s="788"/>
      <c r="E253" s="789">
        <f>SUM(F253:J253)</f>
        <v>6</v>
      </c>
      <c r="F253" s="790"/>
      <c r="G253" s="227"/>
      <c r="H253" s="227"/>
      <c r="I253" s="781">
        <v>6</v>
      </c>
      <c r="J253" s="781"/>
      <c r="K253" s="787"/>
      <c r="L253" s="11" t="s">
        <v>23</v>
      </c>
    </row>
    <row r="254" spans="1:17" hidden="1">
      <c r="A254" s="787"/>
      <c r="B254" s="14" t="s">
        <v>24</v>
      </c>
      <c r="C254" s="787"/>
      <c r="D254" s="788"/>
      <c r="E254" s="789">
        <f t="shared" ref="E254:E265" si="8">SUM(F254:J254)</f>
        <v>0</v>
      </c>
      <c r="F254" s="239"/>
      <c r="G254" s="227"/>
      <c r="H254" s="227"/>
      <c r="I254" s="781"/>
      <c r="J254" s="781"/>
      <c r="K254" s="787"/>
      <c r="L254" s="11" t="s">
        <v>26</v>
      </c>
    </row>
    <row r="255" spans="1:17" hidden="1">
      <c r="A255" s="11"/>
      <c r="B255" s="14" t="s">
        <v>27</v>
      </c>
      <c r="C255" s="11"/>
      <c r="D255" s="286"/>
      <c r="E255" s="789">
        <f t="shared" si="8"/>
        <v>0</v>
      </c>
      <c r="F255" s="343"/>
      <c r="G255" s="286"/>
      <c r="H255" s="286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286"/>
      <c r="E256" s="789">
        <f t="shared" si="8"/>
        <v>0</v>
      </c>
      <c r="F256" s="343"/>
      <c r="G256" s="286"/>
      <c r="H256" s="286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286"/>
      <c r="E257" s="789">
        <f t="shared" si="8"/>
        <v>0</v>
      </c>
      <c r="F257" s="343"/>
      <c r="G257" s="286"/>
      <c r="H257" s="286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286"/>
      <c r="E258" s="789">
        <f t="shared" si="8"/>
        <v>0</v>
      </c>
      <c r="F258" s="343"/>
      <c r="G258" s="286"/>
      <c r="H258" s="286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286"/>
      <c r="E259" s="789">
        <f t="shared" si="8"/>
        <v>0</v>
      </c>
      <c r="F259" s="343"/>
      <c r="G259" s="286"/>
      <c r="H259" s="286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286"/>
      <c r="E260" s="789">
        <f t="shared" si="8"/>
        <v>0</v>
      </c>
      <c r="F260" s="343"/>
      <c r="G260" s="286"/>
      <c r="H260" s="286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286"/>
      <c r="E261" s="789">
        <f t="shared" si="8"/>
        <v>0</v>
      </c>
      <c r="F261" s="343"/>
      <c r="G261" s="286"/>
      <c r="H261" s="286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286"/>
      <c r="E262" s="789">
        <f t="shared" si="8"/>
        <v>0</v>
      </c>
      <c r="F262" s="343"/>
      <c r="G262" s="286"/>
      <c r="H262" s="286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286"/>
      <c r="E263" s="789">
        <f t="shared" si="8"/>
        <v>0</v>
      </c>
      <c r="F263" s="343"/>
      <c r="G263" s="286"/>
      <c r="H263" s="286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286"/>
      <c r="E264" s="789">
        <f t="shared" si="8"/>
        <v>0</v>
      </c>
      <c r="F264" s="343"/>
      <c r="G264" s="286"/>
      <c r="H264" s="286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286"/>
      <c r="E265" s="789">
        <f t="shared" si="8"/>
        <v>0</v>
      </c>
      <c r="F265" s="343"/>
      <c r="G265" s="286"/>
      <c r="H265" s="286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83"/>
      <c r="E266" s="284"/>
      <c r="F266" s="284"/>
      <c r="G266" s="283"/>
      <c r="H266" s="283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24" t="s">
        <v>65</v>
      </c>
      <c r="I268" s="324"/>
      <c r="J268" s="325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18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68">
        <v>3.8</v>
      </c>
      <c r="D1" s="1" t="s">
        <v>360</v>
      </c>
    </row>
    <row r="2" spans="1:17" s="15" customFormat="1">
      <c r="B2" s="1" t="s">
        <v>2</v>
      </c>
      <c r="C2" s="368">
        <v>3.8</v>
      </c>
      <c r="D2" s="1" t="s">
        <v>551</v>
      </c>
    </row>
    <row r="3" spans="1:17" ht="6" customHeight="1"/>
    <row r="4" spans="1:17" ht="24" customHeight="1">
      <c r="A4" s="1247" t="s">
        <v>3</v>
      </c>
      <c r="B4" s="1248"/>
      <c r="C4" s="1248"/>
      <c r="D4" s="1249"/>
      <c r="E4" s="1254" t="s">
        <v>334</v>
      </c>
      <c r="F4" s="1247"/>
      <c r="G4" s="1247"/>
      <c r="H4" s="1255"/>
      <c r="I4" s="1254" t="s">
        <v>335</v>
      </c>
      <c r="J4" s="1247"/>
      <c r="K4" s="1247"/>
      <c r="L4" s="1247"/>
      <c r="M4" s="1247"/>
      <c r="N4" s="947"/>
      <c r="O4" s="1084" t="s">
        <v>5</v>
      </c>
      <c r="P4" s="1256"/>
    </row>
    <row r="5" spans="1:17" ht="19.5" customHeight="1">
      <c r="A5" s="1250"/>
      <c r="B5" s="1250"/>
      <c r="C5" s="1250"/>
      <c r="D5" s="1251"/>
      <c r="E5" s="1093" t="s">
        <v>336</v>
      </c>
      <c r="F5" s="1094"/>
      <c r="G5" s="1094"/>
      <c r="H5" s="1095"/>
      <c r="I5" s="1093" t="s">
        <v>337</v>
      </c>
      <c r="J5" s="1094"/>
      <c r="K5" s="1094"/>
      <c r="L5" s="1094"/>
      <c r="M5" s="1094"/>
      <c r="N5" s="948"/>
      <c r="O5" s="1257"/>
      <c r="P5" s="1258"/>
    </row>
    <row r="6" spans="1:17" ht="22.5" customHeight="1">
      <c r="A6" s="1250"/>
      <c r="B6" s="1250"/>
      <c r="C6" s="1250"/>
      <c r="D6" s="1251"/>
      <c r="E6" s="179" t="s">
        <v>7</v>
      </c>
      <c r="F6" s="179" t="s">
        <v>133</v>
      </c>
      <c r="G6" s="179" t="s">
        <v>89</v>
      </c>
      <c r="H6" s="865" t="s">
        <v>134</v>
      </c>
      <c r="I6" s="179" t="s">
        <v>7</v>
      </c>
      <c r="J6" s="179" t="s">
        <v>133</v>
      </c>
      <c r="K6" s="865" t="s">
        <v>89</v>
      </c>
      <c r="L6" s="865"/>
      <c r="M6" s="179" t="s">
        <v>134</v>
      </c>
      <c r="N6" s="20" t="s">
        <v>133</v>
      </c>
      <c r="O6" s="1257"/>
      <c r="P6" s="1258"/>
    </row>
    <row r="7" spans="1:17" ht="22.5" customHeight="1">
      <c r="A7" s="1252"/>
      <c r="B7" s="1252"/>
      <c r="C7" s="1252"/>
      <c r="D7" s="1253"/>
      <c r="E7" s="38" t="s">
        <v>11</v>
      </c>
      <c r="F7" s="38" t="s">
        <v>138</v>
      </c>
      <c r="G7" s="864" t="s">
        <v>95</v>
      </c>
      <c r="H7" s="864" t="s">
        <v>100</v>
      </c>
      <c r="I7" s="38" t="s">
        <v>11</v>
      </c>
      <c r="J7" s="38" t="s">
        <v>138</v>
      </c>
      <c r="K7" s="864" t="s">
        <v>95</v>
      </c>
      <c r="L7" s="864"/>
      <c r="M7" s="38" t="s">
        <v>100</v>
      </c>
      <c r="N7" s="38" t="s">
        <v>138</v>
      </c>
      <c r="O7" s="1259"/>
      <c r="P7" s="1260"/>
    </row>
    <row r="8" spans="1:17" s="11" customFormat="1" ht="3" customHeight="1">
      <c r="A8" s="862"/>
      <c r="B8" s="862"/>
      <c r="C8" s="862"/>
      <c r="D8" s="859"/>
      <c r="E8" s="857"/>
      <c r="F8" s="39"/>
      <c r="G8" s="856"/>
      <c r="H8" s="855"/>
      <c r="I8" s="855"/>
      <c r="J8" s="855"/>
      <c r="K8" s="855"/>
      <c r="L8" s="855"/>
      <c r="M8" s="39"/>
      <c r="N8" s="39"/>
      <c r="O8" s="860"/>
      <c r="P8" s="863"/>
    </row>
    <row r="9" spans="1:17" s="50" customFormat="1" ht="20.25" customHeight="1">
      <c r="A9" s="1043" t="s">
        <v>21</v>
      </c>
      <c r="B9" s="1043"/>
      <c r="C9" s="1043"/>
      <c r="D9" s="1044"/>
      <c r="E9" s="949">
        <f>'T-3.7 '!E12/'T-3.3'!E12</f>
        <v>17.530792420327305</v>
      </c>
      <c r="F9" s="950">
        <f>'T-3.7 '!H12/'T-3.3'!J12</f>
        <v>14.187428571428571</v>
      </c>
      <c r="G9" s="950">
        <f>'T-3.7 '!I12/'T-3.3'!K12</f>
        <v>2.48263753413968</v>
      </c>
      <c r="H9" s="950">
        <f>'T-3.7 '!J12/'T-3.3'!L12</f>
        <v>4.356371490280778</v>
      </c>
      <c r="I9" s="951">
        <f>'T-3.7 '!E12/'T-3.4'!E13</f>
        <v>14.440049663001064</v>
      </c>
      <c r="J9" s="951" t="s">
        <v>338</v>
      </c>
      <c r="K9" s="951" t="s">
        <v>338</v>
      </c>
      <c r="L9" s="951"/>
      <c r="M9" s="951" t="s">
        <v>338</v>
      </c>
      <c r="N9" s="952" t="s">
        <v>339</v>
      </c>
      <c r="O9" s="244"/>
      <c r="P9" s="850" t="s">
        <v>11</v>
      </c>
      <c r="Q9" s="856"/>
    </row>
    <row r="10" spans="1:17" ht="18.75" customHeight="1">
      <c r="A10" s="983" t="s">
        <v>563</v>
      </c>
      <c r="C10" s="8"/>
      <c r="D10" s="27"/>
      <c r="E10" s="953">
        <f>'T-3.7 '!E13/'T-3.3'!E13</f>
        <v>25.846661775495232</v>
      </c>
      <c r="F10" s="237">
        <f>'T-3.7 '!H13/'T-3.3'!J13</f>
        <v>22.277566539923953</v>
      </c>
      <c r="G10" s="237">
        <f>'T-3.7 '!I13/'T-3.3'!K13</f>
        <v>4.7851500789889414</v>
      </c>
      <c r="H10" s="237">
        <f>'T-3.7 '!J13/'T-3.3'!L13</f>
        <v>6.059957173447537</v>
      </c>
      <c r="I10" s="954">
        <f>'T-3.7 '!E13/'T-3.4'!E14</f>
        <v>15.622616407982262</v>
      </c>
      <c r="J10" s="954" t="s">
        <v>338</v>
      </c>
      <c r="K10" s="954" t="s">
        <v>338</v>
      </c>
      <c r="L10" s="954"/>
      <c r="M10" s="237" t="s">
        <v>338</v>
      </c>
      <c r="N10" s="955" t="s">
        <v>340</v>
      </c>
      <c r="O10" s="16"/>
      <c r="P10" s="58" t="s">
        <v>23</v>
      </c>
    </row>
    <row r="11" spans="1:17" ht="18.75" customHeight="1">
      <c r="A11" s="983" t="s">
        <v>564</v>
      </c>
      <c r="C11" s="8"/>
      <c r="D11" s="27"/>
      <c r="E11" s="953">
        <f>'T-3.7 '!E14/'T-3.3'!E14</f>
        <v>16.422907488986784</v>
      </c>
      <c r="F11" s="237">
        <f>'T-3.7 '!H14/'T-3.3'!J14</f>
        <v>11.027777777777779</v>
      </c>
      <c r="G11" s="237">
        <f>'T-3.7 '!I14/'T-3.3'!K14</f>
        <v>1.4014084507042253</v>
      </c>
      <c r="H11" s="237">
        <f>'T-3.7 '!J14/'T-3.3'!L14</f>
        <v>4.0408163265306118</v>
      </c>
      <c r="I11" s="954">
        <f>'T-3.7 '!E14/'T-3.4'!E15</f>
        <v>14.793650793650794</v>
      </c>
      <c r="J11" s="954" t="s">
        <v>338</v>
      </c>
      <c r="K11" s="954" t="s">
        <v>338</v>
      </c>
      <c r="L11" s="954"/>
      <c r="M11" s="237" t="s">
        <v>338</v>
      </c>
      <c r="N11" s="371"/>
      <c r="O11" s="16"/>
      <c r="P11" s="58" t="s">
        <v>26</v>
      </c>
    </row>
    <row r="12" spans="1:17" ht="18.75" customHeight="1">
      <c r="A12" s="983" t="s">
        <v>565</v>
      </c>
      <c r="C12" s="8"/>
      <c r="D12" s="27"/>
      <c r="E12" s="953">
        <f>'T-3.7 '!E15/'T-3.3'!E15</f>
        <v>15.695970695970695</v>
      </c>
      <c r="F12" s="237">
        <f>'T-3.7 '!H15/'T-3.3'!J15</f>
        <v>14.75</v>
      </c>
      <c r="G12" s="237">
        <f>'T-3.7 '!I15/'T-3.3'!K15</f>
        <v>3.1456953642384105</v>
      </c>
      <c r="H12" s="237">
        <f>'T-3.7 '!J15/'T-3.3'!L15</f>
        <v>6.612903225806452</v>
      </c>
      <c r="I12" s="954">
        <f>'T-3.7 '!E15/'T-3.4'!E16</f>
        <v>13.912337662337663</v>
      </c>
      <c r="J12" s="954" t="s">
        <v>338</v>
      </c>
      <c r="K12" s="954" t="s">
        <v>338</v>
      </c>
      <c r="L12" s="954"/>
      <c r="M12" s="237" t="s">
        <v>338</v>
      </c>
      <c r="N12" s="371"/>
      <c r="O12" s="16"/>
      <c r="P12" s="58" t="s">
        <v>28</v>
      </c>
    </row>
    <row r="13" spans="1:17" ht="18.75" customHeight="1">
      <c r="A13" s="983" t="s">
        <v>566</v>
      </c>
      <c r="C13" s="8"/>
      <c r="D13" s="27"/>
      <c r="E13" s="953">
        <f>'T-3.7 '!E16/'T-3.3'!E16</f>
        <v>12.704918032786885</v>
      </c>
      <c r="F13" s="237">
        <f>'T-3.7 '!H16/'T-3.3'!J16</f>
        <v>8.204081632653061</v>
      </c>
      <c r="G13" s="237">
        <f>'T-3.7 '!I16/'T-3.3'!K16</f>
        <v>1.3825503355704698</v>
      </c>
      <c r="H13" s="237">
        <f>'T-3.7 '!J16/'T-3.3'!L16</f>
        <v>4.2608695652173916</v>
      </c>
      <c r="I13" s="954">
        <f>'T-3.7 '!E16/'T-3.4'!E17</f>
        <v>13.656387665198238</v>
      </c>
      <c r="J13" s="954" t="s">
        <v>338</v>
      </c>
      <c r="K13" s="954" t="s">
        <v>338</v>
      </c>
      <c r="L13" s="954"/>
      <c r="M13" s="237" t="s">
        <v>338</v>
      </c>
      <c r="N13" s="371"/>
      <c r="O13" s="16"/>
      <c r="P13" s="58" t="s">
        <v>30</v>
      </c>
    </row>
    <row r="14" spans="1:17" ht="18.75" customHeight="1">
      <c r="A14" s="983" t="s">
        <v>554</v>
      </c>
      <c r="C14" s="8"/>
      <c r="D14" s="27"/>
      <c r="E14" s="953">
        <f>'T-3.7 '!E17/'T-3.3'!E17</f>
        <v>16.932203389830509</v>
      </c>
      <c r="F14" s="237">
        <f>'T-3.7 '!H17/'T-3.3'!J17</f>
        <v>14.932203389830509</v>
      </c>
      <c r="G14" s="237">
        <f>'T-3.7 '!I17/'T-3.3'!K17</f>
        <v>2.1492537313432836</v>
      </c>
      <c r="H14" s="237">
        <f>'T-3.7 '!J17/'T-3.3'!L17</f>
        <v>4.7765957446808507</v>
      </c>
      <c r="I14" s="954">
        <f>'T-3.7 '!E17/'T-3.4'!E18</f>
        <v>13.907192575406032</v>
      </c>
      <c r="J14" s="954" t="s">
        <v>338</v>
      </c>
      <c r="K14" s="954" t="s">
        <v>338</v>
      </c>
      <c r="L14" s="954"/>
      <c r="M14" s="237" t="s">
        <v>338</v>
      </c>
      <c r="N14" s="371"/>
      <c r="O14" s="16"/>
      <c r="P14" s="58" t="s">
        <v>32</v>
      </c>
    </row>
    <row r="15" spans="1:17" ht="18.75" customHeight="1">
      <c r="A15" s="983" t="s">
        <v>555</v>
      </c>
      <c r="C15" s="8"/>
      <c r="D15" s="27"/>
      <c r="E15" s="953">
        <f>'T-3.7 '!E18/'T-3.3'!E18</f>
        <v>11.709876543209877</v>
      </c>
      <c r="F15" s="237">
        <f>'T-3.7 '!H18/'T-3.3'!J18</f>
        <v>8.2857142857142865</v>
      </c>
      <c r="G15" s="237">
        <f>'T-3.7 '!I18/'T-3.3'!K18</f>
        <v>1.2560386473429952</v>
      </c>
      <c r="H15" s="237">
        <f>'T-3.7 '!J18/'T-3.3'!L18</f>
        <v>4.8518518518518521</v>
      </c>
      <c r="I15" s="954">
        <f>'T-3.7 '!E18/'T-3.4'!E19</f>
        <v>14.425855513307985</v>
      </c>
      <c r="J15" s="954" t="s">
        <v>338</v>
      </c>
      <c r="K15" s="954" t="s">
        <v>338</v>
      </c>
      <c r="L15" s="954"/>
      <c r="M15" s="237" t="s">
        <v>338</v>
      </c>
      <c r="N15" s="371"/>
      <c r="O15" s="16"/>
      <c r="P15" s="58" t="s">
        <v>34</v>
      </c>
    </row>
    <row r="16" spans="1:17" ht="18.75" customHeight="1">
      <c r="A16" s="983" t="s">
        <v>556</v>
      </c>
      <c r="C16" s="8"/>
      <c r="D16" s="27"/>
      <c r="E16" s="953">
        <f>'T-3.7 '!E19/'T-3.3'!E19</f>
        <v>16.226765799256505</v>
      </c>
      <c r="F16" s="237">
        <f>'T-3.7 '!H19/'T-3.3'!J19</f>
        <v>11.254901960784315</v>
      </c>
      <c r="G16" s="237">
        <f>'T-3.7 '!I19/'T-3.3'!K19</f>
        <v>1.9294871794871795</v>
      </c>
      <c r="H16" s="237">
        <f>'T-3.7 '!J19/'T-3.3'!L19</f>
        <v>1.1375</v>
      </c>
      <c r="I16" s="954">
        <f>'T-3.7 '!E19/'T-3.4'!E20</f>
        <v>16.28731343283582</v>
      </c>
      <c r="J16" s="954" t="s">
        <v>338</v>
      </c>
      <c r="K16" s="954" t="s">
        <v>338</v>
      </c>
      <c r="L16" s="954"/>
      <c r="M16" s="237" t="s">
        <v>338</v>
      </c>
      <c r="N16" s="371"/>
      <c r="O16" s="16"/>
      <c r="P16" s="58" t="s">
        <v>36</v>
      </c>
    </row>
    <row r="17" spans="1:18" ht="18.75" customHeight="1">
      <c r="A17" s="983" t="s">
        <v>557</v>
      </c>
      <c r="C17" s="8"/>
      <c r="D17" s="27"/>
      <c r="E17" s="953">
        <f>'T-3.7 '!E20/'T-3.3'!E20</f>
        <v>15.028953229398663</v>
      </c>
      <c r="F17" s="237">
        <f>'T-3.7 '!H20/'T-3.3'!J20</f>
        <v>11.963855421686747</v>
      </c>
      <c r="G17" s="237">
        <f>'T-3.7 '!I20/'T-3.3'!K20</f>
        <v>2.1744680851063829</v>
      </c>
      <c r="H17" s="237">
        <f>'T-3.7 '!J20/'T-3.3'!L20</f>
        <v>3.6793893129770994</v>
      </c>
      <c r="I17" s="954">
        <f>'T-3.7 '!E20/'T-3.4'!E21</f>
        <v>13.91340206185567</v>
      </c>
      <c r="J17" s="954" t="s">
        <v>338</v>
      </c>
      <c r="K17" s="954" t="s">
        <v>338</v>
      </c>
      <c r="L17" s="954"/>
      <c r="M17" s="237" t="s">
        <v>338</v>
      </c>
      <c r="N17" s="371"/>
      <c r="O17" s="16"/>
      <c r="P17" s="58" t="s">
        <v>38</v>
      </c>
    </row>
    <row r="18" spans="1:18" ht="18.75" customHeight="1">
      <c r="A18" s="983" t="s">
        <v>558</v>
      </c>
      <c r="C18" s="8"/>
      <c r="D18" s="27"/>
      <c r="E18" s="953">
        <f>'T-3.7 '!E21/'T-3.3'!E21</f>
        <v>16.8</v>
      </c>
      <c r="F18" s="237">
        <f>'T-3.7 '!H21/'T-3.3'!J21</f>
        <v>12.217391304347826</v>
      </c>
      <c r="G18" s="237">
        <f>'T-3.7 '!I21/'T-3.3'!K21</f>
        <v>2.1666666666666665</v>
      </c>
      <c r="H18" s="237">
        <f>'T-3.7 '!J21/'T-3.3'!L21</f>
        <v>3.8333333333333335</v>
      </c>
      <c r="I18" s="954">
        <f>'T-3.7 '!E21/'T-3.4'!E22</f>
        <v>14.893617021276595</v>
      </c>
      <c r="J18" s="954" t="s">
        <v>338</v>
      </c>
      <c r="K18" s="954" t="s">
        <v>338</v>
      </c>
      <c r="L18" s="954"/>
      <c r="M18" s="237" t="s">
        <v>338</v>
      </c>
      <c r="N18" s="371"/>
      <c r="O18" s="16"/>
      <c r="P18" s="58" t="s">
        <v>40</v>
      </c>
    </row>
    <row r="19" spans="1:18" ht="18.75" customHeight="1">
      <c r="A19" s="983" t="s">
        <v>559</v>
      </c>
      <c r="C19" s="8"/>
      <c r="D19" s="27"/>
      <c r="E19" s="953">
        <f>'T-3.7 '!E22/'T-3.3'!E22</f>
        <v>11.155279503105589</v>
      </c>
      <c r="F19" s="237">
        <f>'T-3.7 '!H22/'T-3.3'!J22</f>
        <v>7.4561403508771926</v>
      </c>
      <c r="G19" s="237">
        <f>'T-3.7 '!I22/'T-3.3'!K22</f>
        <v>1.0673575129533679</v>
      </c>
      <c r="H19" s="237">
        <f>'T-3.7 '!J22/'T-3.3'!L22</f>
        <v>3.0416666666666665</v>
      </c>
      <c r="I19" s="954">
        <f>'T-3.7 '!E22/'T-3.4'!E23</f>
        <v>10.658753709198812</v>
      </c>
      <c r="J19" s="954" t="s">
        <v>338</v>
      </c>
      <c r="K19" s="954" t="s">
        <v>338</v>
      </c>
      <c r="L19" s="954"/>
      <c r="M19" s="237" t="s">
        <v>338</v>
      </c>
      <c r="N19" s="371"/>
      <c r="O19" s="16"/>
      <c r="P19" s="58" t="s">
        <v>42</v>
      </c>
    </row>
    <row r="20" spans="1:18" ht="18.75" customHeight="1">
      <c r="A20" s="983" t="s">
        <v>560</v>
      </c>
      <c r="C20" s="8"/>
      <c r="D20" s="27"/>
      <c r="E20" s="953">
        <f>'T-3.7 '!E23/'T-3.3'!E23</f>
        <v>14.327272727272728</v>
      </c>
      <c r="F20" s="237">
        <f>'T-3.7 '!H23/'T-3.3'!J23</f>
        <v>10.866666666666667</v>
      </c>
      <c r="G20" s="237">
        <f>'T-3.7 '!I23/'T-3.3'!K23</f>
        <v>1.5714285714285714</v>
      </c>
      <c r="H20" s="237">
        <f>'T-3.7 '!J23/'T-3.3'!L23</f>
        <v>4.6486486486486482</v>
      </c>
      <c r="I20" s="954">
        <f>'T-3.7 '!E23/'T-3.4'!E24</f>
        <v>14.414634146341463</v>
      </c>
      <c r="J20" s="954" t="s">
        <v>338</v>
      </c>
      <c r="K20" s="954" t="s">
        <v>338</v>
      </c>
      <c r="L20" s="954"/>
      <c r="M20" s="237" t="s">
        <v>338</v>
      </c>
      <c r="N20" s="371"/>
      <c r="O20" s="16"/>
      <c r="P20" s="58" t="s">
        <v>44</v>
      </c>
    </row>
    <row r="21" spans="1:18" ht="18.75" customHeight="1">
      <c r="A21" s="983" t="s">
        <v>561</v>
      </c>
      <c r="C21" s="8"/>
      <c r="D21" s="27"/>
      <c r="E21" s="953">
        <f>'T-3.7 '!E24/'T-3.3'!E24</f>
        <v>13.59071729957806</v>
      </c>
      <c r="F21" s="237">
        <f>'T-3.7 '!H24/'T-3.3'!J24</f>
        <v>9.9756097560975618</v>
      </c>
      <c r="G21" s="237">
        <f>'T-3.7 '!I24/'T-3.3'!K24</f>
        <v>1.5323741007194245</v>
      </c>
      <c r="H21" s="237">
        <f>'T-3.7 '!J24/'T-3.3'!L24</f>
        <v>3.4385964912280702</v>
      </c>
      <c r="I21" s="954">
        <f>'T-3.7 '!E24/'T-3.4'!E25</f>
        <v>11.670289855072463</v>
      </c>
      <c r="J21" s="954" t="s">
        <v>338</v>
      </c>
      <c r="K21" s="954" t="s">
        <v>338</v>
      </c>
      <c r="L21" s="954"/>
      <c r="M21" s="237" t="s">
        <v>338</v>
      </c>
      <c r="N21" s="371"/>
      <c r="O21" s="16"/>
      <c r="P21" s="58" t="s">
        <v>46</v>
      </c>
    </row>
    <row r="22" spans="1:18" ht="18.75" customHeight="1">
      <c r="A22" s="984" t="s">
        <v>562</v>
      </c>
      <c r="B22" s="12"/>
      <c r="C22" s="23"/>
      <c r="D22" s="30"/>
      <c r="E22" s="956">
        <f>'T-3.7 '!E25/'T-3.3'!E25</f>
        <v>9.9075342465753433</v>
      </c>
      <c r="F22" s="957">
        <f>'T-3.7 '!H25/'T-3.3'!J25</f>
        <v>7.666666666666667</v>
      </c>
      <c r="G22" s="957">
        <f>'T-3.7 '!I25/'T-3.3'!K25</f>
        <v>1.2124352331606219</v>
      </c>
      <c r="H22" s="957">
        <f>'T-3.7 '!J25/'T-3.3'!L25</f>
        <v>5.1363636363636367</v>
      </c>
      <c r="I22" s="957">
        <f>'T-3.7 '!E25/'T-3.4'!E26</f>
        <v>12.523809523809524</v>
      </c>
      <c r="J22" s="958" t="s">
        <v>338</v>
      </c>
      <c r="K22" s="958" t="s">
        <v>338</v>
      </c>
      <c r="L22" s="958"/>
      <c r="M22" s="957" t="s">
        <v>338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59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60" t="s">
        <v>102</v>
      </c>
      <c r="C24" s="361" t="s">
        <v>50</v>
      </c>
      <c r="D24" s="14"/>
      <c r="E24" s="14"/>
      <c r="F24" s="14"/>
      <c r="G24" s="14"/>
      <c r="H24" s="360" t="s">
        <v>103</v>
      </c>
      <c r="I24" s="361" t="s">
        <v>104</v>
      </c>
      <c r="J24" s="361"/>
      <c r="K24" s="324"/>
      <c r="L24" s="324"/>
      <c r="M24" s="5"/>
      <c r="N24" s="5"/>
      <c r="O24" s="5"/>
    </row>
    <row r="25" spans="1:18" s="10" customFormat="1" ht="18" customHeight="1">
      <c r="B25" s="5"/>
      <c r="C25" s="361" t="s">
        <v>52</v>
      </c>
      <c r="D25" s="14"/>
      <c r="E25" s="14"/>
      <c r="F25" s="14"/>
      <c r="G25" s="14"/>
      <c r="H25" s="5"/>
      <c r="I25" s="362" t="s">
        <v>105</v>
      </c>
      <c r="J25" s="362"/>
      <c r="K25" s="324"/>
      <c r="L25" s="324"/>
      <c r="M25" s="5"/>
      <c r="N25" s="5"/>
      <c r="O25" s="5"/>
    </row>
    <row r="26" spans="1:18" s="10" customFormat="1" ht="18" customHeight="1">
      <c r="B26" s="360" t="s">
        <v>54</v>
      </c>
      <c r="C26" s="361" t="s">
        <v>552</v>
      </c>
      <c r="D26" s="5"/>
      <c r="E26" s="5"/>
      <c r="F26" s="5"/>
      <c r="G26" s="5"/>
      <c r="H26" s="360" t="s">
        <v>106</v>
      </c>
      <c r="I26" s="361" t="s">
        <v>543</v>
      </c>
      <c r="J26" s="361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61" t="s">
        <v>538</v>
      </c>
      <c r="D27" s="5"/>
      <c r="E27" s="5"/>
      <c r="F27" s="5"/>
      <c r="G27" s="5"/>
      <c r="H27" s="5"/>
      <c r="I27" s="361" t="s">
        <v>544</v>
      </c>
      <c r="J27" s="361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61" t="s">
        <v>116</v>
      </c>
      <c r="D28" s="5"/>
      <c r="E28" s="5"/>
      <c r="F28" s="5"/>
      <c r="G28" s="5"/>
      <c r="H28" s="5"/>
      <c r="I28" s="361" t="s">
        <v>545</v>
      </c>
      <c r="J28" s="361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77"/>
      <c r="I29" s="377"/>
      <c r="J29" s="377"/>
      <c r="K29" s="377"/>
      <c r="L29" s="377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77"/>
      <c r="I30" s="377"/>
      <c r="J30" s="377"/>
      <c r="K30" s="377"/>
      <c r="L30" s="377"/>
      <c r="M30" s="8"/>
      <c r="O30" s="8"/>
    </row>
    <row r="31" spans="1:18">
      <c r="A31" s="1"/>
      <c r="B31" s="1" t="s">
        <v>127</v>
      </c>
      <c r="C31" s="368">
        <v>3.9</v>
      </c>
      <c r="D31" s="1" t="s">
        <v>341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68">
        <v>3.9</v>
      </c>
      <c r="D32" s="1" t="s">
        <v>342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47" t="s">
        <v>3</v>
      </c>
      <c r="B34" s="1248"/>
      <c r="C34" s="1248"/>
      <c r="D34" s="1249"/>
      <c r="E34" s="1254" t="s">
        <v>334</v>
      </c>
      <c r="F34" s="1247"/>
      <c r="G34" s="1247"/>
      <c r="H34" s="1255"/>
      <c r="I34" s="858"/>
      <c r="J34" s="858"/>
      <c r="K34" s="858"/>
      <c r="L34" s="858"/>
      <c r="M34" s="1254" t="s">
        <v>335</v>
      </c>
      <c r="N34" s="1247"/>
      <c r="O34" s="1084" t="s">
        <v>5</v>
      </c>
      <c r="P34" s="1256"/>
    </row>
    <row r="35" spans="1:18">
      <c r="A35" s="1250"/>
      <c r="B35" s="1250"/>
      <c r="C35" s="1250"/>
      <c r="D35" s="1251"/>
      <c r="E35" s="1093" t="s">
        <v>343</v>
      </c>
      <c r="F35" s="1094"/>
      <c r="G35" s="1094"/>
      <c r="H35" s="1095"/>
      <c r="I35" s="851"/>
      <c r="J35" s="851"/>
      <c r="K35" s="851"/>
      <c r="L35" s="851"/>
      <c r="M35" s="1093" t="s">
        <v>344</v>
      </c>
      <c r="N35" s="1094"/>
      <c r="O35" s="1257"/>
      <c r="P35" s="1258"/>
    </row>
    <row r="36" spans="1:18">
      <c r="A36" s="1250"/>
      <c r="B36" s="1250"/>
      <c r="C36" s="1250"/>
      <c r="D36" s="1251"/>
      <c r="E36" s="179" t="s">
        <v>7</v>
      </c>
      <c r="F36" s="20" t="s">
        <v>133</v>
      </c>
      <c r="G36" s="20" t="s">
        <v>89</v>
      </c>
      <c r="H36" s="853" t="s">
        <v>134</v>
      </c>
      <c r="I36" s="853"/>
      <c r="J36" s="853"/>
      <c r="K36" s="853"/>
      <c r="L36" s="853"/>
      <c r="M36" s="179" t="s">
        <v>7</v>
      </c>
      <c r="N36" s="20" t="s">
        <v>133</v>
      </c>
      <c r="O36" s="1257"/>
      <c r="P36" s="1258"/>
    </row>
    <row r="37" spans="1:18">
      <c r="A37" s="1252"/>
      <c r="B37" s="1252"/>
      <c r="C37" s="1252"/>
      <c r="D37" s="1253"/>
      <c r="E37" s="38" t="s">
        <v>11</v>
      </c>
      <c r="F37" s="38" t="s">
        <v>138</v>
      </c>
      <c r="G37" s="864" t="s">
        <v>95</v>
      </c>
      <c r="H37" s="864" t="s">
        <v>100</v>
      </c>
      <c r="I37" s="864"/>
      <c r="J37" s="864"/>
      <c r="K37" s="864"/>
      <c r="L37" s="864"/>
      <c r="M37" s="38" t="s">
        <v>11</v>
      </c>
      <c r="N37" s="38" t="s">
        <v>138</v>
      </c>
      <c r="O37" s="1259"/>
      <c r="P37" s="1260"/>
    </row>
    <row r="38" spans="1:18">
      <c r="A38" s="862"/>
      <c r="B38" s="862"/>
      <c r="C38" s="862"/>
      <c r="D38" s="859"/>
      <c r="E38" s="766"/>
      <c r="F38" s="767"/>
      <c r="G38" s="768"/>
      <c r="H38" s="769"/>
      <c r="I38" s="769"/>
      <c r="J38" s="769"/>
      <c r="K38" s="769"/>
      <c r="L38" s="769"/>
      <c r="M38" s="767"/>
      <c r="N38" s="39"/>
      <c r="O38" s="860"/>
      <c r="P38" s="863"/>
      <c r="Q38" s="11"/>
      <c r="R38" s="11"/>
    </row>
    <row r="39" spans="1:18">
      <c r="A39" s="1043" t="s">
        <v>21</v>
      </c>
      <c r="B39" s="1043"/>
      <c r="C39" s="1043"/>
      <c r="D39" s="1044"/>
      <c r="E39" s="960">
        <v>166</v>
      </c>
      <c r="F39" s="771">
        <v>47</v>
      </c>
      <c r="G39" s="772">
        <v>55</v>
      </c>
      <c r="H39" s="773">
        <v>64</v>
      </c>
      <c r="I39" s="773">
        <v>61</v>
      </c>
      <c r="J39" s="773">
        <v>48</v>
      </c>
      <c r="K39" s="773">
        <v>31</v>
      </c>
      <c r="L39" s="773"/>
      <c r="M39" s="771">
        <v>140</v>
      </c>
      <c r="N39" s="369"/>
      <c r="O39" s="244"/>
      <c r="P39" s="850" t="s">
        <v>11</v>
      </c>
      <c r="Q39" s="856"/>
      <c r="R39" s="50"/>
    </row>
    <row r="40" spans="1:18">
      <c r="A40" s="8"/>
      <c r="B40" s="59" t="s">
        <v>22</v>
      </c>
      <c r="C40" s="8"/>
      <c r="D40" s="27"/>
      <c r="E40" s="774">
        <v>49</v>
      </c>
      <c r="F40" s="775">
        <v>15</v>
      </c>
      <c r="G40" s="774">
        <v>17</v>
      </c>
      <c r="H40" s="775">
        <v>17</v>
      </c>
      <c r="I40" s="774">
        <v>17</v>
      </c>
      <c r="J40" s="774">
        <v>14</v>
      </c>
      <c r="K40" s="774">
        <v>8</v>
      </c>
      <c r="L40" s="774"/>
      <c r="M40" s="774">
        <v>39</v>
      </c>
      <c r="N40" s="371"/>
      <c r="O40" s="16"/>
      <c r="P40" s="58" t="s">
        <v>23</v>
      </c>
    </row>
    <row r="41" spans="1:18">
      <c r="A41" s="8"/>
      <c r="B41" s="57" t="s">
        <v>24</v>
      </c>
      <c r="C41" s="8"/>
      <c r="D41" s="27"/>
      <c r="E41" s="774">
        <v>46</v>
      </c>
      <c r="F41" s="775">
        <v>11</v>
      </c>
      <c r="G41" s="774">
        <v>15</v>
      </c>
      <c r="H41" s="775">
        <v>20</v>
      </c>
      <c r="I41" s="774">
        <v>15</v>
      </c>
      <c r="J41" s="774">
        <v>13</v>
      </c>
      <c r="K41" s="774">
        <v>10</v>
      </c>
      <c r="L41" s="774"/>
      <c r="M41" s="774">
        <v>38</v>
      </c>
      <c r="N41" s="371"/>
      <c r="O41" s="16"/>
      <c r="P41" s="58" t="s">
        <v>26</v>
      </c>
    </row>
    <row r="42" spans="1:18">
      <c r="A42" s="8"/>
      <c r="B42" s="57" t="s">
        <v>27</v>
      </c>
      <c r="C42" s="8"/>
      <c r="D42" s="27"/>
      <c r="E42" s="774"/>
      <c r="F42" s="775"/>
      <c r="G42" s="774"/>
      <c r="H42" s="775"/>
      <c r="I42" s="774"/>
      <c r="J42" s="774"/>
      <c r="K42" s="774"/>
      <c r="L42" s="774"/>
      <c r="M42" s="774"/>
      <c r="N42" s="371"/>
      <c r="O42" s="16"/>
      <c r="P42" s="58" t="s">
        <v>28</v>
      </c>
    </row>
    <row r="43" spans="1:18">
      <c r="A43" s="8"/>
      <c r="B43" s="57" t="s">
        <v>29</v>
      </c>
      <c r="C43" s="8"/>
      <c r="D43" s="27"/>
      <c r="E43" s="774"/>
      <c r="F43" s="775"/>
      <c r="G43" s="774"/>
      <c r="H43" s="775"/>
      <c r="I43" s="774"/>
      <c r="J43" s="774"/>
      <c r="K43" s="774"/>
      <c r="L43" s="774"/>
      <c r="M43" s="774"/>
      <c r="N43" s="371"/>
      <c r="O43" s="16"/>
      <c r="P43" s="58" t="s">
        <v>30</v>
      </c>
    </row>
    <row r="44" spans="1:18">
      <c r="A44" s="8"/>
      <c r="B44" s="57" t="s">
        <v>31</v>
      </c>
      <c r="C44" s="8"/>
      <c r="D44" s="27"/>
      <c r="E44" s="774">
        <v>39</v>
      </c>
      <c r="F44" s="775">
        <v>11</v>
      </c>
      <c r="G44" s="774">
        <v>11</v>
      </c>
      <c r="H44" s="775">
        <v>17</v>
      </c>
      <c r="I44" s="774">
        <v>16</v>
      </c>
      <c r="J44" s="774">
        <v>10</v>
      </c>
      <c r="K44" s="774">
        <v>8</v>
      </c>
      <c r="L44" s="774"/>
      <c r="M44" s="774">
        <v>34</v>
      </c>
      <c r="N44" s="371"/>
      <c r="O44" s="16"/>
      <c r="P44" s="58" t="s">
        <v>32</v>
      </c>
    </row>
    <row r="45" spans="1:18">
      <c r="A45" s="8"/>
      <c r="B45" s="57" t="s">
        <v>33</v>
      </c>
      <c r="C45" s="8"/>
      <c r="D45" s="27"/>
      <c r="E45" s="774"/>
      <c r="F45" s="775"/>
      <c r="G45" s="774"/>
      <c r="H45" s="775"/>
      <c r="I45" s="774"/>
      <c r="J45" s="774"/>
      <c r="K45" s="774"/>
      <c r="L45" s="774"/>
      <c r="M45" s="774"/>
      <c r="N45" s="371"/>
      <c r="O45" s="16"/>
      <c r="P45" s="58" t="s">
        <v>34</v>
      </c>
    </row>
    <row r="46" spans="1:18">
      <c r="A46" s="8"/>
      <c r="B46" s="57" t="s">
        <v>35</v>
      </c>
      <c r="C46" s="8"/>
      <c r="D46" s="27"/>
      <c r="E46" s="774"/>
      <c r="F46" s="775"/>
      <c r="G46" s="774"/>
      <c r="H46" s="775"/>
      <c r="I46" s="774"/>
      <c r="J46" s="774"/>
      <c r="K46" s="774"/>
      <c r="L46" s="774"/>
      <c r="M46" s="774"/>
      <c r="N46" s="371"/>
      <c r="O46" s="16"/>
      <c r="P46" s="58" t="s">
        <v>36</v>
      </c>
    </row>
    <row r="47" spans="1:18">
      <c r="A47" s="8"/>
      <c r="B47" s="57" t="s">
        <v>37</v>
      </c>
      <c r="C47" s="8"/>
      <c r="D47" s="27"/>
      <c r="E47" s="774"/>
      <c r="F47" s="775"/>
      <c r="G47" s="774"/>
      <c r="H47" s="775"/>
      <c r="I47" s="774"/>
      <c r="J47" s="774"/>
      <c r="K47" s="774"/>
      <c r="L47" s="774"/>
      <c r="M47" s="774"/>
      <c r="N47" s="371"/>
      <c r="O47" s="16"/>
      <c r="P47" s="58" t="s">
        <v>38</v>
      </c>
    </row>
    <row r="48" spans="1:18">
      <c r="A48" s="8"/>
      <c r="B48" s="57" t="s">
        <v>39</v>
      </c>
      <c r="C48" s="8"/>
      <c r="D48" s="27"/>
      <c r="E48" s="774"/>
      <c r="F48" s="775"/>
      <c r="G48" s="774"/>
      <c r="H48" s="775"/>
      <c r="I48" s="774"/>
      <c r="J48" s="774"/>
      <c r="K48" s="774"/>
      <c r="L48" s="774"/>
      <c r="M48" s="774"/>
      <c r="N48" s="371"/>
      <c r="O48" s="16"/>
      <c r="P48" s="58" t="s">
        <v>40</v>
      </c>
    </row>
    <row r="49" spans="1:18">
      <c r="A49" s="8"/>
      <c r="B49" s="57" t="s">
        <v>41</v>
      </c>
      <c r="C49" s="8"/>
      <c r="D49" s="27"/>
      <c r="E49" s="774"/>
      <c r="F49" s="775"/>
      <c r="G49" s="774"/>
      <c r="H49" s="775"/>
      <c r="I49" s="774"/>
      <c r="J49" s="774"/>
      <c r="K49" s="774"/>
      <c r="L49" s="774"/>
      <c r="M49" s="774"/>
      <c r="N49" s="371"/>
      <c r="O49" s="16"/>
      <c r="P49" s="58" t="s">
        <v>42</v>
      </c>
    </row>
    <row r="50" spans="1:18">
      <c r="A50" s="8"/>
      <c r="B50" s="57" t="s">
        <v>43</v>
      </c>
      <c r="C50" s="8"/>
      <c r="D50" s="27"/>
      <c r="E50" s="774"/>
      <c r="F50" s="775"/>
      <c r="G50" s="774"/>
      <c r="H50" s="775"/>
      <c r="I50" s="774"/>
      <c r="J50" s="774"/>
      <c r="K50" s="774"/>
      <c r="L50" s="774"/>
      <c r="M50" s="774"/>
      <c r="N50" s="371"/>
      <c r="O50" s="16"/>
      <c r="P50" s="58" t="s">
        <v>44</v>
      </c>
    </row>
    <row r="51" spans="1:18">
      <c r="A51" s="8"/>
      <c r="B51" s="57" t="s">
        <v>45</v>
      </c>
      <c r="C51" s="8"/>
      <c r="D51" s="27"/>
      <c r="E51" s="774">
        <v>32</v>
      </c>
      <c r="F51" s="775">
        <v>10</v>
      </c>
      <c r="G51" s="774">
        <v>12</v>
      </c>
      <c r="H51" s="775">
        <v>10</v>
      </c>
      <c r="I51" s="774">
        <v>13</v>
      </c>
      <c r="J51" s="774">
        <v>11</v>
      </c>
      <c r="K51" s="774">
        <v>5</v>
      </c>
      <c r="L51" s="774"/>
      <c r="M51" s="774">
        <v>29</v>
      </c>
      <c r="N51" s="371"/>
      <c r="O51" s="16"/>
      <c r="P51" s="58" t="s">
        <v>46</v>
      </c>
    </row>
    <row r="52" spans="1:18">
      <c r="A52" s="23"/>
      <c r="B52" s="48" t="s">
        <v>47</v>
      </c>
      <c r="C52" s="23"/>
      <c r="D52" s="30"/>
      <c r="E52" s="776"/>
      <c r="F52" s="777"/>
      <c r="G52" s="776"/>
      <c r="H52" s="777"/>
      <c r="I52" s="776"/>
      <c r="J52" s="776"/>
      <c r="K52" s="776"/>
      <c r="L52" s="776"/>
      <c r="M52" s="776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195</v>
      </c>
      <c r="B54" s="10" t="s">
        <v>345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346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347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348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68">
        <v>3.9</v>
      </c>
      <c r="D57" s="1" t="s">
        <v>341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68">
        <v>3.9</v>
      </c>
      <c r="D58" s="1" t="s">
        <v>342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47" t="s">
        <v>3</v>
      </c>
      <c r="B60" s="1248"/>
      <c r="C60" s="1248"/>
      <c r="D60" s="1249"/>
      <c r="E60" s="1254" t="s">
        <v>334</v>
      </c>
      <c r="F60" s="1247"/>
      <c r="G60" s="1247"/>
      <c r="H60" s="1255"/>
      <c r="I60" s="858"/>
      <c r="J60" s="858"/>
      <c r="K60" s="858"/>
      <c r="L60" s="858"/>
      <c r="M60" s="1254" t="s">
        <v>335</v>
      </c>
      <c r="N60" s="1247"/>
      <c r="O60" s="1084" t="s">
        <v>5</v>
      </c>
      <c r="P60" s="1256"/>
    </row>
    <row r="61" spans="1:18">
      <c r="A61" s="1250"/>
      <c r="B61" s="1250"/>
      <c r="C61" s="1250"/>
      <c r="D61" s="1251"/>
      <c r="E61" s="1093" t="s">
        <v>343</v>
      </c>
      <c r="F61" s="1094"/>
      <c r="G61" s="1094"/>
      <c r="H61" s="1095"/>
      <c r="I61" s="851"/>
      <c r="J61" s="851"/>
      <c r="K61" s="851"/>
      <c r="L61" s="851"/>
      <c r="M61" s="1093" t="s">
        <v>344</v>
      </c>
      <c r="N61" s="1094"/>
      <c r="O61" s="1257"/>
      <c r="P61" s="1258"/>
    </row>
    <row r="62" spans="1:18">
      <c r="A62" s="1250"/>
      <c r="B62" s="1250"/>
      <c r="C62" s="1250"/>
      <c r="D62" s="1251"/>
      <c r="E62" s="179" t="s">
        <v>7</v>
      </c>
      <c r="F62" s="20" t="s">
        <v>133</v>
      </c>
      <c r="G62" s="20" t="s">
        <v>89</v>
      </c>
      <c r="H62" s="853" t="s">
        <v>134</v>
      </c>
      <c r="I62" s="853"/>
      <c r="J62" s="853"/>
      <c r="K62" s="853"/>
      <c r="L62" s="853"/>
      <c r="M62" s="179" t="s">
        <v>7</v>
      </c>
      <c r="N62" s="20" t="s">
        <v>133</v>
      </c>
      <c r="O62" s="1257"/>
      <c r="P62" s="1258"/>
    </row>
    <row r="63" spans="1:18">
      <c r="A63" s="1252"/>
      <c r="B63" s="1252"/>
      <c r="C63" s="1252"/>
      <c r="D63" s="1253"/>
      <c r="E63" s="38" t="s">
        <v>11</v>
      </c>
      <c r="F63" s="38" t="s">
        <v>138</v>
      </c>
      <c r="G63" s="864" t="s">
        <v>95</v>
      </c>
      <c r="H63" s="864" t="s">
        <v>100</v>
      </c>
      <c r="I63" s="864"/>
      <c r="J63" s="864"/>
      <c r="K63" s="864"/>
      <c r="L63" s="864"/>
      <c r="M63" s="38" t="s">
        <v>11</v>
      </c>
      <c r="N63" s="38" t="s">
        <v>138</v>
      </c>
      <c r="O63" s="1259"/>
      <c r="P63" s="1260"/>
    </row>
    <row r="64" spans="1:18">
      <c r="A64" s="862"/>
      <c r="B64" s="862"/>
      <c r="C64" s="862"/>
      <c r="D64" s="859"/>
      <c r="E64" s="766"/>
      <c r="F64" s="767"/>
      <c r="G64" s="768"/>
      <c r="H64" s="769"/>
      <c r="I64" s="769"/>
      <c r="J64" s="769"/>
      <c r="K64" s="769"/>
      <c r="L64" s="769"/>
      <c r="M64" s="767"/>
      <c r="N64" s="39"/>
      <c r="O64" s="860"/>
      <c r="P64" s="863"/>
      <c r="Q64" s="11"/>
      <c r="R64" s="11"/>
    </row>
    <row r="65" spans="1:18">
      <c r="A65" s="1043" t="s">
        <v>21</v>
      </c>
      <c r="B65" s="1043"/>
      <c r="C65" s="1043"/>
      <c r="D65" s="1044"/>
      <c r="E65" s="770">
        <f>SUM(F65:H65)</f>
        <v>318</v>
      </c>
      <c r="F65" s="771">
        <f>SUM(F66:F78)</f>
        <v>91</v>
      </c>
      <c r="G65" s="772">
        <f>SUM(G66:G78)</f>
        <v>134</v>
      </c>
      <c r="H65" s="773">
        <f>SUM(H66:H78)</f>
        <v>93</v>
      </c>
      <c r="I65" s="773"/>
      <c r="J65" s="773"/>
      <c r="K65" s="773"/>
      <c r="L65" s="773"/>
      <c r="M65" s="771"/>
      <c r="N65" s="369"/>
      <c r="O65" s="244"/>
      <c r="P65" s="850" t="s">
        <v>11</v>
      </c>
      <c r="Q65" s="856"/>
      <c r="R65" s="50"/>
    </row>
    <row r="66" spans="1:18">
      <c r="A66" s="8"/>
      <c r="B66" s="59" t="s">
        <v>22</v>
      </c>
      <c r="C66" s="8"/>
      <c r="D66" s="27"/>
      <c r="E66" s="774">
        <f>SUM(F66:H66)</f>
        <v>274</v>
      </c>
      <c r="F66" s="775">
        <v>80</v>
      </c>
      <c r="G66" s="774">
        <v>116</v>
      </c>
      <c r="H66" s="775">
        <v>78</v>
      </c>
      <c r="I66" s="774"/>
      <c r="J66" s="774"/>
      <c r="K66" s="774"/>
      <c r="L66" s="774"/>
      <c r="M66" s="774"/>
      <c r="N66" s="371"/>
      <c r="O66" s="16"/>
      <c r="P66" s="58" t="s">
        <v>23</v>
      </c>
    </row>
    <row r="67" spans="1:18">
      <c r="A67" s="8"/>
      <c r="B67" s="57" t="s">
        <v>24</v>
      </c>
      <c r="C67" s="8"/>
      <c r="D67" s="27"/>
      <c r="E67" s="774"/>
      <c r="F67" s="775"/>
      <c r="G67" s="774"/>
      <c r="H67" s="775"/>
      <c r="I67" s="774"/>
      <c r="J67" s="774"/>
      <c r="K67" s="774"/>
      <c r="L67" s="774"/>
      <c r="M67" s="774"/>
      <c r="N67" s="371"/>
      <c r="O67" s="16"/>
      <c r="P67" s="58" t="s">
        <v>26</v>
      </c>
    </row>
    <row r="68" spans="1:18">
      <c r="A68" s="8"/>
      <c r="B68" s="57" t="s">
        <v>27</v>
      </c>
      <c r="C68" s="8"/>
      <c r="D68" s="27"/>
      <c r="E68" s="774"/>
      <c r="F68" s="775"/>
      <c r="G68" s="774"/>
      <c r="H68" s="775"/>
      <c r="I68" s="774"/>
      <c r="J68" s="774"/>
      <c r="K68" s="774"/>
      <c r="L68" s="774"/>
      <c r="M68" s="774"/>
      <c r="N68" s="371"/>
      <c r="O68" s="16"/>
      <c r="P68" s="58" t="s">
        <v>28</v>
      </c>
    </row>
    <row r="69" spans="1:18">
      <c r="A69" s="8"/>
      <c r="B69" s="57" t="s">
        <v>29</v>
      </c>
      <c r="C69" s="8"/>
      <c r="D69" s="27"/>
      <c r="E69" s="774"/>
      <c r="F69" s="775"/>
      <c r="G69" s="774"/>
      <c r="H69" s="775"/>
      <c r="I69" s="774"/>
      <c r="J69" s="774"/>
      <c r="K69" s="774"/>
      <c r="L69" s="774"/>
      <c r="M69" s="774"/>
      <c r="N69" s="371"/>
      <c r="O69" s="16"/>
      <c r="P69" s="58" t="s">
        <v>30</v>
      </c>
    </row>
    <row r="70" spans="1:18">
      <c r="A70" s="8"/>
      <c r="B70" s="57" t="s">
        <v>31</v>
      </c>
      <c r="C70" s="8"/>
      <c r="D70" s="27"/>
      <c r="E70" s="774">
        <f>SUM(F70:H70)</f>
        <v>39</v>
      </c>
      <c r="F70" s="775">
        <v>10</v>
      </c>
      <c r="G70" s="774">
        <v>17</v>
      </c>
      <c r="H70" s="775">
        <v>12</v>
      </c>
      <c r="I70" s="774"/>
      <c r="J70" s="774"/>
      <c r="K70" s="774"/>
      <c r="L70" s="774"/>
      <c r="M70" s="774"/>
      <c r="N70" s="371"/>
      <c r="O70" s="16"/>
      <c r="P70" s="58" t="s">
        <v>32</v>
      </c>
    </row>
    <row r="71" spans="1:18">
      <c r="A71" s="8"/>
      <c r="B71" s="57" t="s">
        <v>33</v>
      </c>
      <c r="C71" s="8"/>
      <c r="D71" s="27"/>
      <c r="E71" s="774"/>
      <c r="F71" s="775"/>
      <c r="G71" s="774"/>
      <c r="H71" s="775"/>
      <c r="I71" s="774"/>
      <c r="J71" s="774"/>
      <c r="K71" s="774"/>
      <c r="L71" s="774"/>
      <c r="M71" s="774"/>
      <c r="N71" s="371"/>
      <c r="O71" s="16"/>
      <c r="P71" s="58" t="s">
        <v>34</v>
      </c>
    </row>
    <row r="72" spans="1:18">
      <c r="A72" s="8"/>
      <c r="B72" s="57" t="s">
        <v>35</v>
      </c>
      <c r="C72" s="8"/>
      <c r="D72" s="27"/>
      <c r="E72" s="774"/>
      <c r="F72" s="775"/>
      <c r="G72" s="774"/>
      <c r="H72" s="775"/>
      <c r="I72" s="774"/>
      <c r="J72" s="774"/>
      <c r="K72" s="774"/>
      <c r="L72" s="774"/>
      <c r="M72" s="774"/>
      <c r="N72" s="371"/>
      <c r="O72" s="16"/>
      <c r="P72" s="58" t="s">
        <v>36</v>
      </c>
    </row>
    <row r="73" spans="1:18">
      <c r="A73" s="8"/>
      <c r="B73" s="57" t="s">
        <v>37</v>
      </c>
      <c r="C73" s="8"/>
      <c r="D73" s="27"/>
      <c r="E73" s="774"/>
      <c r="F73" s="775"/>
      <c r="G73" s="774"/>
      <c r="H73" s="775"/>
      <c r="I73" s="774"/>
      <c r="J73" s="774"/>
      <c r="K73" s="774"/>
      <c r="L73" s="774"/>
      <c r="M73" s="774"/>
      <c r="N73" s="371"/>
      <c r="O73" s="16"/>
      <c r="P73" s="58" t="s">
        <v>38</v>
      </c>
    </row>
    <row r="74" spans="1:18">
      <c r="A74" s="8"/>
      <c r="B74" s="57" t="s">
        <v>39</v>
      </c>
      <c r="C74" s="8"/>
      <c r="D74" s="27"/>
      <c r="E74" s="774"/>
      <c r="F74" s="775"/>
      <c r="G74" s="774"/>
      <c r="H74" s="775"/>
      <c r="I74" s="774"/>
      <c r="J74" s="774"/>
      <c r="K74" s="774"/>
      <c r="L74" s="774"/>
      <c r="M74" s="774"/>
      <c r="N74" s="371"/>
      <c r="O74" s="16"/>
      <c r="P74" s="58" t="s">
        <v>40</v>
      </c>
    </row>
    <row r="75" spans="1:18">
      <c r="A75" s="8"/>
      <c r="B75" s="57" t="s">
        <v>41</v>
      </c>
      <c r="C75" s="8"/>
      <c r="D75" s="27"/>
      <c r="E75" s="774"/>
      <c r="F75" s="775"/>
      <c r="G75" s="774"/>
      <c r="H75" s="775"/>
      <c r="I75" s="774"/>
      <c r="J75" s="774"/>
      <c r="K75" s="774"/>
      <c r="L75" s="774"/>
      <c r="M75" s="774"/>
      <c r="N75" s="371"/>
      <c r="O75" s="16"/>
      <c r="P75" s="58" t="s">
        <v>42</v>
      </c>
    </row>
    <row r="76" spans="1:18">
      <c r="A76" s="8"/>
      <c r="B76" s="57" t="s">
        <v>43</v>
      </c>
      <c r="C76" s="8"/>
      <c r="D76" s="27"/>
      <c r="E76" s="774"/>
      <c r="F76" s="775"/>
      <c r="G76" s="774"/>
      <c r="H76" s="775"/>
      <c r="I76" s="774"/>
      <c r="J76" s="774"/>
      <c r="K76" s="774"/>
      <c r="L76" s="774"/>
      <c r="M76" s="774"/>
      <c r="N76" s="371"/>
      <c r="O76" s="16"/>
      <c r="P76" s="58" t="s">
        <v>44</v>
      </c>
    </row>
    <row r="77" spans="1:18">
      <c r="A77" s="8"/>
      <c r="B77" s="57" t="s">
        <v>45</v>
      </c>
      <c r="C77" s="8"/>
      <c r="D77" s="27"/>
      <c r="E77" s="774">
        <f>SUM(F77:H77)</f>
        <v>5</v>
      </c>
      <c r="F77" s="775">
        <v>1</v>
      </c>
      <c r="G77" s="774">
        <v>1</v>
      </c>
      <c r="H77" s="775">
        <v>3</v>
      </c>
      <c r="I77" s="774"/>
      <c r="J77" s="774"/>
      <c r="K77" s="774"/>
      <c r="L77" s="774"/>
      <c r="M77" s="774"/>
      <c r="N77" s="371"/>
      <c r="O77" s="16"/>
      <c r="P77" s="58" t="s">
        <v>46</v>
      </c>
    </row>
    <row r="78" spans="1:18">
      <c r="A78" s="23"/>
      <c r="B78" s="48" t="s">
        <v>47</v>
      </c>
      <c r="C78" s="23"/>
      <c r="D78" s="30"/>
      <c r="E78" s="776"/>
      <c r="F78" s="777"/>
      <c r="G78" s="776"/>
      <c r="H78" s="777"/>
      <c r="I78" s="776"/>
      <c r="J78" s="776"/>
      <c r="K78" s="776"/>
      <c r="L78" s="776"/>
      <c r="M78" s="776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195</v>
      </c>
      <c r="B80" s="10" t="s">
        <v>345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346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347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348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68">
        <v>3.9</v>
      </c>
      <c r="D83" s="1" t="s">
        <v>341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68">
        <v>3.9</v>
      </c>
      <c r="D84" s="1" t="s">
        <v>342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47" t="s">
        <v>3</v>
      </c>
      <c r="B86" s="1248"/>
      <c r="C86" s="1248"/>
      <c r="D86" s="1249"/>
      <c r="E86" s="1254" t="s">
        <v>334</v>
      </c>
      <c r="F86" s="1247"/>
      <c r="G86" s="1247"/>
      <c r="H86" s="1255"/>
      <c r="I86" s="858"/>
      <c r="J86" s="858"/>
      <c r="K86" s="858"/>
      <c r="L86" s="858"/>
      <c r="M86" s="1254" t="s">
        <v>335</v>
      </c>
      <c r="N86" s="1247"/>
      <c r="O86" s="1084" t="s">
        <v>5</v>
      </c>
      <c r="P86" s="1256"/>
    </row>
    <row r="87" spans="1:18">
      <c r="A87" s="1250"/>
      <c r="B87" s="1250"/>
      <c r="C87" s="1250"/>
      <c r="D87" s="1251"/>
      <c r="E87" s="1093" t="s">
        <v>343</v>
      </c>
      <c r="F87" s="1094"/>
      <c r="G87" s="1094"/>
      <c r="H87" s="1095"/>
      <c r="I87" s="851"/>
      <c r="J87" s="851"/>
      <c r="K87" s="851"/>
      <c r="L87" s="851"/>
      <c r="M87" s="1093" t="s">
        <v>344</v>
      </c>
      <c r="N87" s="1094"/>
      <c r="O87" s="1257"/>
      <c r="P87" s="1258"/>
    </row>
    <row r="88" spans="1:18">
      <c r="A88" s="1250"/>
      <c r="B88" s="1250"/>
      <c r="C88" s="1250"/>
      <c r="D88" s="1251"/>
      <c r="E88" s="179" t="s">
        <v>7</v>
      </c>
      <c r="F88" s="20" t="s">
        <v>133</v>
      </c>
      <c r="G88" s="20" t="s">
        <v>89</v>
      </c>
      <c r="H88" s="853" t="s">
        <v>134</v>
      </c>
      <c r="I88" s="853"/>
      <c r="J88" s="853"/>
      <c r="K88" s="853"/>
      <c r="L88" s="853"/>
      <c r="M88" s="179" t="s">
        <v>7</v>
      </c>
      <c r="N88" s="20" t="s">
        <v>133</v>
      </c>
      <c r="O88" s="1257"/>
      <c r="P88" s="1258"/>
    </row>
    <row r="89" spans="1:18">
      <c r="A89" s="1252"/>
      <c r="B89" s="1252"/>
      <c r="C89" s="1252"/>
      <c r="D89" s="1253"/>
      <c r="E89" s="38" t="s">
        <v>11</v>
      </c>
      <c r="F89" s="38" t="s">
        <v>138</v>
      </c>
      <c r="G89" s="864" t="s">
        <v>95</v>
      </c>
      <c r="H89" s="864" t="s">
        <v>100</v>
      </c>
      <c r="I89" s="864"/>
      <c r="J89" s="864"/>
      <c r="K89" s="864"/>
      <c r="L89" s="864"/>
      <c r="M89" s="38" t="s">
        <v>11</v>
      </c>
      <c r="N89" s="38" t="s">
        <v>138</v>
      </c>
      <c r="O89" s="1259"/>
      <c r="P89" s="1260"/>
    </row>
    <row r="90" spans="1:18">
      <c r="A90" s="862"/>
      <c r="B90" s="862"/>
      <c r="C90" s="862"/>
      <c r="D90" s="859"/>
      <c r="E90" s="857"/>
      <c r="F90" s="39"/>
      <c r="G90" s="856"/>
      <c r="H90" s="855"/>
      <c r="I90" s="855"/>
      <c r="J90" s="855"/>
      <c r="K90" s="855"/>
      <c r="L90" s="855"/>
      <c r="M90" s="39"/>
      <c r="N90" s="39"/>
      <c r="O90" s="860"/>
      <c r="P90" s="863"/>
      <c r="Q90" s="11"/>
      <c r="R90" s="11"/>
    </row>
    <row r="91" spans="1:18">
      <c r="A91" s="1043" t="s">
        <v>21</v>
      </c>
      <c r="B91" s="1043"/>
      <c r="C91" s="1043"/>
      <c r="D91" s="1044"/>
      <c r="E91" s="961"/>
      <c r="F91" s="369"/>
      <c r="G91" s="962"/>
      <c r="H91" s="963"/>
      <c r="I91" s="963"/>
      <c r="J91" s="963"/>
      <c r="K91" s="963"/>
      <c r="L91" s="963"/>
      <c r="M91" s="369"/>
      <c r="N91" s="369"/>
      <c r="O91" s="244"/>
      <c r="P91" s="850" t="s">
        <v>11</v>
      </c>
      <c r="Q91" s="856"/>
      <c r="R91" s="50"/>
    </row>
    <row r="92" spans="1:18">
      <c r="A92" s="8"/>
      <c r="B92" s="59" t="s">
        <v>22</v>
      </c>
      <c r="C92" s="8"/>
      <c r="D92" s="27"/>
      <c r="E92" s="372"/>
      <c r="F92" s="371"/>
      <c r="G92" s="372"/>
      <c r="H92" s="371"/>
      <c r="I92" s="372"/>
      <c r="J92" s="372"/>
      <c r="K92" s="372"/>
      <c r="L92" s="372"/>
      <c r="M92" s="372"/>
      <c r="N92" s="371"/>
      <c r="O92" s="16"/>
      <c r="P92" s="58" t="s">
        <v>23</v>
      </c>
    </row>
    <row r="93" spans="1:18">
      <c r="A93" s="8"/>
      <c r="B93" s="57" t="s">
        <v>24</v>
      </c>
      <c r="C93" s="8"/>
      <c r="D93" s="27"/>
      <c r="E93" s="372"/>
      <c r="F93" s="371"/>
      <c r="G93" s="372"/>
      <c r="H93" s="371"/>
      <c r="I93" s="372"/>
      <c r="J93" s="372"/>
      <c r="K93" s="372"/>
      <c r="L93" s="372"/>
      <c r="M93" s="372"/>
      <c r="N93" s="371"/>
      <c r="O93" s="16"/>
      <c r="P93" s="58" t="s">
        <v>26</v>
      </c>
    </row>
    <row r="94" spans="1:18">
      <c r="A94" s="8"/>
      <c r="B94" s="57" t="s">
        <v>27</v>
      </c>
      <c r="C94" s="8"/>
      <c r="D94" s="27"/>
      <c r="E94" s="372">
        <v>0.62569444444444444</v>
      </c>
      <c r="F94" s="371">
        <v>0.29236111111111113</v>
      </c>
      <c r="G94" s="372">
        <v>0.3756944444444445</v>
      </c>
      <c r="H94" s="371">
        <v>0.45902777777777781</v>
      </c>
      <c r="I94" s="372"/>
      <c r="J94" s="372"/>
      <c r="K94" s="372"/>
      <c r="L94" s="372"/>
      <c r="M94" s="372"/>
      <c r="N94" s="371"/>
      <c r="O94" s="16"/>
      <c r="P94" s="58" t="s">
        <v>28</v>
      </c>
    </row>
    <row r="95" spans="1:18">
      <c r="A95" s="8"/>
      <c r="B95" s="57" t="s">
        <v>29</v>
      </c>
      <c r="C95" s="8"/>
      <c r="D95" s="27"/>
      <c r="E95" s="372">
        <v>0.41736111111111113</v>
      </c>
      <c r="F95" s="371">
        <v>0.29236111111111113</v>
      </c>
      <c r="G95" s="372">
        <v>0.41736111111111113</v>
      </c>
      <c r="H95" s="371">
        <v>0.50069444444444444</v>
      </c>
      <c r="I95" s="372"/>
      <c r="J95" s="372"/>
      <c r="K95" s="372"/>
      <c r="L95" s="372"/>
      <c r="M95" s="372"/>
      <c r="N95" s="371"/>
      <c r="O95" s="16"/>
      <c r="P95" s="58" t="s">
        <v>30</v>
      </c>
    </row>
    <row r="96" spans="1:18">
      <c r="A96" s="8"/>
      <c r="B96" s="57" t="s">
        <v>31</v>
      </c>
      <c r="C96" s="8"/>
      <c r="D96" s="27"/>
      <c r="E96" s="372"/>
      <c r="F96" s="371"/>
      <c r="G96" s="372"/>
      <c r="H96" s="371"/>
      <c r="I96" s="372"/>
      <c r="J96" s="372"/>
      <c r="K96" s="372"/>
      <c r="L96" s="372"/>
      <c r="M96" s="372"/>
      <c r="N96" s="371"/>
      <c r="O96" s="16"/>
      <c r="P96" s="58" t="s">
        <v>32</v>
      </c>
    </row>
    <row r="97" spans="1:18">
      <c r="A97" s="8"/>
      <c r="B97" s="57" t="s">
        <v>33</v>
      </c>
      <c r="C97" s="8"/>
      <c r="D97" s="27"/>
      <c r="E97" s="372"/>
      <c r="F97" s="371"/>
      <c r="G97" s="372"/>
      <c r="H97" s="371"/>
      <c r="I97" s="372"/>
      <c r="J97" s="372"/>
      <c r="K97" s="372"/>
      <c r="L97" s="372"/>
      <c r="M97" s="372"/>
      <c r="N97" s="371"/>
      <c r="O97" s="16"/>
      <c r="P97" s="58" t="s">
        <v>34</v>
      </c>
    </row>
    <row r="98" spans="1:18">
      <c r="A98" s="8"/>
      <c r="B98" s="57" t="s">
        <v>35</v>
      </c>
      <c r="C98" s="8"/>
      <c r="D98" s="27"/>
      <c r="E98" s="372"/>
      <c r="F98" s="371"/>
      <c r="G98" s="372"/>
      <c r="H98" s="371"/>
      <c r="I98" s="372"/>
      <c r="J98" s="372"/>
      <c r="K98" s="372"/>
      <c r="L98" s="372"/>
      <c r="M98" s="372"/>
      <c r="N98" s="371"/>
      <c r="O98" s="16"/>
      <c r="P98" s="58" t="s">
        <v>36</v>
      </c>
    </row>
    <row r="99" spans="1:18">
      <c r="A99" s="8"/>
      <c r="B99" s="57" t="s">
        <v>37</v>
      </c>
      <c r="C99" s="8"/>
      <c r="D99" s="27"/>
      <c r="E99" s="372">
        <v>0.58402777777777781</v>
      </c>
      <c r="F99" s="371">
        <v>0.41736111111111113</v>
      </c>
      <c r="G99" s="372">
        <v>0.54236111111111118</v>
      </c>
      <c r="H99" s="371">
        <v>0.33402777777777781</v>
      </c>
      <c r="I99" s="372"/>
      <c r="J99" s="372"/>
      <c r="K99" s="372"/>
      <c r="L99" s="372"/>
      <c r="M99" s="372"/>
      <c r="N99" s="371"/>
      <c r="O99" s="16"/>
      <c r="P99" s="58" t="s">
        <v>38</v>
      </c>
    </row>
    <row r="100" spans="1:18">
      <c r="A100" s="8"/>
      <c r="B100" s="57" t="s">
        <v>39</v>
      </c>
      <c r="C100" s="8"/>
      <c r="D100" s="27"/>
      <c r="E100" s="372">
        <v>0.7090277777777777</v>
      </c>
      <c r="F100" s="371">
        <v>0.45902777777777781</v>
      </c>
      <c r="G100" s="372">
        <v>0.41736111111111113</v>
      </c>
      <c r="H100" s="371">
        <v>0.25069444444444444</v>
      </c>
      <c r="I100" s="372"/>
      <c r="J100" s="372"/>
      <c r="K100" s="372"/>
      <c r="L100" s="372"/>
      <c r="M100" s="372"/>
      <c r="N100" s="371"/>
      <c r="O100" s="16"/>
      <c r="P100" s="58" t="s">
        <v>40</v>
      </c>
    </row>
    <row r="101" spans="1:18">
      <c r="A101" s="8"/>
      <c r="B101" s="57" t="s">
        <v>41</v>
      </c>
      <c r="C101" s="8"/>
      <c r="D101" s="27"/>
      <c r="E101" s="372">
        <v>0.41736111111111113</v>
      </c>
      <c r="F101" s="371">
        <v>0.20902777777777778</v>
      </c>
      <c r="G101" s="372">
        <v>0.33402777777777781</v>
      </c>
      <c r="H101" s="371">
        <v>0.54236111111111118</v>
      </c>
      <c r="I101" s="372"/>
      <c r="J101" s="372"/>
      <c r="K101" s="372"/>
      <c r="L101" s="372"/>
      <c r="M101" s="372"/>
      <c r="N101" s="371"/>
      <c r="O101" s="16"/>
      <c r="P101" s="58" t="s">
        <v>42</v>
      </c>
    </row>
    <row r="102" spans="1:18">
      <c r="A102" s="8"/>
      <c r="B102" s="57" t="s">
        <v>43</v>
      </c>
      <c r="C102" s="8"/>
      <c r="D102" s="27"/>
      <c r="E102" s="372">
        <v>0.45902777777777781</v>
      </c>
      <c r="F102" s="371">
        <v>0.41736111111111113</v>
      </c>
      <c r="G102" s="372">
        <v>0.45902777777777781</v>
      </c>
      <c r="H102" s="371">
        <v>0.8340277777777777</v>
      </c>
      <c r="I102" s="372"/>
      <c r="J102" s="372"/>
      <c r="K102" s="372"/>
      <c r="L102" s="372"/>
      <c r="M102" s="372"/>
      <c r="N102" s="371"/>
      <c r="O102" s="16"/>
      <c r="P102" s="58" t="s">
        <v>44</v>
      </c>
    </row>
    <row r="103" spans="1:18">
      <c r="A103" s="8"/>
      <c r="B103" s="57" t="s">
        <v>45</v>
      </c>
      <c r="C103" s="8"/>
      <c r="D103" s="27"/>
      <c r="E103" s="372"/>
      <c r="F103" s="371"/>
      <c r="G103" s="372"/>
      <c r="H103" s="371"/>
      <c r="I103" s="372"/>
      <c r="J103" s="372"/>
      <c r="K103" s="372"/>
      <c r="L103" s="372"/>
      <c r="M103" s="372"/>
      <c r="N103" s="371"/>
      <c r="O103" s="16"/>
      <c r="P103" s="58" t="s">
        <v>46</v>
      </c>
    </row>
    <row r="104" spans="1:18">
      <c r="A104" s="23"/>
      <c r="B104" s="48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195</v>
      </c>
      <c r="B106" s="10" t="s">
        <v>345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346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347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348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68">
        <v>3.9</v>
      </c>
      <c r="D109" s="1" t="s">
        <v>341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68">
        <v>3.9</v>
      </c>
      <c r="D110" s="1" t="s">
        <v>342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47" t="s">
        <v>3</v>
      </c>
      <c r="B112" s="1248"/>
      <c r="C112" s="1248"/>
      <c r="D112" s="1249"/>
      <c r="E112" s="1254" t="s">
        <v>334</v>
      </c>
      <c r="F112" s="1247"/>
      <c r="G112" s="1247"/>
      <c r="H112" s="1255"/>
      <c r="I112" s="858"/>
      <c r="J112" s="858"/>
      <c r="K112" s="858"/>
      <c r="L112" s="858"/>
      <c r="M112" s="1254" t="s">
        <v>335</v>
      </c>
      <c r="N112" s="1247"/>
      <c r="O112" s="1084" t="s">
        <v>5</v>
      </c>
      <c r="P112" s="1256"/>
    </row>
    <row r="113" spans="1:18">
      <c r="A113" s="1250"/>
      <c r="B113" s="1250"/>
      <c r="C113" s="1250"/>
      <c r="D113" s="1251"/>
      <c r="E113" s="1093" t="s">
        <v>343</v>
      </c>
      <c r="F113" s="1094"/>
      <c r="G113" s="1094"/>
      <c r="H113" s="1095"/>
      <c r="I113" s="851"/>
      <c r="J113" s="851"/>
      <c r="K113" s="851"/>
      <c r="L113" s="851"/>
      <c r="M113" s="1093" t="s">
        <v>344</v>
      </c>
      <c r="N113" s="1094"/>
      <c r="O113" s="1257"/>
      <c r="P113" s="1258"/>
    </row>
    <row r="114" spans="1:18">
      <c r="A114" s="1250"/>
      <c r="B114" s="1250"/>
      <c r="C114" s="1250"/>
      <c r="D114" s="1251"/>
      <c r="E114" s="179" t="s">
        <v>7</v>
      </c>
      <c r="F114" s="20" t="s">
        <v>133</v>
      </c>
      <c r="G114" s="20" t="s">
        <v>89</v>
      </c>
      <c r="H114" s="853" t="s">
        <v>134</v>
      </c>
      <c r="I114" s="853"/>
      <c r="J114" s="853"/>
      <c r="K114" s="853"/>
      <c r="L114" s="853"/>
      <c r="M114" s="179" t="s">
        <v>7</v>
      </c>
      <c r="N114" s="20" t="s">
        <v>133</v>
      </c>
      <c r="O114" s="1257"/>
      <c r="P114" s="1258"/>
    </row>
    <row r="115" spans="1:18">
      <c r="A115" s="1252"/>
      <c r="B115" s="1252"/>
      <c r="C115" s="1252"/>
      <c r="D115" s="1253"/>
      <c r="E115" s="38" t="s">
        <v>11</v>
      </c>
      <c r="F115" s="38" t="s">
        <v>138</v>
      </c>
      <c r="G115" s="864" t="s">
        <v>95</v>
      </c>
      <c r="H115" s="864" t="s">
        <v>100</v>
      </c>
      <c r="I115" s="864"/>
      <c r="J115" s="864"/>
      <c r="K115" s="864"/>
      <c r="L115" s="864"/>
      <c r="M115" s="38" t="s">
        <v>11</v>
      </c>
      <c r="N115" s="38" t="s">
        <v>138</v>
      </c>
      <c r="O115" s="1259"/>
      <c r="P115" s="1260"/>
    </row>
    <row r="116" spans="1:18">
      <c r="A116" s="862"/>
      <c r="B116" s="862"/>
      <c r="C116" s="862"/>
      <c r="D116" s="859"/>
      <c r="E116" s="857"/>
      <c r="F116" s="39"/>
      <c r="G116" s="856"/>
      <c r="H116" s="855"/>
      <c r="I116" s="855"/>
      <c r="J116" s="855"/>
      <c r="K116" s="855"/>
      <c r="L116" s="855"/>
      <c r="M116" s="39"/>
      <c r="N116" s="39"/>
      <c r="O116" s="860"/>
      <c r="P116" s="863"/>
      <c r="Q116" s="11"/>
      <c r="R116" s="11"/>
    </row>
    <row r="117" spans="1:18">
      <c r="A117" s="1043" t="s">
        <v>21</v>
      </c>
      <c r="B117" s="1043"/>
      <c r="C117" s="1043"/>
      <c r="D117" s="1044"/>
      <c r="E117" s="961"/>
      <c r="F117" s="687" t="s">
        <v>349</v>
      </c>
      <c r="G117" s="964" t="s">
        <v>350</v>
      </c>
      <c r="H117" s="686" t="s">
        <v>351</v>
      </c>
      <c r="I117" s="963"/>
      <c r="J117" s="963"/>
      <c r="K117" s="963"/>
      <c r="L117" s="963"/>
      <c r="M117" s="369"/>
      <c r="N117" s="369"/>
      <c r="O117" s="244"/>
      <c r="P117" s="850" t="s">
        <v>11</v>
      </c>
      <c r="Q117" s="856"/>
      <c r="R117" s="50"/>
    </row>
    <row r="118" spans="1:18">
      <c r="A118" s="8"/>
      <c r="B118" s="59" t="s">
        <v>22</v>
      </c>
      <c r="C118" s="8"/>
      <c r="D118" s="27"/>
      <c r="E118" s="372"/>
      <c r="F118" s="685"/>
      <c r="G118" s="684"/>
      <c r="H118" s="685"/>
      <c r="I118" s="372"/>
      <c r="J118" s="372"/>
      <c r="K118" s="372"/>
      <c r="L118" s="372"/>
      <c r="M118" s="372"/>
      <c r="N118" s="371"/>
      <c r="O118" s="16"/>
      <c r="P118" s="58" t="s">
        <v>23</v>
      </c>
    </row>
    <row r="119" spans="1:18">
      <c r="A119" s="8"/>
      <c r="B119" s="57" t="s">
        <v>24</v>
      </c>
      <c r="C119" s="8"/>
      <c r="D119" s="27"/>
      <c r="E119" s="372"/>
      <c r="F119" s="685"/>
      <c r="G119" s="684"/>
      <c r="H119" s="685"/>
      <c r="I119" s="372"/>
      <c r="J119" s="372"/>
      <c r="K119" s="372"/>
      <c r="L119" s="372"/>
      <c r="M119" s="372"/>
      <c r="N119" s="371"/>
      <c r="O119" s="16"/>
      <c r="P119" s="58" t="s">
        <v>26</v>
      </c>
    </row>
    <row r="120" spans="1:18">
      <c r="A120" s="8"/>
      <c r="B120" s="57" t="s">
        <v>27</v>
      </c>
      <c r="C120" s="8"/>
      <c r="D120" s="27"/>
      <c r="E120" s="372"/>
      <c r="F120" s="685"/>
      <c r="G120" s="684"/>
      <c r="H120" s="685"/>
      <c r="I120" s="372"/>
      <c r="J120" s="372"/>
      <c r="K120" s="372"/>
      <c r="L120" s="372"/>
      <c r="M120" s="372"/>
      <c r="N120" s="371"/>
      <c r="O120" s="16"/>
      <c r="P120" s="58" t="s">
        <v>28</v>
      </c>
    </row>
    <row r="121" spans="1:18">
      <c r="A121" s="8"/>
      <c r="B121" s="57" t="s">
        <v>29</v>
      </c>
      <c r="C121" s="8"/>
      <c r="D121" s="27"/>
      <c r="E121" s="372"/>
      <c r="F121" s="685"/>
      <c r="G121" s="684"/>
      <c r="H121" s="685"/>
      <c r="I121" s="372"/>
      <c r="J121" s="372"/>
      <c r="K121" s="372"/>
      <c r="L121" s="372"/>
      <c r="M121" s="372"/>
      <c r="N121" s="371"/>
      <c r="O121" s="16"/>
      <c r="P121" s="58" t="s">
        <v>30</v>
      </c>
    </row>
    <row r="122" spans="1:18">
      <c r="A122" s="8"/>
      <c r="B122" s="57" t="s">
        <v>31</v>
      </c>
      <c r="C122" s="8"/>
      <c r="D122" s="27"/>
      <c r="E122" s="372"/>
      <c r="F122" s="685"/>
      <c r="G122" s="684"/>
      <c r="H122" s="685"/>
      <c r="I122" s="372"/>
      <c r="J122" s="372"/>
      <c r="K122" s="372"/>
      <c r="L122" s="372"/>
      <c r="M122" s="372"/>
      <c r="N122" s="371"/>
      <c r="O122" s="16"/>
      <c r="P122" s="58" t="s">
        <v>32</v>
      </c>
    </row>
    <row r="123" spans="1:18">
      <c r="A123" s="8"/>
      <c r="B123" s="57" t="s">
        <v>33</v>
      </c>
      <c r="C123" s="8"/>
      <c r="D123" s="27"/>
      <c r="E123" s="372"/>
      <c r="F123" s="685" t="s">
        <v>352</v>
      </c>
      <c r="G123" s="684" t="s">
        <v>350</v>
      </c>
      <c r="H123" s="685" t="s">
        <v>353</v>
      </c>
      <c r="I123" s="372"/>
      <c r="J123" s="372"/>
      <c r="K123" s="372"/>
      <c r="L123" s="372"/>
      <c r="M123" s="372"/>
      <c r="N123" s="371"/>
      <c r="O123" s="16"/>
      <c r="P123" s="58" t="s">
        <v>34</v>
      </c>
    </row>
    <row r="124" spans="1:18">
      <c r="A124" s="8"/>
      <c r="B124" s="57" t="s">
        <v>35</v>
      </c>
      <c r="C124" s="8"/>
      <c r="D124" s="27"/>
      <c r="E124" s="372"/>
      <c r="F124" s="685" t="s">
        <v>352</v>
      </c>
      <c r="G124" s="684" t="s">
        <v>354</v>
      </c>
      <c r="H124" s="685" t="s">
        <v>355</v>
      </c>
      <c r="I124" s="372"/>
      <c r="J124" s="372"/>
      <c r="K124" s="372"/>
      <c r="L124" s="372"/>
      <c r="M124" s="372"/>
      <c r="N124" s="371"/>
      <c r="O124" s="16"/>
      <c r="P124" s="58" t="s">
        <v>36</v>
      </c>
    </row>
    <row r="125" spans="1:18">
      <c r="A125" s="8"/>
      <c r="B125" s="57" t="s">
        <v>37</v>
      </c>
      <c r="C125" s="8"/>
      <c r="D125" s="27"/>
      <c r="E125" s="372"/>
      <c r="F125" s="685"/>
      <c r="G125" s="684"/>
      <c r="H125" s="685"/>
      <c r="I125" s="372"/>
      <c r="J125" s="372"/>
      <c r="K125" s="372"/>
      <c r="L125" s="372"/>
      <c r="M125" s="372"/>
      <c r="N125" s="371"/>
      <c r="O125" s="16"/>
      <c r="P125" s="58" t="s">
        <v>38</v>
      </c>
    </row>
    <row r="126" spans="1:18">
      <c r="A126" s="8"/>
      <c r="B126" s="57" t="s">
        <v>39</v>
      </c>
      <c r="C126" s="8"/>
      <c r="D126" s="27"/>
      <c r="E126" s="372"/>
      <c r="F126" s="685"/>
      <c r="G126" s="684"/>
      <c r="H126" s="685"/>
      <c r="I126" s="372"/>
      <c r="J126" s="372"/>
      <c r="K126" s="372"/>
      <c r="L126" s="372"/>
      <c r="M126" s="372"/>
      <c r="N126" s="371"/>
      <c r="O126" s="16"/>
      <c r="P126" s="58" t="s">
        <v>40</v>
      </c>
    </row>
    <row r="127" spans="1:18">
      <c r="A127" s="8"/>
      <c r="B127" s="57" t="s">
        <v>41</v>
      </c>
      <c r="C127" s="8"/>
      <c r="D127" s="27"/>
      <c r="E127" s="372"/>
      <c r="F127" s="685"/>
      <c r="G127" s="684"/>
      <c r="H127" s="685"/>
      <c r="I127" s="372"/>
      <c r="J127" s="372"/>
      <c r="K127" s="372"/>
      <c r="L127" s="372"/>
      <c r="M127" s="372"/>
      <c r="N127" s="371"/>
      <c r="O127" s="16"/>
      <c r="P127" s="58" t="s">
        <v>42</v>
      </c>
    </row>
    <row r="128" spans="1:18">
      <c r="A128" s="8"/>
      <c r="B128" s="57" t="s">
        <v>43</v>
      </c>
      <c r="C128" s="8"/>
      <c r="D128" s="27"/>
      <c r="E128" s="372"/>
      <c r="F128" s="685"/>
      <c r="G128" s="684"/>
      <c r="H128" s="685"/>
      <c r="I128" s="372"/>
      <c r="J128" s="372"/>
      <c r="K128" s="372"/>
      <c r="L128" s="372"/>
      <c r="M128" s="372"/>
      <c r="N128" s="371"/>
      <c r="O128" s="16"/>
      <c r="P128" s="58" t="s">
        <v>44</v>
      </c>
    </row>
    <row r="129" spans="1:18">
      <c r="A129" s="8"/>
      <c r="B129" s="57" t="s">
        <v>45</v>
      </c>
      <c r="C129" s="8"/>
      <c r="D129" s="27"/>
      <c r="E129" s="372"/>
      <c r="F129" s="685"/>
      <c r="G129" s="684"/>
      <c r="H129" s="685"/>
      <c r="I129" s="372"/>
      <c r="J129" s="372"/>
      <c r="K129" s="372"/>
      <c r="L129" s="372"/>
      <c r="M129" s="372"/>
      <c r="N129" s="371"/>
      <c r="O129" s="16"/>
      <c r="P129" s="58" t="s">
        <v>46</v>
      </c>
    </row>
    <row r="130" spans="1:18">
      <c r="A130" s="23"/>
      <c r="B130" s="48" t="s">
        <v>356</v>
      </c>
      <c r="C130" s="23"/>
      <c r="D130" s="30"/>
      <c r="E130" s="30"/>
      <c r="F130" s="965" t="s">
        <v>357</v>
      </c>
      <c r="G130" s="966" t="s">
        <v>358</v>
      </c>
      <c r="H130" s="965" t="s">
        <v>359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195</v>
      </c>
      <c r="B132" s="10" t="s">
        <v>345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346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347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348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68">
        <v>3.9</v>
      </c>
      <c r="D135" s="1" t="s">
        <v>360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68">
        <v>3.9</v>
      </c>
      <c r="D136" s="1" t="s">
        <v>361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47" t="s">
        <v>3</v>
      </c>
      <c r="B138" s="1248"/>
      <c r="C138" s="1248"/>
      <c r="D138" s="1249"/>
      <c r="E138" s="1254" t="s">
        <v>334</v>
      </c>
      <c r="F138" s="1247"/>
      <c r="G138" s="1247"/>
      <c r="H138" s="1255"/>
      <c r="I138" s="1254" t="s">
        <v>335</v>
      </c>
      <c r="J138" s="1263"/>
      <c r="K138" s="1263"/>
      <c r="L138" s="1263"/>
      <c r="M138" s="1264"/>
      <c r="N138" s="852" t="s">
        <v>5</v>
      </c>
      <c r="O138" s="1256"/>
    </row>
    <row r="139" spans="1:18">
      <c r="A139" s="1250"/>
      <c r="B139" s="1250"/>
      <c r="C139" s="1250"/>
      <c r="D139" s="1251"/>
      <c r="E139" s="1093" t="s">
        <v>343</v>
      </c>
      <c r="F139" s="1094"/>
      <c r="G139" s="1094"/>
      <c r="H139" s="1095"/>
      <c r="I139" s="1093" t="s">
        <v>344</v>
      </c>
      <c r="J139" s="1261"/>
      <c r="K139" s="1261"/>
      <c r="L139" s="1261"/>
      <c r="M139" s="1262"/>
      <c r="N139" s="860"/>
      <c r="O139" s="1265"/>
    </row>
    <row r="140" spans="1:18">
      <c r="A140" s="1250"/>
      <c r="B140" s="1250"/>
      <c r="C140" s="1250"/>
      <c r="D140" s="1251"/>
      <c r="E140" s="179" t="s">
        <v>7</v>
      </c>
      <c r="F140" s="20" t="s">
        <v>133</v>
      </c>
      <c r="G140" s="20" t="s">
        <v>89</v>
      </c>
      <c r="H140" s="853" t="s">
        <v>134</v>
      </c>
      <c r="I140" s="179" t="s">
        <v>7</v>
      </c>
      <c r="J140" s="20" t="s">
        <v>133</v>
      </c>
      <c r="K140" s="853" t="s">
        <v>89</v>
      </c>
      <c r="L140" s="853" t="s">
        <v>89</v>
      </c>
      <c r="M140" s="20" t="s">
        <v>134</v>
      </c>
      <c r="N140" s="860"/>
      <c r="O140" s="1265"/>
    </row>
    <row r="141" spans="1:18">
      <c r="A141" s="1252"/>
      <c r="B141" s="1252"/>
      <c r="C141" s="1252"/>
      <c r="D141" s="1253"/>
      <c r="E141" s="38" t="s">
        <v>11</v>
      </c>
      <c r="F141" s="38" t="s">
        <v>138</v>
      </c>
      <c r="G141" s="864" t="s">
        <v>95</v>
      </c>
      <c r="H141" s="864" t="s">
        <v>100</v>
      </c>
      <c r="I141" s="38" t="s">
        <v>11</v>
      </c>
      <c r="J141" s="38" t="s">
        <v>138</v>
      </c>
      <c r="K141" s="864" t="s">
        <v>95</v>
      </c>
      <c r="L141" s="864" t="s">
        <v>95</v>
      </c>
      <c r="M141" s="38" t="s">
        <v>100</v>
      </c>
      <c r="N141" s="861"/>
      <c r="O141" s="1260"/>
    </row>
    <row r="142" spans="1:18">
      <c r="A142" s="1043" t="s">
        <v>21</v>
      </c>
      <c r="B142" s="1043"/>
      <c r="C142" s="1043"/>
      <c r="D142" s="1044"/>
      <c r="E142" s="967">
        <f>SUM(E143:E155)</f>
        <v>363</v>
      </c>
      <c r="F142" s="968"/>
      <c r="G142" s="969"/>
      <c r="H142" s="970">
        <f>SUM(H143:H155)</f>
        <v>363</v>
      </c>
      <c r="I142" s="970">
        <f>SUM(I143:I155)</f>
        <v>193</v>
      </c>
      <c r="J142" s="968"/>
      <c r="K142" s="369"/>
      <c r="L142" s="369"/>
      <c r="M142" s="771">
        <f>SUM(M143:M155)</f>
        <v>193</v>
      </c>
      <c r="N142" s="369"/>
      <c r="O142" s="856"/>
      <c r="P142" s="50"/>
    </row>
    <row r="143" spans="1:18">
      <c r="A143" s="8"/>
      <c r="B143" s="59" t="s">
        <v>22</v>
      </c>
      <c r="C143" s="8"/>
      <c r="D143" s="27"/>
      <c r="E143" s="971">
        <v>37</v>
      </c>
      <c r="F143" s="971"/>
      <c r="G143" s="972"/>
      <c r="H143" s="971">
        <v>37</v>
      </c>
      <c r="I143" s="972">
        <v>18</v>
      </c>
      <c r="J143" s="972"/>
      <c r="K143" s="371"/>
      <c r="L143" s="371"/>
      <c r="M143" s="775">
        <v>18</v>
      </c>
      <c r="N143" s="371"/>
    </row>
    <row r="144" spans="1:18">
      <c r="A144" s="8"/>
      <c r="B144" s="57" t="s">
        <v>24</v>
      </c>
      <c r="C144" s="8"/>
      <c r="D144" s="27"/>
      <c r="E144" s="971">
        <v>27</v>
      </c>
      <c r="F144" s="971"/>
      <c r="G144" s="972"/>
      <c r="H144" s="971">
        <v>27</v>
      </c>
      <c r="I144" s="972">
        <v>16</v>
      </c>
      <c r="J144" s="972"/>
      <c r="K144" s="371"/>
      <c r="L144" s="371"/>
      <c r="M144" s="775">
        <v>16</v>
      </c>
      <c r="N144" s="370"/>
    </row>
    <row r="145" spans="1:18">
      <c r="A145" s="8"/>
      <c r="B145" s="57" t="s">
        <v>27</v>
      </c>
      <c r="C145" s="8"/>
      <c r="D145" s="27"/>
      <c r="E145" s="971">
        <v>18</v>
      </c>
      <c r="F145" s="971"/>
      <c r="G145" s="972"/>
      <c r="H145" s="971">
        <v>18</v>
      </c>
      <c r="I145" s="972">
        <v>10</v>
      </c>
      <c r="J145" s="972"/>
      <c r="K145" s="371"/>
      <c r="L145" s="371"/>
      <c r="M145" s="775">
        <v>10</v>
      </c>
      <c r="N145" s="370"/>
    </row>
    <row r="146" spans="1:18">
      <c r="A146" s="8"/>
      <c r="B146" s="57" t="s">
        <v>29</v>
      </c>
      <c r="C146" s="8"/>
      <c r="D146" s="27"/>
      <c r="E146" s="971">
        <v>33</v>
      </c>
      <c r="F146" s="971"/>
      <c r="G146" s="972"/>
      <c r="H146" s="971">
        <v>33</v>
      </c>
      <c r="I146" s="972">
        <v>17</v>
      </c>
      <c r="J146" s="972"/>
      <c r="K146" s="371"/>
      <c r="L146" s="371"/>
      <c r="M146" s="775">
        <v>17</v>
      </c>
      <c r="N146" s="370"/>
    </row>
    <row r="147" spans="1:18">
      <c r="A147" s="8"/>
      <c r="B147" s="57" t="s">
        <v>31</v>
      </c>
      <c r="C147" s="8"/>
      <c r="D147" s="27"/>
      <c r="E147" s="971">
        <v>27</v>
      </c>
      <c r="F147" s="971"/>
      <c r="G147" s="972"/>
      <c r="H147" s="971">
        <v>27</v>
      </c>
      <c r="I147" s="972">
        <v>15</v>
      </c>
      <c r="J147" s="972"/>
      <c r="K147" s="371"/>
      <c r="L147" s="371"/>
      <c r="M147" s="775">
        <v>15</v>
      </c>
      <c r="N147" s="370"/>
    </row>
    <row r="148" spans="1:18">
      <c r="A148" s="8"/>
      <c r="B148" s="57" t="s">
        <v>33</v>
      </c>
      <c r="C148" s="8"/>
      <c r="D148" s="27"/>
      <c r="E148" s="971">
        <v>32</v>
      </c>
      <c r="F148" s="971"/>
      <c r="G148" s="972"/>
      <c r="H148" s="971">
        <v>32</v>
      </c>
      <c r="I148" s="972">
        <v>14</v>
      </c>
      <c r="J148" s="972"/>
      <c r="K148" s="371"/>
      <c r="L148" s="371"/>
      <c r="M148" s="775">
        <v>14</v>
      </c>
      <c r="N148" s="370"/>
    </row>
    <row r="149" spans="1:18">
      <c r="A149" s="8"/>
      <c r="B149" s="57" t="s">
        <v>35</v>
      </c>
      <c r="C149" s="8"/>
      <c r="D149" s="27"/>
      <c r="E149" s="971">
        <v>35</v>
      </c>
      <c r="F149" s="971"/>
      <c r="G149" s="972"/>
      <c r="H149" s="971">
        <v>35</v>
      </c>
      <c r="I149" s="972">
        <v>19</v>
      </c>
      <c r="J149" s="972"/>
      <c r="K149" s="371"/>
      <c r="L149" s="371"/>
      <c r="M149" s="775">
        <v>19</v>
      </c>
      <c r="N149" s="370"/>
    </row>
    <row r="150" spans="1:18">
      <c r="A150" s="8"/>
      <c r="B150" s="57" t="s">
        <v>37</v>
      </c>
      <c r="C150" s="8"/>
      <c r="D150" s="27"/>
      <c r="E150" s="971">
        <v>33</v>
      </c>
      <c r="F150" s="971"/>
      <c r="G150" s="972"/>
      <c r="H150" s="971">
        <v>33</v>
      </c>
      <c r="I150" s="972">
        <v>18</v>
      </c>
      <c r="J150" s="972"/>
      <c r="K150" s="371"/>
      <c r="L150" s="371"/>
      <c r="M150" s="775">
        <v>18</v>
      </c>
      <c r="N150" s="370"/>
    </row>
    <row r="151" spans="1:18">
      <c r="A151" s="8"/>
      <c r="B151" s="57" t="s">
        <v>39</v>
      </c>
      <c r="C151" s="8"/>
      <c r="D151" s="27"/>
      <c r="E151" s="971">
        <v>27</v>
      </c>
      <c r="F151" s="971"/>
      <c r="G151" s="972"/>
      <c r="H151" s="971">
        <v>27</v>
      </c>
      <c r="I151" s="972">
        <v>14</v>
      </c>
      <c r="J151" s="972"/>
      <c r="K151" s="371"/>
      <c r="L151" s="371"/>
      <c r="M151" s="775">
        <v>14</v>
      </c>
      <c r="N151" s="370"/>
    </row>
    <row r="152" spans="1:18">
      <c r="A152" s="8"/>
      <c r="B152" s="57" t="s">
        <v>41</v>
      </c>
      <c r="C152" s="8"/>
      <c r="D152" s="27"/>
      <c r="E152" s="971">
        <v>17</v>
      </c>
      <c r="F152" s="971"/>
      <c r="G152" s="972"/>
      <c r="H152" s="971">
        <v>17</v>
      </c>
      <c r="I152" s="972">
        <v>10</v>
      </c>
      <c r="J152" s="972"/>
      <c r="K152" s="371"/>
      <c r="L152" s="371"/>
      <c r="M152" s="775">
        <v>10</v>
      </c>
      <c r="N152" s="370"/>
    </row>
    <row r="153" spans="1:18">
      <c r="A153" s="8"/>
      <c r="B153" s="57" t="s">
        <v>43</v>
      </c>
      <c r="C153" s="8"/>
      <c r="D153" s="27"/>
      <c r="E153" s="971">
        <v>30</v>
      </c>
      <c r="F153" s="971"/>
      <c r="G153" s="972"/>
      <c r="H153" s="971">
        <v>30</v>
      </c>
      <c r="I153" s="972">
        <v>17</v>
      </c>
      <c r="J153" s="972"/>
      <c r="K153" s="371"/>
      <c r="L153" s="371"/>
      <c r="M153" s="775">
        <v>17</v>
      </c>
      <c r="N153" s="370"/>
    </row>
    <row r="154" spans="1:18">
      <c r="A154" s="8"/>
      <c r="B154" s="57" t="s">
        <v>45</v>
      </c>
      <c r="C154" s="8"/>
      <c r="D154" s="27"/>
      <c r="E154" s="971">
        <v>22</v>
      </c>
      <c r="F154" s="971"/>
      <c r="G154" s="972"/>
      <c r="H154" s="971">
        <v>22</v>
      </c>
      <c r="I154" s="26">
        <v>12</v>
      </c>
      <c r="J154" s="972"/>
      <c r="K154" s="972">
        <v>12</v>
      </c>
      <c r="L154" s="972"/>
      <c r="M154" s="973">
        <v>12</v>
      </c>
      <c r="N154" s="371"/>
      <c r="O154" s="8"/>
    </row>
    <row r="155" spans="1:18">
      <c r="A155" s="23"/>
      <c r="B155" s="48" t="s">
        <v>356</v>
      </c>
      <c r="C155" s="23"/>
      <c r="D155" s="30"/>
      <c r="E155" s="974">
        <v>25</v>
      </c>
      <c r="F155" s="974"/>
      <c r="G155" s="975"/>
      <c r="H155" s="974">
        <v>25</v>
      </c>
      <c r="I155" s="29">
        <v>13</v>
      </c>
      <c r="J155" s="975"/>
      <c r="K155" s="975">
        <v>13</v>
      </c>
      <c r="L155" s="975"/>
      <c r="M155" s="976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195</v>
      </c>
      <c r="B157" s="10" t="s">
        <v>345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346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347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348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68">
        <v>3.9</v>
      </c>
      <c r="D160" s="1" t="s">
        <v>341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68">
        <v>3.9</v>
      </c>
      <c r="D161" s="1" t="s">
        <v>342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362</v>
      </c>
      <c r="Q161" s="15"/>
      <c r="R161" s="15"/>
    </row>
    <row r="163" spans="1:18">
      <c r="A163" s="1247" t="s">
        <v>3</v>
      </c>
      <c r="B163" s="1248"/>
      <c r="C163" s="1248"/>
      <c r="D163" s="1249"/>
      <c r="E163" s="1254" t="s">
        <v>334</v>
      </c>
      <c r="F163" s="1247"/>
      <c r="G163" s="1247"/>
      <c r="H163" s="1255"/>
      <c r="I163" s="858"/>
      <c r="J163" s="858"/>
      <c r="K163" s="858"/>
      <c r="L163" s="858"/>
      <c r="M163" s="1254" t="s">
        <v>335</v>
      </c>
      <c r="N163" s="1247"/>
      <c r="O163" s="1084" t="s">
        <v>5</v>
      </c>
      <c r="P163" s="1256"/>
    </row>
    <row r="164" spans="1:18">
      <c r="A164" s="1250"/>
      <c r="B164" s="1250"/>
      <c r="C164" s="1250"/>
      <c r="D164" s="1251"/>
      <c r="E164" s="1093" t="s">
        <v>343</v>
      </c>
      <c r="F164" s="1094"/>
      <c r="G164" s="1094"/>
      <c r="H164" s="1095"/>
      <c r="I164" s="851"/>
      <c r="J164" s="851"/>
      <c r="K164" s="851"/>
      <c r="L164" s="851"/>
      <c r="M164" s="1093" t="s">
        <v>344</v>
      </c>
      <c r="N164" s="1094"/>
      <c r="O164" s="1257"/>
      <c r="P164" s="1258"/>
    </row>
    <row r="165" spans="1:18">
      <c r="A165" s="1250"/>
      <c r="B165" s="1250"/>
      <c r="C165" s="1250"/>
      <c r="D165" s="1251"/>
      <c r="E165" s="179" t="s">
        <v>7</v>
      </c>
      <c r="F165" s="20" t="s">
        <v>133</v>
      </c>
      <c r="G165" s="20" t="s">
        <v>89</v>
      </c>
      <c r="H165" s="853" t="s">
        <v>134</v>
      </c>
      <c r="I165" s="853"/>
      <c r="J165" s="853"/>
      <c r="K165" s="853"/>
      <c r="L165" s="853"/>
      <c r="M165" s="179" t="s">
        <v>7</v>
      </c>
      <c r="N165" s="20" t="s">
        <v>133</v>
      </c>
      <c r="O165" s="1257"/>
      <c r="P165" s="1258"/>
    </row>
    <row r="166" spans="1:18">
      <c r="A166" s="1252"/>
      <c r="B166" s="1252"/>
      <c r="C166" s="1252"/>
      <c r="D166" s="1253"/>
      <c r="E166" s="38" t="s">
        <v>11</v>
      </c>
      <c r="F166" s="38" t="s">
        <v>138</v>
      </c>
      <c r="G166" s="864" t="s">
        <v>95</v>
      </c>
      <c r="H166" s="864" t="s">
        <v>100</v>
      </c>
      <c r="I166" s="864"/>
      <c r="J166" s="864"/>
      <c r="K166" s="864"/>
      <c r="L166" s="864"/>
      <c r="M166" s="38" t="s">
        <v>11</v>
      </c>
      <c r="N166" s="38" t="s">
        <v>138</v>
      </c>
      <c r="O166" s="1259"/>
      <c r="P166" s="1260"/>
    </row>
    <row r="167" spans="1:18">
      <c r="A167" s="862"/>
      <c r="B167" s="862"/>
      <c r="C167" s="862"/>
      <c r="D167" s="859"/>
      <c r="E167" s="857"/>
      <c r="F167" s="39"/>
      <c r="G167" s="856"/>
      <c r="H167" s="855"/>
      <c r="I167" s="977"/>
      <c r="J167" s="855"/>
      <c r="K167" s="855"/>
      <c r="L167" s="855"/>
      <c r="M167" s="39"/>
      <c r="N167" s="39"/>
      <c r="O167" s="860"/>
      <c r="P167" s="863"/>
      <c r="Q167" s="11"/>
      <c r="R167" s="11"/>
    </row>
    <row r="168" spans="1:18">
      <c r="A168" s="1043" t="s">
        <v>21</v>
      </c>
      <c r="B168" s="1043"/>
      <c r="C168" s="1043"/>
      <c r="D168" s="1044"/>
      <c r="E168" s="961"/>
      <c r="F168" s="968"/>
      <c r="G168" s="969"/>
      <c r="H168" s="970"/>
      <c r="I168" s="970"/>
      <c r="J168" s="970"/>
      <c r="K168" s="970"/>
      <c r="L168" s="970"/>
      <c r="M168" s="687"/>
      <c r="N168" s="369"/>
      <c r="O168" s="244"/>
      <c r="P168" s="850" t="s">
        <v>11</v>
      </c>
      <c r="Q168" s="856"/>
      <c r="R168" s="50"/>
    </row>
    <row r="169" spans="1:18">
      <c r="A169" s="8"/>
      <c r="B169" s="59" t="s">
        <v>22</v>
      </c>
      <c r="C169" s="8"/>
      <c r="D169" s="27"/>
      <c r="E169" s="972">
        <v>16</v>
      </c>
      <c r="F169" s="971"/>
      <c r="G169" s="972"/>
      <c r="H169" s="685" t="s">
        <v>363</v>
      </c>
      <c r="I169" s="972">
        <v>13</v>
      </c>
      <c r="J169" s="972"/>
      <c r="K169" s="972"/>
      <c r="L169" s="972"/>
      <c r="M169" s="684" t="s">
        <v>364</v>
      </c>
      <c r="N169" s="371"/>
      <c r="O169" s="16"/>
      <c r="P169" s="58" t="s">
        <v>23</v>
      </c>
    </row>
    <row r="170" spans="1:18">
      <c r="A170" s="8"/>
      <c r="B170" s="57" t="s">
        <v>24</v>
      </c>
      <c r="C170" s="8"/>
      <c r="D170" s="27"/>
      <c r="E170" s="972"/>
      <c r="F170" s="971"/>
      <c r="G170" s="972"/>
      <c r="H170" s="685"/>
      <c r="I170" s="972"/>
      <c r="J170" s="972"/>
      <c r="K170" s="972"/>
      <c r="L170" s="972"/>
      <c r="M170" s="684"/>
      <c r="N170" s="371"/>
      <c r="O170" s="16"/>
      <c r="P170" s="58" t="s">
        <v>26</v>
      </c>
    </row>
    <row r="171" spans="1:18">
      <c r="A171" s="8"/>
      <c r="B171" s="57" t="s">
        <v>27</v>
      </c>
      <c r="C171" s="8"/>
      <c r="D171" s="27"/>
      <c r="E171" s="972"/>
      <c r="F171" s="971"/>
      <c r="G171" s="972"/>
      <c r="H171" s="685"/>
      <c r="I171" s="972"/>
      <c r="J171" s="972"/>
      <c r="K171" s="972"/>
      <c r="L171" s="972"/>
      <c r="M171" s="684"/>
      <c r="N171" s="371"/>
      <c r="O171" s="16"/>
      <c r="P171" s="58" t="s">
        <v>28</v>
      </c>
    </row>
    <row r="172" spans="1:18">
      <c r="A172" s="8"/>
      <c r="B172" s="57" t="s">
        <v>29</v>
      </c>
      <c r="C172" s="8"/>
      <c r="D172" s="27"/>
      <c r="E172" s="972"/>
      <c r="F172" s="971"/>
      <c r="G172" s="972"/>
      <c r="H172" s="685"/>
      <c r="I172" s="972"/>
      <c r="J172" s="972"/>
      <c r="K172" s="972"/>
      <c r="L172" s="972"/>
      <c r="M172" s="684"/>
      <c r="N172" s="371"/>
      <c r="O172" s="16"/>
      <c r="P172" s="58" t="s">
        <v>30</v>
      </c>
    </row>
    <row r="173" spans="1:18">
      <c r="A173" s="8"/>
      <c r="B173" s="57" t="s">
        <v>31</v>
      </c>
      <c r="C173" s="8"/>
      <c r="D173" s="27"/>
      <c r="E173" s="972">
        <v>15</v>
      </c>
      <c r="F173" s="971"/>
      <c r="G173" s="972"/>
      <c r="H173" s="685" t="s">
        <v>365</v>
      </c>
      <c r="I173" s="972">
        <v>8</v>
      </c>
      <c r="J173" s="972"/>
      <c r="K173" s="972"/>
      <c r="L173" s="972"/>
      <c r="M173" s="684" t="s">
        <v>366</v>
      </c>
      <c r="N173" s="371"/>
      <c r="O173" s="16"/>
      <c r="P173" s="58" t="s">
        <v>32</v>
      </c>
    </row>
    <row r="174" spans="1:18">
      <c r="A174" s="8"/>
      <c r="B174" s="57" t="s">
        <v>33</v>
      </c>
      <c r="C174" s="8"/>
      <c r="D174" s="27"/>
      <c r="E174" s="972">
        <v>14</v>
      </c>
      <c r="F174" s="971"/>
      <c r="G174" s="972"/>
      <c r="H174" s="685" t="s">
        <v>367</v>
      </c>
      <c r="I174" s="972">
        <v>9</v>
      </c>
      <c r="J174" s="972"/>
      <c r="K174" s="972"/>
      <c r="L174" s="972"/>
      <c r="M174" s="684" t="s">
        <v>368</v>
      </c>
      <c r="N174" s="371"/>
      <c r="O174" s="16"/>
      <c r="P174" s="58" t="s">
        <v>34</v>
      </c>
    </row>
    <row r="175" spans="1:18">
      <c r="A175" s="8"/>
      <c r="B175" s="57" t="s">
        <v>35</v>
      </c>
      <c r="C175" s="8"/>
      <c r="D175" s="27"/>
      <c r="E175" s="972">
        <v>24</v>
      </c>
      <c r="F175" s="971"/>
      <c r="G175" s="972"/>
      <c r="H175" s="685" t="s">
        <v>369</v>
      </c>
      <c r="I175" s="972">
        <v>14</v>
      </c>
      <c r="J175" s="972"/>
      <c r="K175" s="972"/>
      <c r="L175" s="972"/>
      <c r="M175" s="684" t="s">
        <v>370</v>
      </c>
      <c r="N175" s="371"/>
      <c r="O175" s="16"/>
      <c r="P175" s="58" t="s">
        <v>36</v>
      </c>
    </row>
    <row r="176" spans="1:18">
      <c r="A176" s="8"/>
      <c r="B176" s="57" t="s">
        <v>37</v>
      </c>
      <c r="C176" s="8"/>
      <c r="D176" s="27"/>
      <c r="E176" s="972"/>
      <c r="F176" s="971"/>
      <c r="G176" s="972"/>
      <c r="H176" s="685"/>
      <c r="I176" s="972"/>
      <c r="J176" s="972"/>
      <c r="K176" s="972"/>
      <c r="L176" s="972"/>
      <c r="M176" s="684"/>
      <c r="N176" s="371"/>
      <c r="O176" s="16"/>
      <c r="P176" s="58" t="s">
        <v>38</v>
      </c>
    </row>
    <row r="177" spans="1:18">
      <c r="A177" s="8"/>
      <c r="B177" s="57" t="s">
        <v>39</v>
      </c>
      <c r="C177" s="8"/>
      <c r="D177" s="27"/>
      <c r="E177" s="972"/>
      <c r="F177" s="971"/>
      <c r="G177" s="972"/>
      <c r="H177" s="685"/>
      <c r="I177" s="972"/>
      <c r="J177" s="972"/>
      <c r="K177" s="972"/>
      <c r="L177" s="972"/>
      <c r="M177" s="684"/>
      <c r="N177" s="371"/>
      <c r="O177" s="16"/>
      <c r="P177" s="58" t="s">
        <v>40</v>
      </c>
    </row>
    <row r="178" spans="1:18">
      <c r="A178" s="8"/>
      <c r="B178" s="57" t="s">
        <v>41</v>
      </c>
      <c r="C178" s="8"/>
      <c r="D178" s="27"/>
      <c r="E178" s="972">
        <v>23</v>
      </c>
      <c r="F178" s="971"/>
      <c r="G178" s="972"/>
      <c r="H178" s="685" t="s">
        <v>371</v>
      </c>
      <c r="I178" s="972">
        <v>10</v>
      </c>
      <c r="J178" s="972"/>
      <c r="K178" s="972"/>
      <c r="L178" s="972"/>
      <c r="M178" s="684" t="s">
        <v>372</v>
      </c>
      <c r="N178" s="371"/>
      <c r="O178" s="16"/>
      <c r="P178" s="58" t="s">
        <v>42</v>
      </c>
    </row>
    <row r="179" spans="1:18">
      <c r="A179" s="8"/>
      <c r="B179" s="57" t="s">
        <v>43</v>
      </c>
      <c r="C179" s="8"/>
      <c r="D179" s="27"/>
      <c r="E179" s="972"/>
      <c r="F179" s="971"/>
      <c r="G179" s="972"/>
      <c r="H179" s="685"/>
      <c r="I179" s="972"/>
      <c r="J179" s="972"/>
      <c r="K179" s="972"/>
      <c r="L179" s="972"/>
      <c r="M179" s="684"/>
      <c r="N179" s="371"/>
      <c r="O179" s="16"/>
      <c r="P179" s="58" t="s">
        <v>44</v>
      </c>
    </row>
    <row r="180" spans="1:18">
      <c r="A180" s="8"/>
      <c r="B180" s="57" t="s">
        <v>45</v>
      </c>
      <c r="C180" s="8"/>
      <c r="D180" s="27"/>
      <c r="E180" s="972">
        <v>22</v>
      </c>
      <c r="F180" s="971"/>
      <c r="G180" s="972"/>
      <c r="H180" s="685" t="s">
        <v>373</v>
      </c>
      <c r="I180" s="972">
        <v>9</v>
      </c>
      <c r="J180" s="972"/>
      <c r="K180" s="972"/>
      <c r="L180" s="972"/>
      <c r="M180" s="684" t="s">
        <v>374</v>
      </c>
      <c r="N180" s="371"/>
      <c r="O180" s="16"/>
      <c r="P180" s="58" t="s">
        <v>46</v>
      </c>
    </row>
    <row r="181" spans="1:18">
      <c r="A181" s="23"/>
      <c r="B181" s="48" t="s">
        <v>47</v>
      </c>
      <c r="C181" s="23"/>
      <c r="D181" s="30"/>
      <c r="E181" s="975"/>
      <c r="F181" s="974"/>
      <c r="G181" s="975"/>
      <c r="H181" s="965"/>
      <c r="I181" s="975"/>
      <c r="J181" s="975"/>
      <c r="K181" s="975"/>
      <c r="L181" s="975"/>
      <c r="M181" s="966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195</v>
      </c>
      <c r="B183" s="10" t="s">
        <v>345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346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347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348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68">
        <v>3.9</v>
      </c>
      <c r="D186" s="1" t="s">
        <v>496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68">
        <v>3.9</v>
      </c>
      <c r="D187" s="1" t="s">
        <v>342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47" t="s">
        <v>3</v>
      </c>
      <c r="B189" s="1248"/>
      <c r="C189" s="1248"/>
      <c r="D189" s="1249"/>
      <c r="E189" s="1254" t="s">
        <v>334</v>
      </c>
      <c r="F189" s="1247"/>
      <c r="G189" s="1247"/>
      <c r="H189" s="1255"/>
      <c r="I189" s="858"/>
      <c r="J189" s="858"/>
      <c r="K189" s="858"/>
      <c r="L189" s="858"/>
      <c r="M189" s="1254" t="s">
        <v>335</v>
      </c>
      <c r="N189" s="1247"/>
      <c r="O189" s="1084" t="s">
        <v>5</v>
      </c>
      <c r="P189" s="1256"/>
    </row>
    <row r="190" spans="1:18">
      <c r="A190" s="1250"/>
      <c r="B190" s="1250"/>
      <c r="C190" s="1250"/>
      <c r="D190" s="1251"/>
      <c r="E190" s="1093" t="s">
        <v>343</v>
      </c>
      <c r="F190" s="1094"/>
      <c r="G190" s="1094"/>
      <c r="H190" s="1095"/>
      <c r="I190" s="851"/>
      <c r="J190" s="851"/>
      <c r="K190" s="851"/>
      <c r="L190" s="851"/>
      <c r="M190" s="1093" t="s">
        <v>344</v>
      </c>
      <c r="N190" s="1094"/>
      <c r="O190" s="1257"/>
      <c r="P190" s="1258"/>
    </row>
    <row r="191" spans="1:18">
      <c r="A191" s="1250"/>
      <c r="B191" s="1250"/>
      <c r="C191" s="1250"/>
      <c r="D191" s="1251"/>
      <c r="E191" s="179" t="s">
        <v>7</v>
      </c>
      <c r="F191" s="20" t="s">
        <v>133</v>
      </c>
      <c r="G191" s="20" t="s">
        <v>89</v>
      </c>
      <c r="H191" s="853" t="s">
        <v>134</v>
      </c>
      <c r="I191" s="853"/>
      <c r="J191" s="853"/>
      <c r="K191" s="853"/>
      <c r="L191" s="853"/>
      <c r="M191" s="179" t="s">
        <v>7</v>
      </c>
      <c r="N191" s="20" t="s">
        <v>133</v>
      </c>
      <c r="O191" s="1257"/>
      <c r="P191" s="1258"/>
    </row>
    <row r="192" spans="1:18">
      <c r="A192" s="1252"/>
      <c r="B192" s="1252"/>
      <c r="C192" s="1252"/>
      <c r="D192" s="1253"/>
      <c r="E192" s="38" t="s">
        <v>11</v>
      </c>
      <c r="F192" s="38" t="s">
        <v>138</v>
      </c>
      <c r="G192" s="864" t="s">
        <v>95</v>
      </c>
      <c r="H192" s="864" t="s">
        <v>100</v>
      </c>
      <c r="I192" s="864"/>
      <c r="J192" s="864"/>
      <c r="K192" s="864"/>
      <c r="L192" s="864"/>
      <c r="M192" s="38" t="s">
        <v>11</v>
      </c>
      <c r="N192" s="38" t="s">
        <v>138</v>
      </c>
      <c r="O192" s="1259"/>
      <c r="P192" s="1260"/>
    </row>
    <row r="193" spans="1:18">
      <c r="A193" s="862"/>
      <c r="B193" s="862"/>
      <c r="C193" s="862"/>
      <c r="D193" s="859"/>
      <c r="E193" s="680"/>
      <c r="F193" s="681"/>
      <c r="G193" s="682"/>
      <c r="H193" s="683"/>
      <c r="I193" s="683"/>
      <c r="J193" s="683"/>
      <c r="K193" s="683"/>
      <c r="L193" s="683"/>
      <c r="M193" s="681"/>
      <c r="N193" s="39"/>
      <c r="O193" s="860"/>
      <c r="P193" s="863"/>
      <c r="Q193" s="11"/>
      <c r="R193" s="11"/>
    </row>
    <row r="194" spans="1:18">
      <c r="A194" s="1043" t="s">
        <v>21</v>
      </c>
      <c r="B194" s="1043"/>
      <c r="C194" s="1043"/>
      <c r="D194" s="1044"/>
      <c r="E194" s="684">
        <v>50</v>
      </c>
      <c r="F194" s="685">
        <v>25</v>
      </c>
      <c r="G194" s="684">
        <v>25</v>
      </c>
      <c r="H194" s="686"/>
      <c r="I194" s="686"/>
      <c r="J194" s="685" t="s">
        <v>375</v>
      </c>
      <c r="K194" s="684" t="s">
        <v>376</v>
      </c>
      <c r="L194" s="684"/>
      <c r="M194" s="687"/>
      <c r="N194" s="369"/>
      <c r="O194" s="244"/>
      <c r="P194" s="850" t="s">
        <v>11</v>
      </c>
      <c r="Q194" s="856"/>
      <c r="R194" s="50"/>
    </row>
    <row r="195" spans="1:18">
      <c r="A195" s="8"/>
      <c r="B195" s="59" t="s">
        <v>22</v>
      </c>
      <c r="C195" s="8"/>
      <c r="D195" s="27"/>
      <c r="E195" s="684">
        <v>50</v>
      </c>
      <c r="F195" s="685" t="s">
        <v>377</v>
      </c>
      <c r="G195" s="684">
        <v>25</v>
      </c>
      <c r="H195" s="685"/>
      <c r="I195" s="688"/>
      <c r="J195" s="685" t="s">
        <v>376</v>
      </c>
      <c r="K195" s="684" t="s">
        <v>376</v>
      </c>
      <c r="L195" s="684"/>
      <c r="M195" s="684"/>
      <c r="N195" s="371"/>
      <c r="O195" s="16"/>
      <c r="P195" s="58" t="s">
        <v>23</v>
      </c>
    </row>
    <row r="196" spans="1:18">
      <c r="A196" s="8"/>
      <c r="B196" s="57" t="s">
        <v>24</v>
      </c>
      <c r="C196" s="8"/>
      <c r="D196" s="27"/>
      <c r="E196" s="684"/>
      <c r="F196" s="685"/>
      <c r="G196" s="684"/>
      <c r="H196" s="685"/>
      <c r="I196" s="685"/>
      <c r="J196" s="684"/>
      <c r="K196" s="684"/>
      <c r="L196" s="684"/>
      <c r="M196" s="684"/>
      <c r="N196" s="371"/>
      <c r="O196" s="16"/>
      <c r="P196" s="58" t="s">
        <v>26</v>
      </c>
    </row>
    <row r="197" spans="1:18">
      <c r="A197" s="8"/>
      <c r="B197" s="57" t="s">
        <v>27</v>
      </c>
      <c r="C197" s="8"/>
      <c r="D197" s="27"/>
      <c r="E197" s="372"/>
      <c r="F197" s="371"/>
      <c r="G197" s="372"/>
      <c r="H197" s="371"/>
      <c r="I197" s="372"/>
      <c r="J197" s="372"/>
      <c r="K197" s="372"/>
      <c r="L197" s="372"/>
      <c r="M197" s="372"/>
      <c r="N197" s="371"/>
      <c r="O197" s="16"/>
      <c r="P197" s="58" t="s">
        <v>28</v>
      </c>
    </row>
    <row r="198" spans="1:18">
      <c r="A198" s="8"/>
      <c r="B198" s="57" t="s">
        <v>29</v>
      </c>
      <c r="C198" s="8"/>
      <c r="D198" s="27"/>
      <c r="E198" s="372"/>
      <c r="F198" s="371"/>
      <c r="G198" s="372"/>
      <c r="H198" s="371"/>
      <c r="I198" s="372"/>
      <c r="J198" s="372"/>
      <c r="K198" s="372"/>
      <c r="L198" s="372"/>
      <c r="M198" s="372"/>
      <c r="N198" s="371"/>
      <c r="O198" s="16"/>
      <c r="P198" s="58" t="s">
        <v>30</v>
      </c>
    </row>
    <row r="199" spans="1:18">
      <c r="A199" s="8"/>
      <c r="B199" s="57" t="s">
        <v>31</v>
      </c>
      <c r="C199" s="8"/>
      <c r="D199" s="27"/>
      <c r="E199" s="372"/>
      <c r="F199" s="371"/>
      <c r="G199" s="372"/>
      <c r="H199" s="371"/>
      <c r="I199" s="372"/>
      <c r="J199" s="372"/>
      <c r="K199" s="372"/>
      <c r="L199" s="372"/>
      <c r="M199" s="372"/>
      <c r="N199" s="371"/>
      <c r="O199" s="16"/>
      <c r="P199" s="58" t="s">
        <v>32</v>
      </c>
    </row>
    <row r="200" spans="1:18">
      <c r="A200" s="8"/>
      <c r="B200" s="57" t="s">
        <v>33</v>
      </c>
      <c r="C200" s="8"/>
      <c r="D200" s="27"/>
      <c r="E200" s="372"/>
      <c r="F200" s="371"/>
      <c r="G200" s="372"/>
      <c r="H200" s="371"/>
      <c r="I200" s="372"/>
      <c r="J200" s="372"/>
      <c r="K200" s="372"/>
      <c r="L200" s="372"/>
      <c r="M200" s="372"/>
      <c r="N200" s="371"/>
      <c r="O200" s="16"/>
      <c r="P200" s="58" t="s">
        <v>34</v>
      </c>
    </row>
    <row r="201" spans="1:18">
      <c r="A201" s="8"/>
      <c r="B201" s="57" t="s">
        <v>35</v>
      </c>
      <c r="C201" s="8"/>
      <c r="D201" s="27"/>
      <c r="E201" s="372"/>
      <c r="F201" s="371"/>
      <c r="G201" s="372"/>
      <c r="H201" s="371"/>
      <c r="I201" s="372"/>
      <c r="J201" s="372"/>
      <c r="K201" s="372"/>
      <c r="L201" s="372"/>
      <c r="M201" s="372"/>
      <c r="N201" s="371"/>
      <c r="O201" s="16"/>
      <c r="P201" s="58" t="s">
        <v>36</v>
      </c>
    </row>
    <row r="202" spans="1:18">
      <c r="A202" s="8"/>
      <c r="B202" s="57" t="s">
        <v>37</v>
      </c>
      <c r="C202" s="8"/>
      <c r="D202" s="27"/>
      <c r="E202" s="372"/>
      <c r="F202" s="371"/>
      <c r="G202" s="372"/>
      <c r="H202" s="371"/>
      <c r="I202" s="372"/>
      <c r="J202" s="372"/>
      <c r="K202" s="372"/>
      <c r="L202" s="372"/>
      <c r="M202" s="372"/>
      <c r="N202" s="371"/>
      <c r="O202" s="16"/>
      <c r="P202" s="58" t="s">
        <v>38</v>
      </c>
    </row>
    <row r="203" spans="1:18">
      <c r="A203" s="8"/>
      <c r="B203" s="57" t="s">
        <v>39</v>
      </c>
      <c r="C203" s="8"/>
      <c r="D203" s="27"/>
      <c r="E203" s="372"/>
      <c r="F203" s="371"/>
      <c r="G203" s="372"/>
      <c r="H203" s="371"/>
      <c r="I203" s="372"/>
      <c r="J203" s="372"/>
      <c r="K203" s="372"/>
      <c r="L203" s="372"/>
      <c r="M203" s="372"/>
      <c r="N203" s="371"/>
      <c r="O203" s="16"/>
      <c r="P203" s="58" t="s">
        <v>40</v>
      </c>
    </row>
    <row r="204" spans="1:18">
      <c r="A204" s="8"/>
      <c r="B204" s="57" t="s">
        <v>41</v>
      </c>
      <c r="C204" s="8"/>
      <c r="D204" s="27"/>
      <c r="E204" s="372"/>
      <c r="F204" s="371"/>
      <c r="G204" s="372"/>
      <c r="H204" s="371"/>
      <c r="I204" s="372"/>
      <c r="J204" s="372"/>
      <c r="K204" s="372"/>
      <c r="L204" s="372"/>
      <c r="M204" s="372"/>
      <c r="N204" s="371"/>
      <c r="O204" s="16"/>
      <c r="P204" s="58" t="s">
        <v>42</v>
      </c>
    </row>
    <row r="205" spans="1:18">
      <c r="A205" s="8"/>
      <c r="B205" s="57" t="s">
        <v>43</v>
      </c>
      <c r="C205" s="8"/>
      <c r="D205" s="27"/>
      <c r="E205" s="372"/>
      <c r="F205" s="371"/>
      <c r="G205" s="372"/>
      <c r="H205" s="371"/>
      <c r="I205" s="26"/>
      <c r="J205" s="26"/>
      <c r="K205" s="372"/>
      <c r="L205" s="372"/>
      <c r="M205" s="372"/>
      <c r="N205" s="371"/>
      <c r="O205" s="16"/>
      <c r="P205" s="58" t="s">
        <v>44</v>
      </c>
    </row>
    <row r="206" spans="1:18">
      <c r="A206" s="8"/>
      <c r="B206" s="57" t="s">
        <v>45</v>
      </c>
      <c r="C206" s="8"/>
      <c r="D206" s="27"/>
      <c r="E206" s="372"/>
      <c r="F206" s="371"/>
      <c r="G206" s="372"/>
      <c r="H206" s="371"/>
      <c r="I206" s="26"/>
      <c r="J206" s="26"/>
      <c r="K206" s="372"/>
      <c r="L206" s="372"/>
      <c r="M206" s="372"/>
      <c r="N206" s="371"/>
      <c r="O206" s="16"/>
      <c r="P206" s="58" t="s">
        <v>46</v>
      </c>
    </row>
    <row r="207" spans="1:18">
      <c r="A207" s="23"/>
      <c r="B207" s="48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195</v>
      </c>
      <c r="B209" s="10" t="s">
        <v>345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346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347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348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68">
        <v>3.9</v>
      </c>
      <c r="D212" s="1" t="s">
        <v>341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68">
        <v>3.9</v>
      </c>
      <c r="D213" s="1" t="s">
        <v>342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378</v>
      </c>
      <c r="Q213" s="15"/>
      <c r="R213" s="15"/>
    </row>
    <row r="215" spans="1:18">
      <c r="A215" s="1247" t="s">
        <v>3</v>
      </c>
      <c r="B215" s="1248"/>
      <c r="C215" s="1248"/>
      <c r="D215" s="1249"/>
      <c r="E215" s="1254" t="s">
        <v>334</v>
      </c>
      <c r="F215" s="1247"/>
      <c r="G215" s="1247"/>
      <c r="H215" s="1255"/>
      <c r="I215" s="858"/>
      <c r="J215" s="858"/>
      <c r="K215" s="858"/>
      <c r="L215" s="858"/>
      <c r="M215" s="1254" t="s">
        <v>335</v>
      </c>
      <c r="N215" s="1247"/>
      <c r="O215" s="1084" t="s">
        <v>5</v>
      </c>
      <c r="P215" s="1256"/>
    </row>
    <row r="216" spans="1:18">
      <c r="A216" s="1250"/>
      <c r="B216" s="1250"/>
      <c r="C216" s="1250"/>
      <c r="D216" s="1251"/>
      <c r="E216" s="1093" t="s">
        <v>343</v>
      </c>
      <c r="F216" s="1094"/>
      <c r="G216" s="1094"/>
      <c r="H216" s="1095"/>
      <c r="I216" s="851"/>
      <c r="J216" s="851"/>
      <c r="K216" s="851"/>
      <c r="L216" s="851"/>
      <c r="M216" s="1093" t="s">
        <v>344</v>
      </c>
      <c r="N216" s="1094"/>
      <c r="O216" s="1257"/>
      <c r="P216" s="1258"/>
    </row>
    <row r="217" spans="1:18">
      <c r="A217" s="1250"/>
      <c r="B217" s="1250"/>
      <c r="C217" s="1250"/>
      <c r="D217" s="1251"/>
      <c r="E217" s="179" t="s">
        <v>7</v>
      </c>
      <c r="F217" s="20" t="s">
        <v>133</v>
      </c>
      <c r="G217" s="20" t="s">
        <v>89</v>
      </c>
      <c r="H217" s="853" t="s">
        <v>134</v>
      </c>
      <c r="I217" s="853"/>
      <c r="J217" s="853"/>
      <c r="K217" s="853"/>
      <c r="L217" s="853"/>
      <c r="M217" s="179" t="s">
        <v>7</v>
      </c>
      <c r="N217" s="20" t="s">
        <v>133</v>
      </c>
      <c r="O217" s="1257"/>
      <c r="P217" s="1258"/>
    </row>
    <row r="218" spans="1:18">
      <c r="A218" s="1252"/>
      <c r="B218" s="1252"/>
      <c r="C218" s="1252"/>
      <c r="D218" s="1253"/>
      <c r="E218" s="38" t="s">
        <v>11</v>
      </c>
      <c r="F218" s="38" t="s">
        <v>138</v>
      </c>
      <c r="G218" s="864" t="s">
        <v>95</v>
      </c>
      <c r="H218" s="864" t="s">
        <v>100</v>
      </c>
      <c r="I218" s="864"/>
      <c r="J218" s="864"/>
      <c r="K218" s="864"/>
      <c r="L218" s="864"/>
      <c r="M218" s="38" t="s">
        <v>11</v>
      </c>
      <c r="N218" s="38" t="s">
        <v>138</v>
      </c>
      <c r="O218" s="1259"/>
      <c r="P218" s="1260"/>
    </row>
    <row r="219" spans="1:18">
      <c r="A219" s="862"/>
      <c r="B219" s="862"/>
      <c r="C219" s="862"/>
      <c r="D219" s="859"/>
      <c r="E219" s="857"/>
      <c r="F219" s="39"/>
      <c r="G219" s="856"/>
      <c r="H219" s="855"/>
      <c r="I219" s="855"/>
      <c r="J219" s="855"/>
      <c r="K219" s="855"/>
      <c r="L219" s="855"/>
      <c r="M219" s="39"/>
      <c r="N219" s="39"/>
      <c r="O219" s="860"/>
      <c r="P219" s="863"/>
      <c r="Q219" s="11"/>
      <c r="R219" s="11"/>
    </row>
    <row r="220" spans="1:18">
      <c r="A220" s="1043" t="s">
        <v>21</v>
      </c>
      <c r="B220" s="1043"/>
      <c r="C220" s="1043"/>
      <c r="D220" s="1044"/>
      <c r="E220" s="978">
        <v>25</v>
      </c>
      <c r="F220" s="979">
        <v>22</v>
      </c>
      <c r="G220" s="980">
        <v>24</v>
      </c>
      <c r="H220" s="981">
        <v>33.666666666666664</v>
      </c>
      <c r="I220" s="981"/>
      <c r="J220" s="981"/>
      <c r="K220" s="981"/>
      <c r="L220" s="981"/>
      <c r="M220" s="979"/>
      <c r="N220" s="369"/>
      <c r="O220" s="244"/>
      <c r="P220" s="850" t="s">
        <v>11</v>
      </c>
      <c r="Q220" s="856"/>
      <c r="R220" s="50"/>
    </row>
    <row r="221" spans="1:18">
      <c r="A221" s="8"/>
      <c r="B221" s="59" t="s">
        <v>22</v>
      </c>
      <c r="C221" s="8"/>
      <c r="D221" s="27"/>
      <c r="E221" s="854">
        <f>3049/123</f>
        <v>24.788617886178862</v>
      </c>
      <c r="F221" s="982">
        <f>715/33</f>
        <v>21.666666666666668</v>
      </c>
      <c r="G221" s="982">
        <v>24</v>
      </c>
      <c r="H221" s="982">
        <f>606/18</f>
        <v>33.666666666666664</v>
      </c>
      <c r="I221" s="372"/>
      <c r="J221" s="372"/>
      <c r="K221" s="372"/>
      <c r="L221" s="372"/>
      <c r="M221" s="372"/>
      <c r="N221" s="371"/>
      <c r="O221" s="16"/>
      <c r="P221" s="58" t="s">
        <v>23</v>
      </c>
    </row>
    <row r="222" spans="1:18">
      <c r="A222" s="8"/>
      <c r="B222" s="57" t="s">
        <v>24</v>
      </c>
      <c r="C222" s="8"/>
      <c r="D222" s="27"/>
      <c r="E222" s="372"/>
      <c r="F222" s="371"/>
      <c r="G222" s="372"/>
      <c r="H222" s="371"/>
      <c r="I222" s="372"/>
      <c r="J222" s="372"/>
      <c r="K222" s="372"/>
      <c r="L222" s="372"/>
      <c r="M222" s="372"/>
      <c r="N222" s="371"/>
      <c r="O222" s="16"/>
      <c r="P222" s="58" t="s">
        <v>26</v>
      </c>
    </row>
    <row r="223" spans="1:18">
      <c r="A223" s="8"/>
      <c r="B223" s="57" t="s">
        <v>27</v>
      </c>
      <c r="C223" s="8"/>
      <c r="D223" s="27"/>
      <c r="E223" s="372"/>
      <c r="F223" s="371"/>
      <c r="G223" s="372"/>
      <c r="H223" s="371"/>
      <c r="I223" s="372"/>
      <c r="J223" s="372"/>
      <c r="K223" s="372"/>
      <c r="L223" s="372"/>
      <c r="M223" s="372"/>
      <c r="N223" s="371"/>
      <c r="O223" s="16"/>
      <c r="P223" s="58" t="s">
        <v>28</v>
      </c>
    </row>
    <row r="224" spans="1:18">
      <c r="A224" s="8"/>
      <c r="B224" s="57" t="s">
        <v>29</v>
      </c>
      <c r="C224" s="8"/>
      <c r="D224" s="27"/>
      <c r="E224" s="372"/>
      <c r="F224" s="371"/>
      <c r="G224" s="372"/>
      <c r="H224" s="371"/>
      <c r="I224" s="372"/>
      <c r="J224" s="372"/>
      <c r="K224" s="372"/>
      <c r="L224" s="372"/>
      <c r="M224" s="372"/>
      <c r="N224" s="371"/>
      <c r="O224" s="16"/>
      <c r="P224" s="58" t="s">
        <v>30</v>
      </c>
    </row>
    <row r="225" spans="1:18">
      <c r="A225" s="8"/>
      <c r="B225" s="57" t="s">
        <v>31</v>
      </c>
      <c r="C225" s="8"/>
      <c r="D225" s="27"/>
      <c r="E225" s="372"/>
      <c r="F225" s="371"/>
      <c r="G225" s="372"/>
      <c r="H225" s="371"/>
      <c r="I225" s="372"/>
      <c r="J225" s="372"/>
      <c r="K225" s="372"/>
      <c r="L225" s="372"/>
      <c r="M225" s="372"/>
      <c r="N225" s="371"/>
      <c r="O225" s="16"/>
      <c r="P225" s="58" t="s">
        <v>32</v>
      </c>
    </row>
    <row r="226" spans="1:18">
      <c r="A226" s="8"/>
      <c r="B226" s="57" t="s">
        <v>33</v>
      </c>
      <c r="C226" s="8"/>
      <c r="D226" s="27"/>
      <c r="E226" s="372"/>
      <c r="F226" s="371"/>
      <c r="G226" s="372"/>
      <c r="H226" s="371"/>
      <c r="I226" s="372"/>
      <c r="J226" s="372"/>
      <c r="K226" s="372"/>
      <c r="L226" s="372"/>
      <c r="M226" s="372"/>
      <c r="N226" s="371"/>
      <c r="O226" s="16"/>
      <c r="P226" s="58" t="s">
        <v>34</v>
      </c>
    </row>
    <row r="227" spans="1:18">
      <c r="A227" s="8"/>
      <c r="B227" s="57" t="s">
        <v>35</v>
      </c>
      <c r="C227" s="8"/>
      <c r="D227" s="27"/>
      <c r="E227" s="372"/>
      <c r="F227" s="371"/>
      <c r="G227" s="372"/>
      <c r="H227" s="371"/>
      <c r="I227" s="372"/>
      <c r="J227" s="372"/>
      <c r="K227" s="372"/>
      <c r="L227" s="372"/>
      <c r="M227" s="372"/>
      <c r="N227" s="371"/>
      <c r="O227" s="16"/>
      <c r="P227" s="58" t="s">
        <v>36</v>
      </c>
    </row>
    <row r="228" spans="1:18">
      <c r="A228" s="8"/>
      <c r="B228" s="57" t="s">
        <v>37</v>
      </c>
      <c r="C228" s="8"/>
      <c r="D228" s="27"/>
      <c r="E228" s="372"/>
      <c r="F228" s="371"/>
      <c r="G228" s="372"/>
      <c r="H228" s="371"/>
      <c r="I228" s="372"/>
      <c r="J228" s="372"/>
      <c r="K228" s="372"/>
      <c r="L228" s="372"/>
      <c r="M228" s="372"/>
      <c r="N228" s="371"/>
      <c r="O228" s="16"/>
      <c r="P228" s="58" t="s">
        <v>38</v>
      </c>
    </row>
    <row r="229" spans="1:18">
      <c r="A229" s="8"/>
      <c r="B229" s="57" t="s">
        <v>39</v>
      </c>
      <c r="C229" s="8"/>
      <c r="D229" s="27"/>
      <c r="E229" s="372"/>
      <c r="F229" s="371"/>
      <c r="G229" s="372"/>
      <c r="H229" s="371"/>
      <c r="I229" s="372"/>
      <c r="J229" s="372"/>
      <c r="K229" s="372"/>
      <c r="L229" s="372"/>
      <c r="M229" s="372"/>
      <c r="N229" s="371"/>
      <c r="O229" s="16"/>
      <c r="P229" s="58" t="s">
        <v>40</v>
      </c>
    </row>
    <row r="230" spans="1:18">
      <c r="A230" s="8"/>
      <c r="B230" s="57" t="s">
        <v>41</v>
      </c>
      <c r="C230" s="8"/>
      <c r="D230" s="27"/>
      <c r="E230" s="372"/>
      <c r="F230" s="371"/>
      <c r="G230" s="372"/>
      <c r="H230" s="371"/>
      <c r="I230" s="372"/>
      <c r="J230" s="372"/>
      <c r="K230" s="372"/>
      <c r="L230" s="372"/>
      <c r="M230" s="372"/>
      <c r="N230" s="371"/>
      <c r="O230" s="16"/>
      <c r="P230" s="58" t="s">
        <v>42</v>
      </c>
    </row>
    <row r="231" spans="1:18">
      <c r="A231" s="8"/>
      <c r="B231" s="57" t="s">
        <v>43</v>
      </c>
      <c r="C231" s="8"/>
      <c r="D231" s="27"/>
      <c r="E231" s="372"/>
      <c r="F231" s="371"/>
      <c r="G231" s="372"/>
      <c r="H231" s="371"/>
      <c r="I231" s="372"/>
      <c r="J231" s="372"/>
      <c r="K231" s="372"/>
      <c r="L231" s="372"/>
      <c r="M231" s="372"/>
      <c r="N231" s="371"/>
      <c r="O231" s="16"/>
      <c r="P231" s="58" t="s">
        <v>44</v>
      </c>
    </row>
    <row r="232" spans="1:18">
      <c r="A232" s="8"/>
      <c r="B232" s="57" t="s">
        <v>45</v>
      </c>
      <c r="C232" s="8"/>
      <c r="D232" s="27"/>
      <c r="E232" s="372"/>
      <c r="F232" s="371"/>
      <c r="G232" s="372"/>
      <c r="H232" s="371"/>
      <c r="I232" s="372"/>
      <c r="J232" s="372"/>
      <c r="K232" s="372"/>
      <c r="L232" s="372"/>
      <c r="M232" s="372"/>
      <c r="N232" s="371"/>
      <c r="O232" s="16"/>
      <c r="P232" s="58" t="s">
        <v>46</v>
      </c>
    </row>
    <row r="233" spans="1:18">
      <c r="A233" s="23"/>
      <c r="B233" s="23" t="s">
        <v>553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195</v>
      </c>
      <c r="B235" s="10" t="s">
        <v>345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346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347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348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3" customWidth="1"/>
    <col min="2" max="2" width="6.3984375" style="63" customWidth="1"/>
    <col min="3" max="3" width="4.296875" style="63" customWidth="1"/>
    <col min="4" max="4" width="5.69921875" style="63" customWidth="1"/>
    <col min="5" max="13" width="8.69921875" style="63" customWidth="1"/>
    <col min="14" max="14" width="1.09765625" style="63" customWidth="1"/>
    <col min="15" max="15" width="14.796875" style="63" customWidth="1"/>
    <col min="16" max="16" width="2.296875" style="63" customWidth="1"/>
    <col min="17" max="17" width="4.09765625" style="63" customWidth="1"/>
    <col min="18" max="16384" width="9.09765625" style="63"/>
  </cols>
  <sheetData>
    <row r="1" spans="1:16" s="109" customFormat="1">
      <c r="A1" s="1"/>
      <c r="B1" s="1" t="s">
        <v>127</v>
      </c>
      <c r="C1" s="368">
        <v>3.9</v>
      </c>
      <c r="D1" s="1" t="s">
        <v>497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3" customFormat="1" ht="18.75" customHeight="1">
      <c r="A2" s="15"/>
      <c r="B2" s="1" t="s">
        <v>2</v>
      </c>
      <c r="C2" s="368">
        <v>3.9</v>
      </c>
      <c r="D2" s="1" t="s">
        <v>567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47" t="s">
        <v>3</v>
      </c>
      <c r="B4" s="1248"/>
      <c r="C4" s="1248"/>
      <c r="D4" s="1249"/>
      <c r="E4" s="1189" t="s">
        <v>379</v>
      </c>
      <c r="F4" s="1190"/>
      <c r="G4" s="1190"/>
      <c r="H4" s="1190"/>
      <c r="I4" s="1190"/>
      <c r="J4" s="1190"/>
      <c r="K4" s="1190"/>
      <c r="L4" s="1190"/>
      <c r="M4" s="1268"/>
      <c r="N4" s="1084" t="s">
        <v>5</v>
      </c>
      <c r="O4" s="1256"/>
    </row>
    <row r="5" spans="1:16" ht="22.5" customHeight="1">
      <c r="A5" s="1269"/>
      <c r="B5" s="1270"/>
      <c r="C5" s="1270"/>
      <c r="D5" s="1251"/>
      <c r="E5" s="373"/>
      <c r="F5" s="4"/>
      <c r="G5" s="373"/>
      <c r="H5" s="521" t="s">
        <v>380</v>
      </c>
      <c r="I5" s="373"/>
      <c r="J5" s="374"/>
      <c r="K5" s="179" t="s">
        <v>381</v>
      </c>
      <c r="L5" s="586" t="s">
        <v>382</v>
      </c>
      <c r="M5" s="375"/>
      <c r="N5" s="1266"/>
      <c r="O5" s="1265"/>
    </row>
    <row r="6" spans="1:16" ht="22.5" customHeight="1">
      <c r="A6" s="1269"/>
      <c r="B6" s="1270"/>
      <c r="C6" s="1270"/>
      <c r="D6" s="1251"/>
      <c r="E6" s="39" t="s">
        <v>383</v>
      </c>
      <c r="F6" s="586" t="s">
        <v>384</v>
      </c>
      <c r="G6" s="376" t="s">
        <v>385</v>
      </c>
      <c r="H6" s="39" t="s">
        <v>386</v>
      </c>
      <c r="I6" s="376" t="s">
        <v>387</v>
      </c>
      <c r="J6" s="376" t="s">
        <v>388</v>
      </c>
      <c r="K6" s="39" t="s">
        <v>389</v>
      </c>
      <c r="L6" s="574" t="s">
        <v>390</v>
      </c>
      <c r="M6" s="376" t="s">
        <v>391</v>
      </c>
      <c r="N6" s="1266"/>
      <c r="O6" s="1265"/>
    </row>
    <row r="7" spans="1:16" ht="22.5" customHeight="1">
      <c r="A7" s="1269"/>
      <c r="B7" s="1270"/>
      <c r="C7" s="1270"/>
      <c r="D7" s="1251"/>
      <c r="E7" s="34" t="s">
        <v>392</v>
      </c>
      <c r="F7" s="39" t="s">
        <v>393</v>
      </c>
      <c r="G7" s="574" t="s">
        <v>394</v>
      </c>
      <c r="H7" s="574" t="s">
        <v>395</v>
      </c>
      <c r="I7" s="39" t="s">
        <v>396</v>
      </c>
      <c r="J7" s="39" t="s">
        <v>397</v>
      </c>
      <c r="K7" s="574" t="s">
        <v>398</v>
      </c>
      <c r="L7" s="518" t="s">
        <v>399</v>
      </c>
      <c r="M7" s="39" t="s">
        <v>166</v>
      </c>
      <c r="N7" s="1266"/>
      <c r="O7" s="1265"/>
    </row>
    <row r="8" spans="1:16" ht="22.5" customHeight="1">
      <c r="A8" s="1271"/>
      <c r="B8" s="1252"/>
      <c r="C8" s="1252"/>
      <c r="D8" s="1253"/>
      <c r="E8" s="284"/>
      <c r="F8" s="13"/>
      <c r="G8" s="283"/>
      <c r="H8" s="22" t="s">
        <v>400</v>
      </c>
      <c r="I8" s="13"/>
      <c r="J8" s="13"/>
      <c r="K8" s="22" t="s">
        <v>401</v>
      </c>
      <c r="L8" s="284"/>
      <c r="M8" s="13"/>
      <c r="N8" s="1267"/>
      <c r="O8" s="1260"/>
    </row>
    <row r="9" spans="1:16" s="94" customFormat="1" ht="3" customHeight="1">
      <c r="A9" s="584"/>
      <c r="B9" s="584"/>
      <c r="C9" s="584"/>
      <c r="D9" s="582"/>
      <c r="E9" s="578"/>
      <c r="F9" s="86"/>
      <c r="G9" s="577"/>
      <c r="H9" s="579"/>
      <c r="I9" s="86"/>
      <c r="J9" s="86"/>
      <c r="K9" s="577"/>
      <c r="L9" s="579"/>
      <c r="M9" s="86"/>
      <c r="N9" s="580"/>
      <c r="O9" s="581"/>
    </row>
    <row r="10" spans="1:16" s="116" customFormat="1">
      <c r="A10" s="1018" t="s">
        <v>21</v>
      </c>
      <c r="B10" s="1018"/>
      <c r="C10" s="1018"/>
      <c r="D10" s="1019"/>
      <c r="E10" s="985">
        <f>E39+E65+E91+E117+E143+E169+E195+E221</f>
        <v>2</v>
      </c>
      <c r="F10" s="985">
        <f t="shared" ref="F10:M10" si="0">F39+F65+F91+F117+F143+F169+F195+F221</f>
        <v>2</v>
      </c>
      <c r="G10" s="985">
        <f t="shared" si="0"/>
        <v>4</v>
      </c>
      <c r="H10" s="985">
        <f t="shared" si="0"/>
        <v>15</v>
      </c>
      <c r="I10" s="985" t="s">
        <v>25</v>
      </c>
      <c r="J10" s="985">
        <f t="shared" si="0"/>
        <v>5</v>
      </c>
      <c r="K10" s="985">
        <f t="shared" si="0"/>
        <v>104</v>
      </c>
      <c r="L10" s="985">
        <f t="shared" si="0"/>
        <v>2</v>
      </c>
      <c r="M10" s="986">
        <f t="shared" si="0"/>
        <v>126</v>
      </c>
      <c r="N10" s="238"/>
      <c r="O10" s="514" t="s">
        <v>11</v>
      </c>
      <c r="P10" s="577"/>
    </row>
    <row r="11" spans="1:16" ht="20.25" customHeight="1">
      <c r="A11" s="14"/>
      <c r="B11" s="57" t="s">
        <v>22</v>
      </c>
      <c r="C11" s="14"/>
      <c r="D11" s="227"/>
      <c r="E11" s="987">
        <f>E40+E66+E92+E118+E144+E170+E196+E222</f>
        <v>2</v>
      </c>
      <c r="F11" s="987">
        <f t="shared" ref="F11:M11" si="1">F40+F66+F92+F118+F144+F170+F196+F222</f>
        <v>2</v>
      </c>
      <c r="G11" s="985" t="s">
        <v>25</v>
      </c>
      <c r="H11" s="987">
        <f t="shared" si="1"/>
        <v>10</v>
      </c>
      <c r="I11" s="987" t="s">
        <v>25</v>
      </c>
      <c r="J11" s="987">
        <f t="shared" si="1"/>
        <v>5</v>
      </c>
      <c r="K11" s="987">
        <f t="shared" si="1"/>
        <v>90</v>
      </c>
      <c r="L11" s="987">
        <f t="shared" si="1"/>
        <v>2</v>
      </c>
      <c r="M11" s="988">
        <f t="shared" si="1"/>
        <v>82</v>
      </c>
      <c r="N11" s="239"/>
      <c r="O11" s="57" t="s">
        <v>23</v>
      </c>
    </row>
    <row r="12" spans="1:16" ht="20.25" customHeight="1">
      <c r="A12" s="14"/>
      <c r="B12" s="57" t="s">
        <v>24</v>
      </c>
      <c r="C12" s="14"/>
      <c r="D12" s="227"/>
      <c r="E12" s="987" t="s">
        <v>25</v>
      </c>
      <c r="F12" s="987" t="s">
        <v>25</v>
      </c>
      <c r="G12" s="987" t="s">
        <v>25</v>
      </c>
      <c r="H12" s="987" t="s">
        <v>25</v>
      </c>
      <c r="I12" s="987" t="s">
        <v>25</v>
      </c>
      <c r="J12" s="987" t="s">
        <v>25</v>
      </c>
      <c r="K12" s="987" t="s">
        <v>25</v>
      </c>
      <c r="L12" s="987" t="s">
        <v>25</v>
      </c>
      <c r="M12" s="987" t="s">
        <v>25</v>
      </c>
      <c r="N12" s="239"/>
      <c r="O12" s="57" t="s">
        <v>26</v>
      </c>
    </row>
    <row r="13" spans="1:16" ht="20.25" customHeight="1">
      <c r="A13" s="14"/>
      <c r="B13" s="57" t="s">
        <v>27</v>
      </c>
      <c r="C13" s="14"/>
      <c r="D13" s="227"/>
      <c r="E13" s="987" t="s">
        <v>25</v>
      </c>
      <c r="F13" s="987" t="s">
        <v>25</v>
      </c>
      <c r="G13" s="987" t="s">
        <v>25</v>
      </c>
      <c r="H13" s="987" t="s">
        <v>25</v>
      </c>
      <c r="I13" s="987" t="s">
        <v>25</v>
      </c>
      <c r="J13" s="987" t="s">
        <v>25</v>
      </c>
      <c r="K13" s="987" t="s">
        <v>25</v>
      </c>
      <c r="L13" s="987" t="s">
        <v>25</v>
      </c>
      <c r="M13" s="987" t="s">
        <v>25</v>
      </c>
      <c r="N13" s="239"/>
      <c r="O13" s="57" t="s">
        <v>28</v>
      </c>
    </row>
    <row r="14" spans="1:16" ht="20.25" customHeight="1">
      <c r="A14" s="14"/>
      <c r="B14" s="57" t="s">
        <v>29</v>
      </c>
      <c r="C14" s="14"/>
      <c r="D14" s="227"/>
      <c r="E14" s="987" t="s">
        <v>25</v>
      </c>
      <c r="F14" s="987" t="s">
        <v>25</v>
      </c>
      <c r="G14" s="987" t="s">
        <v>25</v>
      </c>
      <c r="H14" s="987" t="s">
        <v>25</v>
      </c>
      <c r="I14" s="987" t="s">
        <v>25</v>
      </c>
      <c r="J14" s="987" t="s">
        <v>25</v>
      </c>
      <c r="K14" s="987" t="s">
        <v>25</v>
      </c>
      <c r="L14" s="987" t="s">
        <v>25</v>
      </c>
      <c r="M14" s="987" t="s">
        <v>25</v>
      </c>
      <c r="N14" s="239"/>
      <c r="O14" s="57" t="s">
        <v>30</v>
      </c>
    </row>
    <row r="15" spans="1:16" ht="20.25" customHeight="1">
      <c r="A15" s="14"/>
      <c r="B15" s="57" t="s">
        <v>31</v>
      </c>
      <c r="C15" s="14"/>
      <c r="D15" s="227"/>
      <c r="E15" s="987" t="s">
        <v>25</v>
      </c>
      <c r="F15" s="987" t="s">
        <v>25</v>
      </c>
      <c r="G15" s="987" t="s">
        <v>25</v>
      </c>
      <c r="H15" s="987" t="s">
        <v>25</v>
      </c>
      <c r="I15" s="987" t="s">
        <v>25</v>
      </c>
      <c r="J15" s="987" t="s">
        <v>25</v>
      </c>
      <c r="K15" s="987">
        <f t="shared" ref="K15" si="2">K44+K70+K96+K122+K148+K174+K200+K226</f>
        <v>8</v>
      </c>
      <c r="L15" s="987" t="s">
        <v>25</v>
      </c>
      <c r="M15" s="988">
        <f t="shared" ref="M15" si="3">M44+M70+M96+M122+M148+M174+M200+M226</f>
        <v>29</v>
      </c>
      <c r="N15" s="239"/>
      <c r="O15" s="57" t="s">
        <v>32</v>
      </c>
    </row>
    <row r="16" spans="1:16" ht="20.25" customHeight="1">
      <c r="A16" s="14"/>
      <c r="B16" s="57" t="s">
        <v>33</v>
      </c>
      <c r="C16" s="14"/>
      <c r="D16" s="227"/>
      <c r="E16" s="987" t="s">
        <v>25</v>
      </c>
      <c r="F16" s="987" t="s">
        <v>25</v>
      </c>
      <c r="G16" s="987" t="s">
        <v>25</v>
      </c>
      <c r="H16" s="987" t="s">
        <v>25</v>
      </c>
      <c r="I16" s="987" t="s">
        <v>25</v>
      </c>
      <c r="J16" s="987" t="s">
        <v>25</v>
      </c>
      <c r="K16" s="987">
        <f t="shared" ref="K16" si="4">K45+K71+K97+K123+K149+K175+K201+K227</f>
        <v>1</v>
      </c>
      <c r="L16" s="987" t="s">
        <v>25</v>
      </c>
      <c r="M16" s="987" t="s">
        <v>25</v>
      </c>
      <c r="N16" s="239"/>
      <c r="O16" s="57" t="s">
        <v>34</v>
      </c>
    </row>
    <row r="17" spans="1:19" ht="20.25" customHeight="1">
      <c r="A17" s="14"/>
      <c r="B17" s="57" t="s">
        <v>35</v>
      </c>
      <c r="C17" s="14"/>
      <c r="D17" s="227"/>
      <c r="E17" s="987" t="s">
        <v>25</v>
      </c>
      <c r="F17" s="987" t="s">
        <v>25</v>
      </c>
      <c r="G17" s="987" t="s">
        <v>25</v>
      </c>
      <c r="H17" s="987" t="s">
        <v>25</v>
      </c>
      <c r="I17" s="987" t="s">
        <v>25</v>
      </c>
      <c r="J17" s="987" t="s">
        <v>25</v>
      </c>
      <c r="K17" s="987">
        <f t="shared" ref="K17" si="5">K46+K72+K98+K124+K150+K176+K202+K228</f>
        <v>3</v>
      </c>
      <c r="L17" s="987" t="s">
        <v>25</v>
      </c>
      <c r="M17" s="987" t="s">
        <v>25</v>
      </c>
      <c r="N17" s="239"/>
      <c r="O17" s="57" t="s">
        <v>36</v>
      </c>
    </row>
    <row r="18" spans="1:19" ht="20.25" customHeight="1">
      <c r="A18" s="14"/>
      <c r="B18" s="57" t="s">
        <v>37</v>
      </c>
      <c r="C18" s="14"/>
      <c r="D18" s="227"/>
      <c r="E18" s="987" t="s">
        <v>25</v>
      </c>
      <c r="F18" s="987" t="s">
        <v>25</v>
      </c>
      <c r="G18" s="987">
        <f t="shared" ref="G18" si="6">G47+G73+G99+G125+G151+G177+G203+G229</f>
        <v>2</v>
      </c>
      <c r="H18" s="987" t="s">
        <v>25</v>
      </c>
      <c r="I18" s="987" t="s">
        <v>25</v>
      </c>
      <c r="J18" s="987" t="s">
        <v>25</v>
      </c>
      <c r="K18" s="987" t="s">
        <v>25</v>
      </c>
      <c r="L18" s="987" t="s">
        <v>25</v>
      </c>
      <c r="M18" s="987" t="s">
        <v>25</v>
      </c>
      <c r="N18" s="239"/>
      <c r="O18" s="57" t="s">
        <v>38</v>
      </c>
    </row>
    <row r="19" spans="1:19" ht="20.25" customHeight="1">
      <c r="A19" s="14"/>
      <c r="B19" s="57" t="s">
        <v>39</v>
      </c>
      <c r="C19" s="14"/>
      <c r="D19" s="227"/>
      <c r="E19" s="987" t="s">
        <v>25</v>
      </c>
      <c r="F19" s="987" t="s">
        <v>25</v>
      </c>
      <c r="G19" s="987" t="s">
        <v>25</v>
      </c>
      <c r="H19" s="987" t="s">
        <v>25</v>
      </c>
      <c r="I19" s="987" t="s">
        <v>25</v>
      </c>
      <c r="J19" s="987" t="s">
        <v>25</v>
      </c>
      <c r="K19" s="987">
        <f t="shared" ref="K19" si="7">K48+K74+K100+K126+K152+K178+K204+K230</f>
        <v>2</v>
      </c>
      <c r="L19" s="987" t="s">
        <v>25</v>
      </c>
      <c r="M19" s="987" t="s">
        <v>25</v>
      </c>
      <c r="N19" s="239"/>
      <c r="O19" s="57" t="s">
        <v>40</v>
      </c>
    </row>
    <row r="20" spans="1:19" ht="20.25" customHeight="1">
      <c r="A20" s="14"/>
      <c r="B20" s="57" t="s">
        <v>41</v>
      </c>
      <c r="C20" s="14"/>
      <c r="D20" s="227"/>
      <c r="E20" s="987" t="s">
        <v>25</v>
      </c>
      <c r="F20" s="987" t="s">
        <v>25</v>
      </c>
      <c r="G20" s="987" t="s">
        <v>25</v>
      </c>
      <c r="H20" s="987">
        <f t="shared" ref="H20" si="8">H49+H75+H101+H127+H153+H179+H205+H231</f>
        <v>5</v>
      </c>
      <c r="I20" s="987" t="s">
        <v>25</v>
      </c>
      <c r="J20" s="987" t="s">
        <v>25</v>
      </c>
      <c r="K20" s="987" t="s">
        <v>25</v>
      </c>
      <c r="L20" s="987" t="s">
        <v>25</v>
      </c>
      <c r="M20" s="987" t="s">
        <v>25</v>
      </c>
      <c r="N20" s="239"/>
      <c r="O20" s="57" t="s">
        <v>42</v>
      </c>
    </row>
    <row r="21" spans="1:19" ht="20.25" customHeight="1">
      <c r="A21" s="14"/>
      <c r="B21" s="57" t="s">
        <v>43</v>
      </c>
      <c r="C21" s="14"/>
      <c r="D21" s="227"/>
      <c r="E21" s="987" t="s">
        <v>25</v>
      </c>
      <c r="F21" s="987" t="s">
        <v>25</v>
      </c>
      <c r="G21" s="987">
        <f t="shared" ref="G21" si="9">G50+G76+G102+G128+G154+G180+G206+G232</f>
        <v>2</v>
      </c>
      <c r="H21" s="987" t="s">
        <v>25</v>
      </c>
      <c r="I21" s="987" t="s">
        <v>25</v>
      </c>
      <c r="J21" s="987" t="s">
        <v>25</v>
      </c>
      <c r="K21" s="987" t="s">
        <v>25</v>
      </c>
      <c r="L21" s="987" t="s">
        <v>25</v>
      </c>
      <c r="M21" s="987" t="s">
        <v>25</v>
      </c>
      <c r="N21" s="239"/>
      <c r="O21" s="57" t="s">
        <v>44</v>
      </c>
    </row>
    <row r="22" spans="1:19" ht="20.25" customHeight="1">
      <c r="A22" s="14"/>
      <c r="B22" s="57" t="s">
        <v>45</v>
      </c>
      <c r="C22" s="14"/>
      <c r="D22" s="227"/>
      <c r="E22" s="987" t="s">
        <v>25</v>
      </c>
      <c r="F22" s="987" t="s">
        <v>25</v>
      </c>
      <c r="G22" s="987" t="s">
        <v>25</v>
      </c>
      <c r="H22" s="987" t="s">
        <v>25</v>
      </c>
      <c r="I22" s="987" t="s">
        <v>25</v>
      </c>
      <c r="J22" s="987" t="s">
        <v>25</v>
      </c>
      <c r="K22" s="987" t="s">
        <v>25</v>
      </c>
      <c r="L22" s="987" t="s">
        <v>25</v>
      </c>
      <c r="M22" s="988">
        <f t="shared" ref="M22" si="10">M51+M77+M103+M129+M155+M181+M207+M233</f>
        <v>15</v>
      </c>
      <c r="N22" s="239"/>
      <c r="O22" s="57" t="s">
        <v>46</v>
      </c>
    </row>
    <row r="23" spans="1:19" ht="20.25" customHeight="1">
      <c r="A23" s="48"/>
      <c r="B23" s="48" t="s">
        <v>47</v>
      </c>
      <c r="C23" s="48"/>
      <c r="D23" s="240"/>
      <c r="E23" s="989" t="s">
        <v>25</v>
      </c>
      <c r="F23" s="989" t="s">
        <v>25</v>
      </c>
      <c r="G23" s="990" t="s">
        <v>25</v>
      </c>
      <c r="H23" s="990" t="s">
        <v>25</v>
      </c>
      <c r="I23" s="990" t="s">
        <v>25</v>
      </c>
      <c r="J23" s="990" t="s">
        <v>25</v>
      </c>
      <c r="K23" s="990" t="s">
        <v>25</v>
      </c>
      <c r="L23" s="990" t="s">
        <v>25</v>
      </c>
      <c r="M23" s="990" t="s">
        <v>25</v>
      </c>
      <c r="N23" s="241"/>
      <c r="O23" s="48" t="s">
        <v>48</v>
      </c>
    </row>
    <row r="24" spans="1:19" ht="3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9" s="10" customFormat="1" ht="19.5">
      <c r="B25" s="5" t="s">
        <v>402</v>
      </c>
      <c r="I25" s="324" t="s">
        <v>403</v>
      </c>
    </row>
    <row r="26" spans="1:19" s="10" customFormat="1" ht="19.5">
      <c r="B26" s="5" t="s">
        <v>404</v>
      </c>
      <c r="I26" s="324" t="s">
        <v>193</v>
      </c>
    </row>
    <row r="27" spans="1:19" s="10" customFormat="1" ht="19.5">
      <c r="B27" s="5" t="s">
        <v>345</v>
      </c>
      <c r="I27" s="5" t="s">
        <v>539</v>
      </c>
      <c r="S27" s="356"/>
    </row>
    <row r="28" spans="1:19" s="10" customFormat="1" ht="19.5">
      <c r="A28" s="8"/>
      <c r="B28" s="5" t="s">
        <v>568</v>
      </c>
      <c r="C28" s="8"/>
      <c r="D28" s="8"/>
      <c r="E28" s="8"/>
      <c r="F28" s="8"/>
      <c r="G28" s="8"/>
      <c r="I28" s="5" t="s">
        <v>541</v>
      </c>
      <c r="L28" s="377"/>
      <c r="M28" s="8"/>
    </row>
    <row r="29" spans="1:19" s="10" customFormat="1" ht="19.5">
      <c r="A29" s="8"/>
      <c r="B29" s="5" t="s">
        <v>569</v>
      </c>
      <c r="C29" s="8"/>
      <c r="D29" s="8"/>
      <c r="E29" s="8"/>
      <c r="F29" s="8"/>
      <c r="G29" s="8"/>
      <c r="I29" s="5" t="s">
        <v>71</v>
      </c>
      <c r="L29" s="377"/>
      <c r="M29" s="8"/>
    </row>
    <row r="30" spans="1:19">
      <c r="A30" s="109"/>
      <c r="B30" s="109" t="s">
        <v>127</v>
      </c>
      <c r="C30" s="155">
        <v>3.1</v>
      </c>
      <c r="D30" s="109" t="s">
        <v>405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>
      <c r="A31" s="113"/>
      <c r="B31" s="109" t="s">
        <v>2</v>
      </c>
      <c r="C31" s="155">
        <v>3.1</v>
      </c>
      <c r="D31" s="109" t="s">
        <v>406</v>
      </c>
      <c r="E31" s="109"/>
      <c r="F31" s="113"/>
      <c r="G31" s="113"/>
      <c r="H31" s="113"/>
      <c r="I31" s="113"/>
      <c r="J31" s="113"/>
      <c r="K31" s="113" t="s">
        <v>407</v>
      </c>
      <c r="L31" s="113" t="s">
        <v>112</v>
      </c>
      <c r="M31" s="113"/>
      <c r="N31" s="113"/>
      <c r="O31" s="113"/>
      <c r="P31" s="113"/>
      <c r="Q31" s="113"/>
    </row>
    <row r="33" spans="1:17">
      <c r="A33" s="1272" t="s">
        <v>3</v>
      </c>
      <c r="B33" s="1273"/>
      <c r="C33" s="1273"/>
      <c r="D33" s="1274"/>
      <c r="E33" s="1287" t="s">
        <v>379</v>
      </c>
      <c r="F33" s="1288"/>
      <c r="G33" s="1288"/>
      <c r="H33" s="1288"/>
      <c r="I33" s="1288"/>
      <c r="J33" s="1288"/>
      <c r="K33" s="1288"/>
      <c r="L33" s="1288"/>
      <c r="M33" s="1289"/>
      <c r="N33" s="1281" t="s">
        <v>5</v>
      </c>
      <c r="O33" s="1282"/>
    </row>
    <row r="34" spans="1:17">
      <c r="A34" s="1275"/>
      <c r="B34" s="1276"/>
      <c r="C34" s="1276"/>
      <c r="D34" s="1277"/>
      <c r="E34" s="156"/>
      <c r="G34" s="156"/>
      <c r="H34" s="536" t="s">
        <v>380</v>
      </c>
      <c r="I34" s="156"/>
      <c r="J34" s="157"/>
      <c r="K34" s="87" t="s">
        <v>381</v>
      </c>
      <c r="L34" s="583" t="s">
        <v>382</v>
      </c>
      <c r="M34" s="158"/>
      <c r="N34" s="1283"/>
      <c r="O34" s="1284"/>
    </row>
    <row r="35" spans="1:17">
      <c r="A35" s="1275"/>
      <c r="B35" s="1276"/>
      <c r="C35" s="1276"/>
      <c r="D35" s="1277"/>
      <c r="E35" s="86" t="s">
        <v>383</v>
      </c>
      <c r="F35" s="583" t="s">
        <v>384</v>
      </c>
      <c r="G35" s="159" t="s">
        <v>385</v>
      </c>
      <c r="H35" s="86" t="s">
        <v>386</v>
      </c>
      <c r="I35" s="159" t="s">
        <v>387</v>
      </c>
      <c r="J35" s="159" t="s">
        <v>388</v>
      </c>
      <c r="K35" s="86" t="s">
        <v>389</v>
      </c>
      <c r="L35" s="579" t="s">
        <v>390</v>
      </c>
      <c r="M35" s="159" t="s">
        <v>391</v>
      </c>
      <c r="N35" s="1283"/>
      <c r="O35" s="1284"/>
    </row>
    <row r="36" spans="1:17">
      <c r="A36" s="1275"/>
      <c r="B36" s="1276"/>
      <c r="C36" s="1276"/>
      <c r="D36" s="1277"/>
      <c r="E36" s="91" t="s">
        <v>392</v>
      </c>
      <c r="F36" s="86" t="s">
        <v>393</v>
      </c>
      <c r="G36" s="579" t="s">
        <v>394</v>
      </c>
      <c r="H36" s="579" t="s">
        <v>395</v>
      </c>
      <c r="I36" s="86" t="s">
        <v>396</v>
      </c>
      <c r="J36" s="86" t="s">
        <v>397</v>
      </c>
      <c r="K36" s="579" t="s">
        <v>398</v>
      </c>
      <c r="L36" s="533" t="s">
        <v>399</v>
      </c>
      <c r="M36" s="86" t="s">
        <v>166</v>
      </c>
      <c r="N36" s="1283"/>
      <c r="O36" s="1284"/>
    </row>
    <row r="37" spans="1:17">
      <c r="A37" s="1278"/>
      <c r="B37" s="1279"/>
      <c r="C37" s="1279"/>
      <c r="D37" s="1280"/>
      <c r="E37" s="92"/>
      <c r="F37" s="84"/>
      <c r="G37" s="93"/>
      <c r="H37" s="119" t="s">
        <v>400</v>
      </c>
      <c r="I37" s="84"/>
      <c r="J37" s="84"/>
      <c r="K37" s="119" t="s">
        <v>401</v>
      </c>
      <c r="L37" s="92"/>
      <c r="M37" s="84"/>
      <c r="N37" s="1285"/>
      <c r="O37" s="1286"/>
    </row>
    <row r="38" spans="1:17">
      <c r="A38" s="584"/>
      <c r="B38" s="584"/>
      <c r="C38" s="584"/>
      <c r="D38" s="582"/>
      <c r="E38" s="578"/>
      <c r="F38" s="86"/>
      <c r="G38" s="577"/>
      <c r="H38" s="579"/>
      <c r="I38" s="86"/>
      <c r="J38" s="86"/>
      <c r="L38" s="579"/>
      <c r="M38" s="86"/>
      <c r="N38" s="580"/>
      <c r="O38" s="581"/>
      <c r="P38" s="94"/>
      <c r="Q38" s="94"/>
    </row>
    <row r="39" spans="1:17">
      <c r="A39" s="1290" t="s">
        <v>21</v>
      </c>
      <c r="B39" s="1290"/>
      <c r="C39" s="1290"/>
      <c r="D39" s="1291"/>
      <c r="E39" s="88">
        <f>SUM(E40:E52)</f>
        <v>0</v>
      </c>
      <c r="F39" s="88">
        <f t="shared" ref="F39:M39" si="11">SUM(F40:F52)</f>
        <v>0</v>
      </c>
      <c r="G39" s="88">
        <f t="shared" si="11"/>
        <v>0</v>
      </c>
      <c r="H39" s="88">
        <f t="shared" si="11"/>
        <v>0</v>
      </c>
      <c r="I39" s="88">
        <f t="shared" si="11"/>
        <v>0</v>
      </c>
      <c r="J39" s="88">
        <f t="shared" si="11"/>
        <v>0</v>
      </c>
      <c r="K39" s="88">
        <f t="shared" si="11"/>
        <v>3</v>
      </c>
      <c r="L39" s="88">
        <f t="shared" si="11"/>
        <v>0</v>
      </c>
      <c r="M39" s="88">
        <f t="shared" si="11"/>
        <v>0</v>
      </c>
      <c r="N39" s="154"/>
      <c r="O39" s="511" t="s">
        <v>11</v>
      </c>
      <c r="P39" s="577"/>
      <c r="Q39" s="116"/>
    </row>
    <row r="40" spans="1:17">
      <c r="A40" s="94"/>
      <c r="B40" s="160" t="s">
        <v>22</v>
      </c>
      <c r="C40" s="94"/>
      <c r="D40" s="80"/>
      <c r="E40" s="88"/>
      <c r="F40" s="161"/>
      <c r="G40" s="162"/>
      <c r="H40" s="161"/>
      <c r="I40" s="162"/>
      <c r="J40" s="161"/>
      <c r="K40" s="163">
        <v>3</v>
      </c>
      <c r="L40" s="164"/>
      <c r="M40" s="161"/>
      <c r="N40" s="81"/>
      <c r="O40" s="97" t="s">
        <v>23</v>
      </c>
    </row>
    <row r="41" spans="1:17">
      <c r="A41" s="94"/>
      <c r="B41" s="97" t="s">
        <v>24</v>
      </c>
      <c r="C41" s="94"/>
      <c r="D41" s="80"/>
      <c r="E41" s="88"/>
      <c r="F41" s="161"/>
      <c r="G41" s="162"/>
      <c r="H41" s="161"/>
      <c r="I41" s="162"/>
      <c r="J41" s="161"/>
      <c r="K41" s="162"/>
      <c r="L41" s="163"/>
      <c r="M41" s="161"/>
      <c r="N41" s="81"/>
      <c r="O41" s="97" t="s">
        <v>26</v>
      </c>
    </row>
    <row r="42" spans="1:17">
      <c r="A42" s="94"/>
      <c r="B42" s="97" t="s">
        <v>27</v>
      </c>
      <c r="C42" s="94"/>
      <c r="D42" s="80"/>
      <c r="E42" s="88"/>
      <c r="F42" s="161"/>
      <c r="G42" s="162"/>
      <c r="H42" s="161"/>
      <c r="I42" s="162"/>
      <c r="J42" s="161"/>
      <c r="K42" s="162"/>
      <c r="L42" s="163"/>
      <c r="M42" s="161"/>
      <c r="N42" s="81"/>
      <c r="O42" s="97" t="s">
        <v>28</v>
      </c>
    </row>
    <row r="43" spans="1:17">
      <c r="A43" s="94"/>
      <c r="B43" s="97" t="s">
        <v>29</v>
      </c>
      <c r="C43" s="94"/>
      <c r="D43" s="80"/>
      <c r="E43" s="88"/>
      <c r="F43" s="161"/>
      <c r="G43" s="162"/>
      <c r="H43" s="161"/>
      <c r="I43" s="162"/>
      <c r="J43" s="161"/>
      <c r="K43" s="162"/>
      <c r="L43" s="163"/>
      <c r="M43" s="161"/>
      <c r="N43" s="81"/>
      <c r="O43" s="97" t="s">
        <v>30</v>
      </c>
    </row>
    <row r="44" spans="1:17">
      <c r="A44" s="94"/>
      <c r="B44" s="97" t="s">
        <v>31</v>
      </c>
      <c r="C44" s="94"/>
      <c r="D44" s="80"/>
      <c r="E44" s="88"/>
      <c r="F44" s="161"/>
      <c r="G44" s="162"/>
      <c r="H44" s="161"/>
      <c r="I44" s="162"/>
      <c r="J44" s="161"/>
      <c r="K44" s="162"/>
      <c r="L44" s="163"/>
      <c r="M44" s="161"/>
      <c r="N44" s="81"/>
      <c r="O44" s="97" t="s">
        <v>32</v>
      </c>
    </row>
    <row r="45" spans="1:17">
      <c r="A45" s="94"/>
      <c r="B45" s="97" t="s">
        <v>33</v>
      </c>
      <c r="C45" s="94"/>
      <c r="D45" s="80"/>
      <c r="E45" s="88"/>
      <c r="F45" s="161"/>
      <c r="G45" s="162"/>
      <c r="H45" s="161"/>
      <c r="I45" s="162"/>
      <c r="J45" s="161"/>
      <c r="K45" s="162"/>
      <c r="L45" s="163"/>
      <c r="M45" s="161"/>
      <c r="N45" s="81"/>
      <c r="O45" s="97" t="s">
        <v>34</v>
      </c>
    </row>
    <row r="46" spans="1:17">
      <c r="A46" s="94"/>
      <c r="B46" s="97" t="s">
        <v>35</v>
      </c>
      <c r="C46" s="94"/>
      <c r="D46" s="80"/>
      <c r="E46" s="88"/>
      <c r="F46" s="161"/>
      <c r="G46" s="162"/>
      <c r="H46" s="161"/>
      <c r="I46" s="162"/>
      <c r="J46" s="161"/>
      <c r="K46" s="162"/>
      <c r="L46" s="163"/>
      <c r="M46" s="161"/>
      <c r="N46" s="81"/>
      <c r="O46" s="97" t="s">
        <v>36</v>
      </c>
    </row>
    <row r="47" spans="1:17">
      <c r="A47" s="94"/>
      <c r="B47" s="97" t="s">
        <v>37</v>
      </c>
      <c r="C47" s="94"/>
      <c r="D47" s="80"/>
      <c r="E47" s="88"/>
      <c r="F47" s="161"/>
      <c r="G47" s="162"/>
      <c r="H47" s="161"/>
      <c r="I47" s="162"/>
      <c r="J47" s="161"/>
      <c r="K47" s="162"/>
      <c r="L47" s="163"/>
      <c r="M47" s="161"/>
      <c r="N47" s="81"/>
      <c r="O47" s="97" t="s">
        <v>38</v>
      </c>
    </row>
    <row r="48" spans="1:17">
      <c r="A48" s="94"/>
      <c r="B48" s="97" t="s">
        <v>39</v>
      </c>
      <c r="C48" s="94"/>
      <c r="D48" s="80"/>
      <c r="E48" s="88"/>
      <c r="F48" s="161"/>
      <c r="G48" s="162"/>
      <c r="H48" s="161"/>
      <c r="I48" s="162"/>
      <c r="J48" s="161"/>
      <c r="K48" s="162"/>
      <c r="L48" s="163"/>
      <c r="M48" s="161"/>
      <c r="N48" s="81"/>
      <c r="O48" s="97" t="s">
        <v>40</v>
      </c>
    </row>
    <row r="49" spans="1:17">
      <c r="A49" s="94"/>
      <c r="B49" s="97" t="s">
        <v>41</v>
      </c>
      <c r="C49" s="94"/>
      <c r="D49" s="80"/>
      <c r="E49" s="88"/>
      <c r="F49" s="161"/>
      <c r="G49" s="162"/>
      <c r="H49" s="161"/>
      <c r="I49" s="162"/>
      <c r="J49" s="161"/>
      <c r="K49" s="162"/>
      <c r="L49" s="163"/>
      <c r="M49" s="161"/>
      <c r="N49" s="81"/>
      <c r="O49" s="97" t="s">
        <v>42</v>
      </c>
    </row>
    <row r="50" spans="1:17">
      <c r="A50" s="94"/>
      <c r="B50" s="97" t="s">
        <v>43</v>
      </c>
      <c r="C50" s="94"/>
      <c r="D50" s="80"/>
      <c r="E50" s="88"/>
      <c r="F50" s="161"/>
      <c r="G50" s="162"/>
      <c r="H50" s="161"/>
      <c r="I50" s="162"/>
      <c r="J50" s="161"/>
      <c r="K50" s="162"/>
      <c r="L50" s="163"/>
      <c r="M50" s="161"/>
      <c r="N50" s="81"/>
      <c r="O50" s="97" t="s">
        <v>44</v>
      </c>
    </row>
    <row r="51" spans="1:17">
      <c r="A51" s="94"/>
      <c r="B51" s="97" t="s">
        <v>45</v>
      </c>
      <c r="C51" s="94"/>
      <c r="D51" s="80"/>
      <c r="E51" s="88"/>
      <c r="F51" s="161"/>
      <c r="G51" s="162"/>
      <c r="H51" s="161"/>
      <c r="I51" s="162"/>
      <c r="J51" s="161"/>
      <c r="K51" s="162"/>
      <c r="L51" s="163"/>
      <c r="M51" s="161"/>
      <c r="N51" s="81"/>
      <c r="O51" s="97" t="s">
        <v>46</v>
      </c>
    </row>
    <row r="52" spans="1:17">
      <c r="A52" s="85"/>
      <c r="B52" s="67" t="s">
        <v>47</v>
      </c>
      <c r="C52" s="85"/>
      <c r="D52" s="115"/>
      <c r="E52" s="152"/>
      <c r="F52" s="165"/>
      <c r="G52" s="166"/>
      <c r="H52" s="165"/>
      <c r="I52" s="166"/>
      <c r="J52" s="165"/>
      <c r="K52" s="166"/>
      <c r="L52" s="167"/>
      <c r="M52" s="165"/>
      <c r="N52" s="151"/>
      <c r="O52" s="67" t="s">
        <v>48</v>
      </c>
    </row>
    <row r="53" spans="1:17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7">
      <c r="A54" s="64"/>
      <c r="B54" s="64" t="s">
        <v>345</v>
      </c>
      <c r="C54" s="64"/>
      <c r="D54" s="64"/>
      <c r="E54" s="64"/>
      <c r="F54" s="64"/>
      <c r="G54" s="64"/>
      <c r="H54" s="64"/>
      <c r="I54" s="64" t="s">
        <v>346</v>
      </c>
      <c r="J54" s="64"/>
      <c r="K54" s="64"/>
      <c r="L54" s="64"/>
      <c r="M54" s="64"/>
      <c r="N54" s="64"/>
      <c r="O54" s="64"/>
      <c r="P54" s="64"/>
      <c r="Q54" s="64"/>
    </row>
    <row r="55" spans="1:17">
      <c r="A55" s="64"/>
      <c r="B55" s="64" t="s">
        <v>408</v>
      </c>
      <c r="C55" s="64"/>
      <c r="D55" s="64"/>
      <c r="E55" s="64"/>
      <c r="F55" s="64"/>
      <c r="G55" s="64"/>
      <c r="H55" s="64"/>
      <c r="I55" s="64" t="s">
        <v>409</v>
      </c>
      <c r="J55" s="64"/>
      <c r="K55" s="64"/>
      <c r="L55" s="64"/>
      <c r="M55" s="64"/>
      <c r="N55" s="64"/>
      <c r="O55" s="64"/>
      <c r="P55" s="64"/>
      <c r="Q55" s="64"/>
    </row>
    <row r="56" spans="1:17" s="4" customFormat="1">
      <c r="A56" s="1"/>
      <c r="B56" s="1" t="s">
        <v>127</v>
      </c>
      <c r="C56" s="18">
        <v>3.1</v>
      </c>
      <c r="D56" s="1" t="s">
        <v>497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527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47" t="s">
        <v>3</v>
      </c>
      <c r="B59" s="1248"/>
      <c r="C59" s="1248"/>
      <c r="D59" s="1249"/>
      <c r="E59" s="1189" t="s">
        <v>379</v>
      </c>
      <c r="F59" s="1190"/>
      <c r="G59" s="1190"/>
      <c r="H59" s="1190"/>
      <c r="I59" s="1190"/>
      <c r="J59" s="1190"/>
      <c r="K59" s="1190"/>
      <c r="L59" s="1190"/>
      <c r="M59" s="1268"/>
      <c r="N59" s="1084" t="s">
        <v>5</v>
      </c>
      <c r="O59" s="1256"/>
    </row>
    <row r="60" spans="1:17" s="4" customFormat="1">
      <c r="A60" s="1269"/>
      <c r="B60" s="1270"/>
      <c r="C60" s="1270"/>
      <c r="D60" s="1251"/>
      <c r="E60" s="373"/>
      <c r="G60" s="373"/>
      <c r="H60" s="621" t="s">
        <v>380</v>
      </c>
      <c r="I60" s="373"/>
      <c r="J60" s="374"/>
      <c r="K60" s="179" t="s">
        <v>381</v>
      </c>
      <c r="L60" s="629" t="s">
        <v>382</v>
      </c>
      <c r="M60" s="375"/>
      <c r="N60" s="1266"/>
      <c r="O60" s="1265"/>
    </row>
    <row r="61" spans="1:17" s="4" customFormat="1">
      <c r="A61" s="1269"/>
      <c r="B61" s="1270"/>
      <c r="C61" s="1270"/>
      <c r="D61" s="1251"/>
      <c r="E61" s="39" t="s">
        <v>383</v>
      </c>
      <c r="F61" s="629" t="s">
        <v>384</v>
      </c>
      <c r="G61" s="376" t="s">
        <v>385</v>
      </c>
      <c r="H61" s="39" t="s">
        <v>386</v>
      </c>
      <c r="I61" s="376" t="s">
        <v>387</v>
      </c>
      <c r="J61" s="376" t="s">
        <v>388</v>
      </c>
      <c r="K61" s="39" t="s">
        <v>389</v>
      </c>
      <c r="L61" s="623" t="s">
        <v>390</v>
      </c>
      <c r="M61" s="376" t="s">
        <v>391</v>
      </c>
      <c r="N61" s="1266"/>
      <c r="O61" s="1265"/>
    </row>
    <row r="62" spans="1:17" s="4" customFormat="1">
      <c r="A62" s="1269"/>
      <c r="B62" s="1270"/>
      <c r="C62" s="1270"/>
      <c r="D62" s="1251"/>
      <c r="E62" s="34" t="s">
        <v>392</v>
      </c>
      <c r="F62" s="39" t="s">
        <v>393</v>
      </c>
      <c r="G62" s="623" t="s">
        <v>394</v>
      </c>
      <c r="H62" s="623" t="s">
        <v>395</v>
      </c>
      <c r="I62" s="39" t="s">
        <v>396</v>
      </c>
      <c r="J62" s="39" t="s">
        <v>397</v>
      </c>
      <c r="K62" s="623" t="s">
        <v>398</v>
      </c>
      <c r="L62" s="618" t="s">
        <v>399</v>
      </c>
      <c r="M62" s="39" t="s">
        <v>166</v>
      </c>
      <c r="N62" s="1266"/>
      <c r="O62" s="1265"/>
    </row>
    <row r="63" spans="1:17" s="4" customFormat="1">
      <c r="A63" s="1271"/>
      <c r="B63" s="1252"/>
      <c r="C63" s="1252"/>
      <c r="D63" s="1253"/>
      <c r="E63" s="284"/>
      <c r="F63" s="13"/>
      <c r="G63" s="283"/>
      <c r="H63" s="22" t="s">
        <v>400</v>
      </c>
      <c r="I63" s="13"/>
      <c r="J63" s="13"/>
      <c r="K63" s="22" t="s">
        <v>401</v>
      </c>
      <c r="L63" s="284"/>
      <c r="M63" s="13"/>
      <c r="N63" s="1267"/>
      <c r="O63" s="1260"/>
    </row>
    <row r="64" spans="1:17" s="4" customFormat="1">
      <c r="A64" s="630"/>
      <c r="B64" s="630"/>
      <c r="C64" s="630"/>
      <c r="D64" s="627"/>
      <c r="E64" s="625"/>
      <c r="F64" s="39"/>
      <c r="G64" s="624"/>
      <c r="H64" s="623"/>
      <c r="I64" s="39"/>
      <c r="J64" s="39"/>
      <c r="K64" s="624"/>
      <c r="L64" s="623"/>
      <c r="M64" s="39"/>
      <c r="N64" s="626"/>
      <c r="O64" s="628"/>
      <c r="P64" s="11"/>
      <c r="Q64" s="11"/>
    </row>
    <row r="65" spans="1:17" s="4" customFormat="1">
      <c r="A65" s="1043" t="s">
        <v>21</v>
      </c>
      <c r="B65" s="1043"/>
      <c r="C65" s="1043"/>
      <c r="D65" s="1044"/>
      <c r="E65" s="616">
        <f>SUM(E66:E78)</f>
        <v>2</v>
      </c>
      <c r="F65" s="616">
        <f t="shared" ref="F65:M65" si="12">SUM(F66:F78)</f>
        <v>1</v>
      </c>
      <c r="G65" s="616">
        <f t="shared" si="12"/>
        <v>0</v>
      </c>
      <c r="H65" s="616">
        <f t="shared" si="12"/>
        <v>7</v>
      </c>
      <c r="I65" s="616">
        <f t="shared" si="12"/>
        <v>0</v>
      </c>
      <c r="J65" s="616">
        <f t="shared" si="12"/>
        <v>4</v>
      </c>
      <c r="K65" s="616">
        <f t="shared" si="12"/>
        <v>94</v>
      </c>
      <c r="L65" s="616">
        <f t="shared" si="12"/>
        <v>0</v>
      </c>
      <c r="M65" s="616">
        <f t="shared" si="12"/>
        <v>126</v>
      </c>
      <c r="N65" s="244"/>
      <c r="O65" s="615" t="s">
        <v>11</v>
      </c>
      <c r="P65" s="624"/>
      <c r="Q65" s="50"/>
    </row>
    <row r="66" spans="1:17" s="4" customFormat="1">
      <c r="A66" s="11"/>
      <c r="B66" s="689" t="s">
        <v>22</v>
      </c>
      <c r="C66" s="11"/>
      <c r="D66" s="286"/>
      <c r="E66" s="286">
        <v>2</v>
      </c>
      <c r="F66" s="9">
        <v>1</v>
      </c>
      <c r="G66" s="286">
        <v>0</v>
      </c>
      <c r="H66" s="9">
        <v>7</v>
      </c>
      <c r="I66" s="286">
        <v>0</v>
      </c>
      <c r="J66" s="9">
        <v>4</v>
      </c>
      <c r="K66" s="11">
        <v>86</v>
      </c>
      <c r="L66" s="343">
        <v>0</v>
      </c>
      <c r="M66" s="9">
        <v>82</v>
      </c>
      <c r="N66" s="343"/>
      <c r="O66" s="58" t="s">
        <v>23</v>
      </c>
    </row>
    <row r="67" spans="1:17" s="4" customFormat="1">
      <c r="A67" s="11"/>
      <c r="B67" s="58" t="s">
        <v>24</v>
      </c>
      <c r="C67" s="11"/>
      <c r="D67" s="286"/>
      <c r="E67" s="286"/>
      <c r="F67" s="9"/>
      <c r="G67" s="286"/>
      <c r="H67" s="9"/>
      <c r="I67" s="286"/>
      <c r="J67" s="9"/>
      <c r="K67" s="286"/>
      <c r="L67" s="11"/>
      <c r="M67" s="9"/>
      <c r="N67" s="343"/>
      <c r="O67" s="58" t="s">
        <v>26</v>
      </c>
    </row>
    <row r="68" spans="1:17" s="4" customFormat="1">
      <c r="A68" s="11"/>
      <c r="B68" s="58" t="s">
        <v>27</v>
      </c>
      <c r="C68" s="11"/>
      <c r="D68" s="286"/>
      <c r="E68" s="286"/>
      <c r="F68" s="9"/>
      <c r="G68" s="286"/>
      <c r="H68" s="9"/>
      <c r="I68" s="286"/>
      <c r="J68" s="9"/>
      <c r="K68" s="286"/>
      <c r="L68" s="11"/>
      <c r="M68" s="9"/>
      <c r="N68" s="343"/>
      <c r="O68" s="58" t="s">
        <v>28</v>
      </c>
    </row>
    <row r="69" spans="1:17" s="4" customFormat="1">
      <c r="A69" s="11"/>
      <c r="B69" s="58" t="s">
        <v>29</v>
      </c>
      <c r="C69" s="11"/>
      <c r="D69" s="286"/>
      <c r="E69" s="286"/>
      <c r="F69" s="9"/>
      <c r="G69" s="286"/>
      <c r="H69" s="9"/>
      <c r="I69" s="286"/>
      <c r="J69" s="9"/>
      <c r="K69" s="286"/>
      <c r="L69" s="11"/>
      <c r="M69" s="9"/>
      <c r="N69" s="343"/>
      <c r="O69" s="58" t="s">
        <v>30</v>
      </c>
    </row>
    <row r="70" spans="1:17" s="4" customFormat="1">
      <c r="A70" s="11"/>
      <c r="B70" s="58" t="s">
        <v>31</v>
      </c>
      <c r="C70" s="11"/>
      <c r="D70" s="286"/>
      <c r="E70" s="286"/>
      <c r="F70" s="9"/>
      <c r="G70" s="286"/>
      <c r="H70" s="9"/>
      <c r="I70" s="286"/>
      <c r="J70" s="9"/>
      <c r="K70" s="286">
        <v>8</v>
      </c>
      <c r="L70" s="11"/>
      <c r="M70" s="9">
        <v>29</v>
      </c>
      <c r="N70" s="343"/>
      <c r="O70" s="58" t="s">
        <v>32</v>
      </c>
    </row>
    <row r="71" spans="1:17" s="4" customFormat="1">
      <c r="A71" s="11"/>
      <c r="B71" s="58" t="s">
        <v>33</v>
      </c>
      <c r="C71" s="11"/>
      <c r="D71" s="286"/>
      <c r="E71" s="286"/>
      <c r="F71" s="9"/>
      <c r="G71" s="286"/>
      <c r="H71" s="9"/>
      <c r="I71" s="286"/>
      <c r="J71" s="9"/>
      <c r="K71" s="286"/>
      <c r="L71" s="11"/>
      <c r="M71" s="9"/>
      <c r="N71" s="343"/>
      <c r="O71" s="58" t="s">
        <v>34</v>
      </c>
    </row>
    <row r="72" spans="1:17" s="4" customFormat="1">
      <c r="A72" s="11"/>
      <c r="B72" s="58" t="s">
        <v>35</v>
      </c>
      <c r="C72" s="11"/>
      <c r="D72" s="286"/>
      <c r="E72" s="286"/>
      <c r="F72" s="9"/>
      <c r="G72" s="286"/>
      <c r="H72" s="9"/>
      <c r="I72" s="286"/>
      <c r="J72" s="9"/>
      <c r="K72" s="286"/>
      <c r="L72" s="11"/>
      <c r="M72" s="9"/>
      <c r="N72" s="343"/>
      <c r="O72" s="58" t="s">
        <v>36</v>
      </c>
    </row>
    <row r="73" spans="1:17" s="4" customFormat="1">
      <c r="A73" s="11"/>
      <c r="B73" s="58" t="s">
        <v>37</v>
      </c>
      <c r="C73" s="11"/>
      <c r="D73" s="286"/>
      <c r="E73" s="286"/>
      <c r="F73" s="9"/>
      <c r="G73" s="286"/>
      <c r="H73" s="9"/>
      <c r="I73" s="286"/>
      <c r="J73" s="9"/>
      <c r="K73" s="286"/>
      <c r="L73" s="11"/>
      <c r="M73" s="9"/>
      <c r="N73" s="343"/>
      <c r="O73" s="58" t="s">
        <v>38</v>
      </c>
    </row>
    <row r="74" spans="1:17" s="4" customFormat="1">
      <c r="A74" s="11"/>
      <c r="B74" s="58" t="s">
        <v>39</v>
      </c>
      <c r="C74" s="11"/>
      <c r="D74" s="286"/>
      <c r="E74" s="286"/>
      <c r="F74" s="9"/>
      <c r="G74" s="286"/>
      <c r="H74" s="9"/>
      <c r="I74" s="286"/>
      <c r="J74" s="9"/>
      <c r="K74" s="286"/>
      <c r="L74" s="11"/>
      <c r="M74" s="9"/>
      <c r="N74" s="343"/>
      <c r="O74" s="58" t="s">
        <v>40</v>
      </c>
    </row>
    <row r="75" spans="1:17" s="4" customFormat="1">
      <c r="A75" s="11"/>
      <c r="B75" s="58" t="s">
        <v>41</v>
      </c>
      <c r="C75" s="11"/>
      <c r="D75" s="286"/>
      <c r="E75" s="286"/>
      <c r="F75" s="9"/>
      <c r="G75" s="286"/>
      <c r="H75" s="9"/>
      <c r="I75" s="286"/>
      <c r="J75" s="9"/>
      <c r="K75" s="286"/>
      <c r="L75" s="11"/>
      <c r="M75" s="9"/>
      <c r="N75" s="343"/>
      <c r="O75" s="58" t="s">
        <v>42</v>
      </c>
    </row>
    <row r="76" spans="1:17" s="4" customFormat="1">
      <c r="A76" s="11"/>
      <c r="B76" s="58" t="s">
        <v>43</v>
      </c>
      <c r="C76" s="11"/>
      <c r="D76" s="286"/>
      <c r="E76" s="286"/>
      <c r="F76" s="9"/>
      <c r="G76" s="286"/>
      <c r="H76" s="9"/>
      <c r="I76" s="286"/>
      <c r="J76" s="9"/>
      <c r="K76" s="286"/>
      <c r="L76" s="11"/>
      <c r="M76" s="9"/>
      <c r="N76" s="343"/>
      <c r="O76" s="58" t="s">
        <v>44</v>
      </c>
    </row>
    <row r="77" spans="1:17" s="4" customFormat="1">
      <c r="A77" s="11"/>
      <c r="B77" s="58" t="s">
        <v>45</v>
      </c>
      <c r="C77" s="11"/>
      <c r="D77" s="286"/>
      <c r="E77" s="286"/>
      <c r="F77" s="9"/>
      <c r="G77" s="286"/>
      <c r="H77" s="9"/>
      <c r="I77" s="286"/>
      <c r="J77" s="9"/>
      <c r="K77" s="286"/>
      <c r="L77" s="11"/>
      <c r="M77" s="9">
        <v>15</v>
      </c>
      <c r="N77" s="343"/>
      <c r="O77" s="58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345</v>
      </c>
      <c r="C80" s="10"/>
      <c r="D80" s="10"/>
      <c r="E80" s="10"/>
      <c r="F80" s="10"/>
      <c r="G80" s="10"/>
      <c r="H80" s="10"/>
      <c r="I80" s="10" t="s">
        <v>346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408</v>
      </c>
      <c r="C81" s="10"/>
      <c r="D81" s="10"/>
      <c r="E81" s="10"/>
      <c r="F81" s="10"/>
      <c r="G81" s="10"/>
      <c r="H81" s="10"/>
      <c r="I81" s="10" t="s">
        <v>409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09"/>
      <c r="B82" s="109" t="s">
        <v>127</v>
      </c>
      <c r="C82" s="155">
        <v>3.1</v>
      </c>
      <c r="D82" s="109" t="s">
        <v>405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1:17">
      <c r="A83" s="113"/>
      <c r="B83" s="109" t="s">
        <v>2</v>
      </c>
      <c r="C83" s="155">
        <v>3.1</v>
      </c>
      <c r="D83" s="109" t="s">
        <v>406</v>
      </c>
      <c r="E83" s="109"/>
      <c r="F83" s="113"/>
      <c r="G83" s="113"/>
      <c r="H83" s="113"/>
      <c r="I83" s="113"/>
      <c r="J83" s="113"/>
      <c r="K83" s="113"/>
      <c r="L83" s="113" t="s">
        <v>119</v>
      </c>
      <c r="M83" s="113"/>
      <c r="N83" s="113"/>
      <c r="O83" s="113"/>
      <c r="P83" s="113"/>
      <c r="Q83" s="113"/>
    </row>
    <row r="85" spans="1:17">
      <c r="A85" s="1272" t="s">
        <v>3</v>
      </c>
      <c r="B85" s="1273"/>
      <c r="C85" s="1273"/>
      <c r="D85" s="1274"/>
      <c r="E85" s="1287" t="s">
        <v>379</v>
      </c>
      <c r="F85" s="1288"/>
      <c r="G85" s="1288"/>
      <c r="H85" s="1288"/>
      <c r="I85" s="1288"/>
      <c r="J85" s="1288"/>
      <c r="K85" s="1288"/>
      <c r="L85" s="1288"/>
      <c r="M85" s="1289"/>
      <c r="N85" s="1281" t="s">
        <v>5</v>
      </c>
      <c r="O85" s="1282"/>
    </row>
    <row r="86" spans="1:17">
      <c r="A86" s="1275"/>
      <c r="B86" s="1276"/>
      <c r="C86" s="1276"/>
      <c r="D86" s="1277"/>
      <c r="E86" s="156"/>
      <c r="G86" s="156"/>
      <c r="H86" s="536" t="s">
        <v>380</v>
      </c>
      <c r="I86" s="156"/>
      <c r="J86" s="157"/>
      <c r="K86" s="87" t="s">
        <v>381</v>
      </c>
      <c r="L86" s="583" t="s">
        <v>382</v>
      </c>
      <c r="M86" s="158"/>
      <c r="N86" s="1283"/>
      <c r="O86" s="1284"/>
    </row>
    <row r="87" spans="1:17">
      <c r="A87" s="1275"/>
      <c r="B87" s="1276"/>
      <c r="C87" s="1276"/>
      <c r="D87" s="1277"/>
      <c r="E87" s="86" t="s">
        <v>383</v>
      </c>
      <c r="F87" s="583" t="s">
        <v>384</v>
      </c>
      <c r="G87" s="159" t="s">
        <v>385</v>
      </c>
      <c r="H87" s="86" t="s">
        <v>386</v>
      </c>
      <c r="I87" s="159" t="s">
        <v>387</v>
      </c>
      <c r="J87" s="159" t="s">
        <v>388</v>
      </c>
      <c r="K87" s="86" t="s">
        <v>389</v>
      </c>
      <c r="L87" s="579" t="s">
        <v>390</v>
      </c>
      <c r="M87" s="159" t="s">
        <v>391</v>
      </c>
      <c r="N87" s="1283"/>
      <c r="O87" s="1284"/>
    </row>
    <row r="88" spans="1:17">
      <c r="A88" s="1275"/>
      <c r="B88" s="1276"/>
      <c r="C88" s="1276"/>
      <c r="D88" s="1277"/>
      <c r="E88" s="91" t="s">
        <v>392</v>
      </c>
      <c r="F88" s="86" t="s">
        <v>393</v>
      </c>
      <c r="G88" s="579" t="s">
        <v>394</v>
      </c>
      <c r="H88" s="579" t="s">
        <v>395</v>
      </c>
      <c r="I88" s="86" t="s">
        <v>396</v>
      </c>
      <c r="J88" s="86" t="s">
        <v>397</v>
      </c>
      <c r="K88" s="579" t="s">
        <v>398</v>
      </c>
      <c r="L88" s="533" t="s">
        <v>399</v>
      </c>
      <c r="M88" s="86" t="s">
        <v>166</v>
      </c>
      <c r="N88" s="1283"/>
      <c r="O88" s="1284"/>
    </row>
    <row r="89" spans="1:17">
      <c r="A89" s="1278"/>
      <c r="B89" s="1279"/>
      <c r="C89" s="1279"/>
      <c r="D89" s="1280"/>
      <c r="E89" s="92"/>
      <c r="F89" s="84"/>
      <c r="G89" s="93"/>
      <c r="H89" s="119" t="s">
        <v>400</v>
      </c>
      <c r="I89" s="84"/>
      <c r="J89" s="84"/>
      <c r="K89" s="119" t="s">
        <v>401</v>
      </c>
      <c r="L89" s="92"/>
      <c r="M89" s="84"/>
      <c r="N89" s="1285"/>
      <c r="O89" s="1286"/>
    </row>
    <row r="90" spans="1:17">
      <c r="A90" s="584"/>
      <c r="B90" s="584"/>
      <c r="C90" s="584"/>
      <c r="D90" s="582"/>
      <c r="E90" s="578"/>
      <c r="F90" s="86"/>
      <c r="G90" s="577"/>
      <c r="H90" s="579"/>
      <c r="I90" s="86"/>
      <c r="J90" s="86"/>
      <c r="K90" s="577"/>
      <c r="L90" s="579"/>
      <c r="M90" s="86"/>
      <c r="N90" s="580"/>
      <c r="O90" s="581"/>
      <c r="P90" s="94"/>
      <c r="Q90" s="94"/>
    </row>
    <row r="91" spans="1:17">
      <c r="A91" s="1290" t="s">
        <v>21</v>
      </c>
      <c r="B91" s="1290"/>
      <c r="C91" s="1290"/>
      <c r="D91" s="1291"/>
      <c r="E91" s="512">
        <v>0</v>
      </c>
      <c r="F91" s="512">
        <v>0</v>
      </c>
      <c r="G91" s="512">
        <v>0</v>
      </c>
      <c r="H91" s="512">
        <v>0</v>
      </c>
      <c r="I91" s="512">
        <v>0</v>
      </c>
      <c r="J91" s="512">
        <v>0</v>
      </c>
      <c r="K91" s="512">
        <v>0</v>
      </c>
      <c r="L91" s="512">
        <v>0</v>
      </c>
      <c r="M91" s="512">
        <v>0</v>
      </c>
      <c r="N91" s="154"/>
      <c r="O91" s="511" t="s">
        <v>11</v>
      </c>
      <c r="P91" s="577"/>
      <c r="Q91" s="116"/>
    </row>
    <row r="92" spans="1:17">
      <c r="A92" s="94"/>
      <c r="B92" s="160" t="s">
        <v>22</v>
      </c>
      <c r="C92" s="94"/>
      <c r="D92" s="80"/>
      <c r="E92" s="80"/>
      <c r="F92" s="83"/>
      <c r="G92" s="80"/>
      <c r="H92" s="83"/>
      <c r="I92" s="80"/>
      <c r="J92" s="83"/>
      <c r="K92" s="94"/>
      <c r="L92" s="81"/>
      <c r="M92" s="83"/>
      <c r="N92" s="81"/>
      <c r="O92" s="97" t="s">
        <v>23</v>
      </c>
    </row>
    <row r="93" spans="1:17">
      <c r="A93" s="94"/>
      <c r="B93" s="97" t="s">
        <v>24</v>
      </c>
      <c r="C93" s="94"/>
      <c r="D93" s="80"/>
      <c r="E93" s="80"/>
      <c r="F93" s="83"/>
      <c r="G93" s="80"/>
      <c r="H93" s="83"/>
      <c r="I93" s="80"/>
      <c r="J93" s="83"/>
      <c r="K93" s="80"/>
      <c r="L93" s="94"/>
      <c r="M93" s="83"/>
      <c r="N93" s="81"/>
      <c r="O93" s="97" t="s">
        <v>26</v>
      </c>
    </row>
    <row r="94" spans="1:17" s="112" customFormat="1">
      <c r="A94" s="168"/>
      <c r="B94" s="168" t="s">
        <v>27</v>
      </c>
      <c r="C94" s="168"/>
      <c r="D94" s="169"/>
      <c r="E94" s="169">
        <v>0</v>
      </c>
      <c r="F94" s="169">
        <v>0</v>
      </c>
      <c r="G94" s="169">
        <v>0</v>
      </c>
      <c r="H94" s="169">
        <v>0</v>
      </c>
      <c r="I94" s="169">
        <v>0</v>
      </c>
      <c r="J94" s="169">
        <v>0</v>
      </c>
      <c r="K94" s="169">
        <v>0</v>
      </c>
      <c r="L94" s="169">
        <v>0</v>
      </c>
      <c r="M94" s="169">
        <v>0</v>
      </c>
      <c r="N94" s="170"/>
      <c r="O94" s="168" t="s">
        <v>28</v>
      </c>
    </row>
    <row r="95" spans="1:17" s="112" customFormat="1">
      <c r="A95" s="168"/>
      <c r="B95" s="168" t="s">
        <v>29</v>
      </c>
      <c r="C95" s="168"/>
      <c r="D95" s="169"/>
      <c r="E95" s="169">
        <v>0</v>
      </c>
      <c r="F95" s="169">
        <v>0</v>
      </c>
      <c r="G95" s="169">
        <v>0</v>
      </c>
      <c r="H95" s="169">
        <v>0</v>
      </c>
      <c r="I95" s="169">
        <v>0</v>
      </c>
      <c r="J95" s="169">
        <v>0</v>
      </c>
      <c r="K95" s="169">
        <v>0</v>
      </c>
      <c r="L95" s="169">
        <v>0</v>
      </c>
      <c r="M95" s="169">
        <v>0</v>
      </c>
      <c r="N95" s="170"/>
      <c r="O95" s="168" t="s">
        <v>30</v>
      </c>
    </row>
    <row r="96" spans="1:17">
      <c r="A96" s="94"/>
      <c r="B96" s="97" t="s">
        <v>31</v>
      </c>
      <c r="C96" s="94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1"/>
      <c r="O96" s="97" t="s">
        <v>32</v>
      </c>
    </row>
    <row r="97" spans="1:17">
      <c r="A97" s="94"/>
      <c r="B97" s="97" t="s">
        <v>33</v>
      </c>
      <c r="C97" s="94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1"/>
      <c r="O97" s="97" t="s">
        <v>34</v>
      </c>
    </row>
    <row r="98" spans="1:17">
      <c r="A98" s="94"/>
      <c r="B98" s="97" t="s">
        <v>35</v>
      </c>
      <c r="C98" s="94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1"/>
      <c r="O98" s="97" t="s">
        <v>36</v>
      </c>
    </row>
    <row r="99" spans="1:17" s="112" customFormat="1">
      <c r="A99" s="168"/>
      <c r="B99" s="168" t="s">
        <v>37</v>
      </c>
      <c r="C99" s="168"/>
      <c r="D99" s="169"/>
      <c r="E99" s="169">
        <v>0</v>
      </c>
      <c r="F99" s="169">
        <v>0</v>
      </c>
      <c r="G99" s="169">
        <v>0</v>
      </c>
      <c r="H99" s="169">
        <v>0</v>
      </c>
      <c r="I99" s="169">
        <v>0</v>
      </c>
      <c r="J99" s="169">
        <v>0</v>
      </c>
      <c r="K99" s="169">
        <v>0</v>
      </c>
      <c r="L99" s="169">
        <v>0</v>
      </c>
      <c r="M99" s="169">
        <v>0</v>
      </c>
      <c r="N99" s="170"/>
      <c r="O99" s="168" t="s">
        <v>38</v>
      </c>
    </row>
    <row r="100" spans="1:17" s="112" customFormat="1">
      <c r="A100" s="168"/>
      <c r="B100" s="168" t="s">
        <v>39</v>
      </c>
      <c r="C100" s="168"/>
      <c r="D100" s="169"/>
      <c r="E100" s="169">
        <v>0</v>
      </c>
      <c r="F100" s="169">
        <v>0</v>
      </c>
      <c r="G100" s="169">
        <v>0</v>
      </c>
      <c r="H100" s="169">
        <v>0</v>
      </c>
      <c r="I100" s="169">
        <v>0</v>
      </c>
      <c r="J100" s="169">
        <v>0</v>
      </c>
      <c r="K100" s="169">
        <v>0</v>
      </c>
      <c r="L100" s="169">
        <v>0</v>
      </c>
      <c r="M100" s="169">
        <v>0</v>
      </c>
      <c r="N100" s="170"/>
      <c r="O100" s="168" t="s">
        <v>40</v>
      </c>
    </row>
    <row r="101" spans="1:17" s="112" customFormat="1">
      <c r="A101" s="168"/>
      <c r="B101" s="168" t="s">
        <v>41</v>
      </c>
      <c r="C101" s="168"/>
      <c r="D101" s="169"/>
      <c r="E101" s="169">
        <v>0</v>
      </c>
      <c r="F101" s="169">
        <v>0</v>
      </c>
      <c r="G101" s="169">
        <v>0</v>
      </c>
      <c r="H101" s="169">
        <v>0</v>
      </c>
      <c r="I101" s="169">
        <v>0</v>
      </c>
      <c r="J101" s="169">
        <v>0</v>
      </c>
      <c r="K101" s="169">
        <v>0</v>
      </c>
      <c r="L101" s="169">
        <v>0</v>
      </c>
      <c r="M101" s="169">
        <v>0</v>
      </c>
      <c r="N101" s="170"/>
      <c r="O101" s="168" t="s">
        <v>42</v>
      </c>
    </row>
    <row r="102" spans="1:17" s="112" customFormat="1">
      <c r="A102" s="168"/>
      <c r="B102" s="168" t="s">
        <v>43</v>
      </c>
      <c r="C102" s="168"/>
      <c r="D102" s="169"/>
      <c r="E102" s="169">
        <v>0</v>
      </c>
      <c r="F102" s="169">
        <v>0</v>
      </c>
      <c r="G102" s="169">
        <v>0</v>
      </c>
      <c r="H102" s="169">
        <v>0</v>
      </c>
      <c r="I102" s="169">
        <v>0</v>
      </c>
      <c r="J102" s="169">
        <v>0</v>
      </c>
      <c r="K102" s="169">
        <v>0</v>
      </c>
      <c r="L102" s="169">
        <v>0</v>
      </c>
      <c r="M102" s="169">
        <v>0</v>
      </c>
      <c r="N102" s="170"/>
      <c r="O102" s="168" t="s">
        <v>44</v>
      </c>
    </row>
    <row r="103" spans="1:17">
      <c r="A103" s="94"/>
      <c r="B103" s="97" t="s">
        <v>45</v>
      </c>
      <c r="C103" s="94"/>
      <c r="D103" s="80"/>
      <c r="E103" s="80"/>
      <c r="F103" s="83"/>
      <c r="G103" s="80"/>
      <c r="H103" s="83"/>
      <c r="I103" s="80"/>
      <c r="J103" s="83"/>
      <c r="K103" s="80"/>
      <c r="L103" s="94"/>
      <c r="M103" s="83"/>
      <c r="N103" s="81"/>
      <c r="O103" s="97" t="s">
        <v>46</v>
      </c>
    </row>
    <row r="104" spans="1:17">
      <c r="A104" s="85"/>
      <c r="B104" s="67" t="s">
        <v>47</v>
      </c>
      <c r="C104" s="85"/>
      <c r="D104" s="115"/>
      <c r="E104" s="115"/>
      <c r="F104" s="82"/>
      <c r="G104" s="115"/>
      <c r="H104" s="82"/>
      <c r="I104" s="115"/>
      <c r="J104" s="82"/>
      <c r="K104" s="115"/>
      <c r="L104" s="85"/>
      <c r="M104" s="82"/>
      <c r="N104" s="151"/>
      <c r="O104" s="67" t="s">
        <v>48</v>
      </c>
    </row>
    <row r="105" spans="1:17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7">
      <c r="A106" s="64"/>
      <c r="B106" s="64" t="s">
        <v>345</v>
      </c>
      <c r="C106" s="64"/>
      <c r="D106" s="64"/>
      <c r="E106" s="64"/>
      <c r="F106" s="64"/>
      <c r="G106" s="64"/>
      <c r="H106" s="64"/>
      <c r="I106" s="64" t="s">
        <v>346</v>
      </c>
      <c r="J106" s="64"/>
      <c r="K106" s="64"/>
      <c r="L106" s="64"/>
      <c r="M106" s="64"/>
      <c r="N106" s="64"/>
      <c r="O106" s="64"/>
      <c r="P106" s="64"/>
      <c r="Q106" s="64"/>
    </row>
    <row r="107" spans="1:17">
      <c r="A107" s="64"/>
      <c r="B107" s="64" t="s">
        <v>408</v>
      </c>
      <c r="C107" s="64"/>
      <c r="D107" s="64"/>
      <c r="E107" s="64"/>
      <c r="F107" s="64"/>
      <c r="G107" s="64"/>
      <c r="H107" s="64"/>
      <c r="I107" s="64" t="s">
        <v>409</v>
      </c>
      <c r="J107" s="64"/>
      <c r="K107" s="64"/>
      <c r="L107" s="64"/>
      <c r="M107" s="64"/>
      <c r="N107" s="64"/>
      <c r="O107" s="64"/>
      <c r="P107" s="64"/>
      <c r="Q107" s="64"/>
    </row>
    <row r="108" spans="1:17" s="4" customFormat="1">
      <c r="A108" s="1"/>
      <c r="B108" s="1" t="s">
        <v>127</v>
      </c>
      <c r="C108" s="18">
        <v>3.1</v>
      </c>
      <c r="D108" s="1" t="s">
        <v>405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406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47" t="s">
        <v>3</v>
      </c>
      <c r="B111" s="1248"/>
      <c r="C111" s="1248"/>
      <c r="D111" s="1249"/>
      <c r="E111" s="1189" t="s">
        <v>379</v>
      </c>
      <c r="F111" s="1190"/>
      <c r="G111" s="1190"/>
      <c r="H111" s="1190"/>
      <c r="I111" s="1190"/>
      <c r="J111" s="1190"/>
      <c r="K111" s="1190"/>
      <c r="L111" s="1190"/>
      <c r="M111" s="1268"/>
      <c r="N111" s="1084" t="s">
        <v>5</v>
      </c>
      <c r="O111" s="1256"/>
    </row>
    <row r="112" spans="1:17" s="4" customFormat="1">
      <c r="A112" s="1269"/>
      <c r="B112" s="1270"/>
      <c r="C112" s="1270"/>
      <c r="D112" s="1251"/>
      <c r="E112" s="373"/>
      <c r="G112" s="373"/>
      <c r="H112" s="742" t="s">
        <v>380</v>
      </c>
      <c r="I112" s="373"/>
      <c r="J112" s="374"/>
      <c r="K112" s="179" t="s">
        <v>381</v>
      </c>
      <c r="L112" s="750" t="s">
        <v>382</v>
      </c>
      <c r="M112" s="375"/>
      <c r="N112" s="1266"/>
      <c r="O112" s="1265"/>
    </row>
    <row r="113" spans="1:17" s="4" customFormat="1">
      <c r="A113" s="1269"/>
      <c r="B113" s="1270"/>
      <c r="C113" s="1270"/>
      <c r="D113" s="1251"/>
      <c r="E113" s="39" t="s">
        <v>383</v>
      </c>
      <c r="F113" s="750" t="s">
        <v>384</v>
      </c>
      <c r="G113" s="376" t="s">
        <v>385</v>
      </c>
      <c r="H113" s="39" t="s">
        <v>386</v>
      </c>
      <c r="I113" s="376" t="s">
        <v>387</v>
      </c>
      <c r="J113" s="376" t="s">
        <v>388</v>
      </c>
      <c r="K113" s="39" t="s">
        <v>389</v>
      </c>
      <c r="L113" s="744" t="s">
        <v>390</v>
      </c>
      <c r="M113" s="376" t="s">
        <v>391</v>
      </c>
      <c r="N113" s="1266"/>
      <c r="O113" s="1265"/>
    </row>
    <row r="114" spans="1:17" s="4" customFormat="1">
      <c r="A114" s="1269"/>
      <c r="B114" s="1270"/>
      <c r="C114" s="1270"/>
      <c r="D114" s="1251"/>
      <c r="E114" s="34" t="s">
        <v>392</v>
      </c>
      <c r="F114" s="39" t="s">
        <v>393</v>
      </c>
      <c r="G114" s="744" t="s">
        <v>394</v>
      </c>
      <c r="H114" s="744" t="s">
        <v>395</v>
      </c>
      <c r="I114" s="39" t="s">
        <v>396</v>
      </c>
      <c r="J114" s="39" t="s">
        <v>397</v>
      </c>
      <c r="K114" s="744" t="s">
        <v>398</v>
      </c>
      <c r="L114" s="740" t="s">
        <v>399</v>
      </c>
      <c r="M114" s="39" t="s">
        <v>166</v>
      </c>
      <c r="N114" s="1266"/>
      <c r="O114" s="1265"/>
    </row>
    <row r="115" spans="1:17" s="4" customFormat="1">
      <c r="A115" s="1271"/>
      <c r="B115" s="1252"/>
      <c r="C115" s="1252"/>
      <c r="D115" s="1253"/>
      <c r="E115" s="284"/>
      <c r="F115" s="13"/>
      <c r="G115" s="283"/>
      <c r="H115" s="22" t="s">
        <v>400</v>
      </c>
      <c r="I115" s="13"/>
      <c r="J115" s="13"/>
      <c r="K115" s="22" t="s">
        <v>401</v>
      </c>
      <c r="L115" s="284"/>
      <c r="M115" s="13"/>
      <c r="N115" s="1267"/>
      <c r="O115" s="1260"/>
    </row>
    <row r="116" spans="1:17" s="4" customFormat="1">
      <c r="A116" s="751"/>
      <c r="B116" s="751"/>
      <c r="C116" s="751"/>
      <c r="D116" s="749"/>
      <c r="E116" s="746"/>
      <c r="F116" s="39"/>
      <c r="G116" s="745"/>
      <c r="H116" s="744"/>
      <c r="I116" s="39"/>
      <c r="J116" s="39"/>
      <c r="K116" s="745"/>
      <c r="L116" s="744"/>
      <c r="M116" s="39"/>
      <c r="N116" s="748"/>
      <c r="O116" s="752"/>
      <c r="P116" s="11"/>
      <c r="Q116" s="11"/>
    </row>
    <row r="117" spans="1:17">
      <c r="A117" s="1290" t="s">
        <v>21</v>
      </c>
      <c r="B117" s="1290"/>
      <c r="C117" s="1290"/>
      <c r="D117" s="1291"/>
      <c r="E117" s="512">
        <f>SUM(E118:E130)</f>
        <v>0</v>
      </c>
      <c r="F117" s="512">
        <f t="shared" ref="F117:M117" si="13">SUM(F118:F130)</f>
        <v>0</v>
      </c>
      <c r="G117" s="512">
        <f t="shared" si="13"/>
        <v>0</v>
      </c>
      <c r="H117" s="512">
        <f t="shared" si="13"/>
        <v>0</v>
      </c>
      <c r="I117" s="512">
        <f t="shared" si="13"/>
        <v>0</v>
      </c>
      <c r="J117" s="512">
        <f t="shared" si="13"/>
        <v>0</v>
      </c>
      <c r="K117" s="512">
        <f t="shared" si="13"/>
        <v>4</v>
      </c>
      <c r="L117" s="512">
        <f t="shared" si="13"/>
        <v>0</v>
      </c>
      <c r="M117" s="512">
        <f t="shared" si="13"/>
        <v>0</v>
      </c>
      <c r="N117" s="154"/>
      <c r="O117" s="511" t="s">
        <v>11</v>
      </c>
      <c r="P117" s="577"/>
      <c r="Q117" s="116"/>
    </row>
    <row r="118" spans="1:17">
      <c r="A118" s="94"/>
      <c r="B118" s="160" t="s">
        <v>22</v>
      </c>
      <c r="C118" s="94"/>
      <c r="D118" s="80"/>
      <c r="E118" s="80"/>
      <c r="F118" s="83"/>
      <c r="G118" s="80"/>
      <c r="H118" s="83"/>
      <c r="I118" s="80"/>
      <c r="J118" s="83"/>
      <c r="K118" s="94"/>
      <c r="L118" s="81"/>
      <c r="M118" s="83"/>
      <c r="N118" s="81"/>
      <c r="O118" s="97" t="s">
        <v>23</v>
      </c>
    </row>
    <row r="119" spans="1:17">
      <c r="A119" s="94"/>
      <c r="B119" s="97" t="s">
        <v>24</v>
      </c>
      <c r="C119" s="94"/>
      <c r="D119" s="80"/>
      <c r="E119" s="80"/>
      <c r="F119" s="83"/>
      <c r="G119" s="80"/>
      <c r="H119" s="83"/>
      <c r="I119" s="80"/>
      <c r="J119" s="83"/>
      <c r="K119" s="80"/>
      <c r="L119" s="94"/>
      <c r="M119" s="83"/>
      <c r="N119" s="81"/>
      <c r="O119" s="97" t="s">
        <v>26</v>
      </c>
    </row>
    <row r="120" spans="1:17">
      <c r="A120" s="94"/>
      <c r="B120" s="97" t="s">
        <v>27</v>
      </c>
      <c r="C120" s="94"/>
      <c r="D120" s="80"/>
      <c r="E120" s="80"/>
      <c r="F120" s="83"/>
      <c r="G120" s="80"/>
      <c r="H120" s="83"/>
      <c r="I120" s="80"/>
      <c r="J120" s="83"/>
      <c r="K120" s="80"/>
      <c r="L120" s="94"/>
      <c r="M120" s="83"/>
      <c r="N120" s="81"/>
      <c r="O120" s="97" t="s">
        <v>28</v>
      </c>
    </row>
    <row r="121" spans="1:17">
      <c r="A121" s="94"/>
      <c r="B121" s="97" t="s">
        <v>29</v>
      </c>
      <c r="C121" s="94"/>
      <c r="D121" s="80"/>
      <c r="E121" s="80"/>
      <c r="F121" s="83"/>
      <c r="G121" s="80"/>
      <c r="H121" s="83"/>
      <c r="I121" s="80"/>
      <c r="J121" s="83"/>
      <c r="K121" s="80"/>
      <c r="L121" s="94"/>
      <c r="M121" s="83"/>
      <c r="N121" s="81"/>
      <c r="O121" s="97" t="s">
        <v>30</v>
      </c>
    </row>
    <row r="122" spans="1:17">
      <c r="A122" s="94"/>
      <c r="B122" s="97" t="s">
        <v>31</v>
      </c>
      <c r="C122" s="94"/>
      <c r="D122" s="80"/>
      <c r="E122" s="80"/>
      <c r="F122" s="83"/>
      <c r="G122" s="80"/>
      <c r="H122" s="83"/>
      <c r="I122" s="80"/>
      <c r="J122" s="83"/>
      <c r="K122" s="80"/>
      <c r="L122" s="94"/>
      <c r="M122" s="83"/>
      <c r="N122" s="81"/>
      <c r="O122" s="97" t="s">
        <v>32</v>
      </c>
    </row>
    <row r="123" spans="1:17" s="112" customFormat="1">
      <c r="A123" s="168"/>
      <c r="B123" s="168" t="s">
        <v>33</v>
      </c>
      <c r="C123" s="168"/>
      <c r="D123" s="169"/>
      <c r="E123" s="169">
        <v>0</v>
      </c>
      <c r="F123" s="169"/>
      <c r="G123" s="169">
        <v>0</v>
      </c>
      <c r="H123" s="169">
        <v>0</v>
      </c>
      <c r="I123" s="169">
        <v>0</v>
      </c>
      <c r="J123" s="169">
        <v>0</v>
      </c>
      <c r="K123" s="169">
        <v>1</v>
      </c>
      <c r="L123" s="168">
        <v>0</v>
      </c>
      <c r="M123" s="171">
        <v>0</v>
      </c>
      <c r="N123" s="170"/>
      <c r="O123" s="168" t="s">
        <v>34</v>
      </c>
    </row>
    <row r="124" spans="1:17" s="112" customFormat="1">
      <c r="A124" s="168"/>
      <c r="B124" s="168" t="s">
        <v>35</v>
      </c>
      <c r="C124" s="168"/>
      <c r="D124" s="169"/>
      <c r="E124" s="169">
        <v>0</v>
      </c>
      <c r="F124" s="169"/>
      <c r="G124" s="169">
        <v>0</v>
      </c>
      <c r="H124" s="169">
        <v>0</v>
      </c>
      <c r="I124" s="169">
        <v>0</v>
      </c>
      <c r="J124" s="169">
        <v>0</v>
      </c>
      <c r="K124" s="169">
        <v>3</v>
      </c>
      <c r="L124" s="168">
        <v>0</v>
      </c>
      <c r="M124" s="171">
        <v>0</v>
      </c>
      <c r="N124" s="170"/>
      <c r="O124" s="168" t="s">
        <v>36</v>
      </c>
    </row>
    <row r="125" spans="1:17">
      <c r="A125" s="94"/>
      <c r="B125" s="97" t="s">
        <v>37</v>
      </c>
      <c r="C125" s="94"/>
      <c r="D125" s="80"/>
      <c r="E125" s="80"/>
      <c r="F125" s="80"/>
      <c r="G125" s="80"/>
      <c r="H125" s="80"/>
      <c r="I125" s="80"/>
      <c r="J125" s="80"/>
      <c r="K125" s="80"/>
      <c r="L125" s="94"/>
      <c r="M125" s="83"/>
      <c r="N125" s="81"/>
      <c r="O125" s="97" t="s">
        <v>38</v>
      </c>
    </row>
    <row r="126" spans="1:17">
      <c r="A126" s="94"/>
      <c r="B126" s="97" t="s">
        <v>39</v>
      </c>
      <c r="C126" s="94"/>
      <c r="D126" s="80"/>
      <c r="E126" s="80"/>
      <c r="F126" s="80"/>
      <c r="G126" s="80"/>
      <c r="H126" s="80"/>
      <c r="I126" s="80"/>
      <c r="J126" s="80"/>
      <c r="K126" s="80"/>
      <c r="L126" s="94"/>
      <c r="M126" s="83"/>
      <c r="N126" s="81"/>
      <c r="O126" s="97" t="s">
        <v>40</v>
      </c>
    </row>
    <row r="127" spans="1:17">
      <c r="A127" s="94"/>
      <c r="B127" s="97" t="s">
        <v>41</v>
      </c>
      <c r="C127" s="94"/>
      <c r="D127" s="80"/>
      <c r="E127" s="80"/>
      <c r="F127" s="80"/>
      <c r="G127" s="80"/>
      <c r="H127" s="80"/>
      <c r="I127" s="80"/>
      <c r="J127" s="80"/>
      <c r="K127" s="80"/>
      <c r="L127" s="94"/>
      <c r="M127" s="83"/>
      <c r="N127" s="81"/>
      <c r="O127" s="97" t="s">
        <v>42</v>
      </c>
    </row>
    <row r="128" spans="1:17">
      <c r="A128" s="94"/>
      <c r="B128" s="97" t="s">
        <v>43</v>
      </c>
      <c r="C128" s="94"/>
      <c r="D128" s="80"/>
      <c r="E128" s="80"/>
      <c r="F128" s="80"/>
      <c r="G128" s="80"/>
      <c r="H128" s="80"/>
      <c r="I128" s="80"/>
      <c r="J128" s="80"/>
      <c r="K128" s="80"/>
      <c r="L128" s="94"/>
      <c r="M128" s="83"/>
      <c r="N128" s="81"/>
      <c r="O128" s="97" t="s">
        <v>44</v>
      </c>
    </row>
    <row r="129" spans="1:17">
      <c r="A129" s="94"/>
      <c r="B129" s="97" t="s">
        <v>45</v>
      </c>
      <c r="C129" s="94"/>
      <c r="D129" s="80"/>
      <c r="E129" s="80"/>
      <c r="F129" s="80"/>
      <c r="G129" s="80"/>
      <c r="H129" s="80"/>
      <c r="I129" s="80"/>
      <c r="J129" s="80"/>
      <c r="K129" s="80"/>
      <c r="L129" s="94"/>
      <c r="M129" s="83"/>
      <c r="N129" s="81"/>
      <c r="O129" s="97" t="s">
        <v>46</v>
      </c>
    </row>
    <row r="130" spans="1:17" s="112" customFormat="1">
      <c r="A130" s="153"/>
      <c r="B130" s="172" t="s">
        <v>47</v>
      </c>
      <c r="C130" s="153"/>
      <c r="D130" s="173"/>
      <c r="E130" s="173">
        <v>0</v>
      </c>
      <c r="F130" s="173"/>
      <c r="G130" s="173">
        <v>0</v>
      </c>
      <c r="H130" s="173">
        <v>0</v>
      </c>
      <c r="I130" s="173">
        <v>0</v>
      </c>
      <c r="J130" s="173">
        <v>0</v>
      </c>
      <c r="K130" s="173">
        <v>0</v>
      </c>
      <c r="L130" s="153">
        <v>0</v>
      </c>
      <c r="M130" s="174">
        <v>0</v>
      </c>
      <c r="N130" s="175"/>
      <c r="O130" s="172" t="s">
        <v>48</v>
      </c>
    </row>
    <row r="131" spans="1:17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7">
      <c r="A132" s="64"/>
      <c r="B132" s="64" t="s">
        <v>345</v>
      </c>
      <c r="C132" s="64"/>
      <c r="D132" s="64"/>
      <c r="E132" s="64"/>
      <c r="F132" s="64"/>
      <c r="G132" s="64"/>
      <c r="H132" s="64"/>
      <c r="I132" s="64" t="s">
        <v>346</v>
      </c>
      <c r="J132" s="64"/>
      <c r="K132" s="64"/>
      <c r="L132" s="64"/>
      <c r="M132" s="64"/>
      <c r="N132" s="64"/>
      <c r="O132" s="64"/>
      <c r="P132" s="64"/>
      <c r="Q132" s="64"/>
    </row>
    <row r="133" spans="1:17">
      <c r="A133" s="64"/>
      <c r="B133" s="64" t="s">
        <v>408</v>
      </c>
      <c r="C133" s="64"/>
      <c r="D133" s="64"/>
      <c r="E133" s="64"/>
      <c r="F133" s="64"/>
      <c r="G133" s="64"/>
      <c r="H133" s="64"/>
      <c r="I133" s="64" t="s">
        <v>409</v>
      </c>
      <c r="J133" s="64"/>
      <c r="K133" s="64"/>
      <c r="L133" s="64"/>
      <c r="M133" s="64"/>
      <c r="N133" s="64"/>
      <c r="O133" s="64"/>
      <c r="P133" s="64"/>
      <c r="Q133" s="64"/>
    </row>
    <row r="134" spans="1:17" s="4" customFormat="1">
      <c r="A134" s="1"/>
      <c r="B134" s="1" t="s">
        <v>127</v>
      </c>
      <c r="C134" s="18">
        <v>3.1</v>
      </c>
      <c r="D134" s="1" t="s">
        <v>497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410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47" t="s">
        <v>3</v>
      </c>
      <c r="B137" s="1248"/>
      <c r="C137" s="1248"/>
      <c r="D137" s="1249"/>
      <c r="E137" s="1189" t="s">
        <v>379</v>
      </c>
      <c r="F137" s="1190"/>
      <c r="G137" s="1190"/>
      <c r="H137" s="1190"/>
      <c r="I137" s="1190"/>
      <c r="J137" s="1190"/>
      <c r="K137" s="1190"/>
      <c r="L137" s="1190"/>
      <c r="M137" s="1268"/>
      <c r="N137" s="1084" t="s">
        <v>5</v>
      </c>
      <c r="O137" s="1256"/>
    </row>
    <row r="138" spans="1:17" s="4" customFormat="1">
      <c r="A138" s="1269"/>
      <c r="B138" s="1270"/>
      <c r="C138" s="1270"/>
      <c r="D138" s="1251"/>
      <c r="E138" s="373"/>
      <c r="G138" s="373"/>
      <c r="H138" s="602" t="s">
        <v>380</v>
      </c>
      <c r="I138" s="373"/>
      <c r="J138" s="374"/>
      <c r="K138" s="179" t="s">
        <v>381</v>
      </c>
      <c r="L138" s="610" t="s">
        <v>382</v>
      </c>
      <c r="M138" s="375"/>
      <c r="N138" s="1266"/>
      <c r="O138" s="1265"/>
    </row>
    <row r="139" spans="1:17" s="4" customFormat="1">
      <c r="A139" s="1269"/>
      <c r="B139" s="1270"/>
      <c r="C139" s="1270"/>
      <c r="D139" s="1251"/>
      <c r="E139" s="39" t="s">
        <v>383</v>
      </c>
      <c r="F139" s="610" t="s">
        <v>384</v>
      </c>
      <c r="G139" s="376" t="s">
        <v>385</v>
      </c>
      <c r="H139" s="39" t="s">
        <v>386</v>
      </c>
      <c r="I139" s="376" t="s">
        <v>387</v>
      </c>
      <c r="J139" s="376" t="s">
        <v>388</v>
      </c>
      <c r="K139" s="39" t="s">
        <v>389</v>
      </c>
      <c r="L139" s="604" t="s">
        <v>390</v>
      </c>
      <c r="M139" s="376" t="s">
        <v>391</v>
      </c>
      <c r="N139" s="1266"/>
      <c r="O139" s="1265"/>
    </row>
    <row r="140" spans="1:17" s="4" customFormat="1">
      <c r="A140" s="1269"/>
      <c r="B140" s="1270"/>
      <c r="C140" s="1270"/>
      <c r="D140" s="1251"/>
      <c r="E140" s="34" t="s">
        <v>392</v>
      </c>
      <c r="F140" s="39" t="s">
        <v>393</v>
      </c>
      <c r="G140" s="604" t="s">
        <v>394</v>
      </c>
      <c r="H140" s="604" t="s">
        <v>395</v>
      </c>
      <c r="I140" s="39" t="s">
        <v>396</v>
      </c>
      <c r="J140" s="39" t="s">
        <v>397</v>
      </c>
      <c r="K140" s="604" t="s">
        <v>398</v>
      </c>
      <c r="L140" s="600" t="s">
        <v>399</v>
      </c>
      <c r="M140" s="39" t="s">
        <v>166</v>
      </c>
      <c r="N140" s="1266"/>
      <c r="O140" s="1265"/>
    </row>
    <row r="141" spans="1:17" s="4" customFormat="1">
      <c r="A141" s="1271"/>
      <c r="B141" s="1252"/>
      <c r="C141" s="1252"/>
      <c r="D141" s="1253"/>
      <c r="E141" s="284"/>
      <c r="F141" s="13"/>
      <c r="G141" s="283"/>
      <c r="H141" s="22" t="s">
        <v>400</v>
      </c>
      <c r="I141" s="13"/>
      <c r="J141" s="13"/>
      <c r="K141" s="22" t="s">
        <v>401</v>
      </c>
      <c r="L141" s="284"/>
      <c r="M141" s="13"/>
      <c r="N141" s="1267"/>
      <c r="O141" s="1260"/>
    </row>
    <row r="142" spans="1:17" s="4" customFormat="1">
      <c r="A142" s="611"/>
      <c r="B142" s="611"/>
      <c r="C142" s="611"/>
      <c r="D142" s="608"/>
      <c r="E142" s="606"/>
      <c r="F142" s="39"/>
      <c r="G142" s="605"/>
      <c r="H142" s="604"/>
      <c r="I142" s="39"/>
      <c r="J142" s="39"/>
      <c r="K142" s="605"/>
      <c r="L142" s="604"/>
      <c r="M142" s="39"/>
      <c r="N142" s="607"/>
      <c r="O142" s="609"/>
      <c r="P142" s="11"/>
      <c r="Q142" s="11"/>
    </row>
    <row r="143" spans="1:17" s="4" customFormat="1">
      <c r="A143" s="1043" t="s">
        <v>21</v>
      </c>
      <c r="B143" s="1043"/>
      <c r="C143" s="1043"/>
      <c r="D143" s="1044"/>
      <c r="E143" s="596">
        <f>SUM(E144:E156)</f>
        <v>0</v>
      </c>
      <c r="F143" s="596">
        <f t="shared" ref="F143:M143" si="14">SUM(F144:F156)</f>
        <v>1</v>
      </c>
      <c r="G143" s="596">
        <f t="shared" si="14"/>
        <v>4</v>
      </c>
      <c r="H143" s="596">
        <f t="shared" si="14"/>
        <v>8</v>
      </c>
      <c r="I143" s="596">
        <f t="shared" si="14"/>
        <v>0</v>
      </c>
      <c r="J143" s="596">
        <f t="shared" si="14"/>
        <v>1</v>
      </c>
      <c r="K143" s="596">
        <f t="shared" si="14"/>
        <v>2</v>
      </c>
      <c r="L143" s="596">
        <f t="shared" si="14"/>
        <v>2</v>
      </c>
      <c r="M143" s="596">
        <f t="shared" si="14"/>
        <v>0</v>
      </c>
      <c r="N143" s="244"/>
      <c r="O143" s="595" t="s">
        <v>11</v>
      </c>
      <c r="P143" s="605"/>
      <c r="Q143" s="50"/>
    </row>
    <row r="144" spans="1:17" s="4" customFormat="1">
      <c r="A144" s="11"/>
      <c r="B144" s="689" t="s">
        <v>22</v>
      </c>
      <c r="C144" s="11"/>
      <c r="D144" s="286"/>
      <c r="E144" s="694"/>
      <c r="F144" s="695">
        <v>1</v>
      </c>
      <c r="G144" s="694"/>
      <c r="H144" s="695">
        <v>3</v>
      </c>
      <c r="I144" s="694"/>
      <c r="J144" s="695">
        <v>1</v>
      </c>
      <c r="K144" s="500"/>
      <c r="L144" s="696">
        <v>2</v>
      </c>
      <c r="M144" s="695"/>
      <c r="N144" s="343"/>
      <c r="O144" s="58" t="s">
        <v>23</v>
      </c>
    </row>
    <row r="145" spans="1:17" s="4" customFormat="1">
      <c r="A145" s="11"/>
      <c r="B145" s="58" t="s">
        <v>24</v>
      </c>
      <c r="C145" s="11"/>
      <c r="D145" s="286"/>
      <c r="E145" s="694"/>
      <c r="F145" s="695"/>
      <c r="G145" s="694"/>
      <c r="H145" s="695"/>
      <c r="I145" s="694"/>
      <c r="J145" s="695"/>
      <c r="K145" s="694"/>
      <c r="L145" s="500"/>
      <c r="M145" s="695"/>
      <c r="N145" s="343"/>
      <c r="O145" s="58" t="s">
        <v>26</v>
      </c>
    </row>
    <row r="146" spans="1:17" s="4" customFormat="1">
      <c r="A146" s="11"/>
      <c r="B146" s="58" t="s">
        <v>27</v>
      </c>
      <c r="C146" s="11"/>
      <c r="D146" s="286"/>
      <c r="E146" s="694"/>
      <c r="F146" s="695"/>
      <c r="G146" s="694"/>
      <c r="H146" s="695"/>
      <c r="I146" s="694"/>
      <c r="J146" s="695"/>
      <c r="K146" s="694"/>
      <c r="L146" s="500"/>
      <c r="M146" s="695"/>
      <c r="N146" s="343"/>
      <c r="O146" s="58" t="s">
        <v>28</v>
      </c>
    </row>
    <row r="147" spans="1:17" s="4" customFormat="1">
      <c r="A147" s="11"/>
      <c r="B147" s="58" t="s">
        <v>29</v>
      </c>
      <c r="C147" s="11"/>
      <c r="D147" s="286"/>
      <c r="E147" s="694"/>
      <c r="F147" s="695"/>
      <c r="G147" s="694"/>
      <c r="H147" s="695"/>
      <c r="I147" s="694"/>
      <c r="J147" s="695"/>
      <c r="K147" s="694"/>
      <c r="L147" s="500"/>
      <c r="M147" s="695"/>
      <c r="N147" s="343"/>
      <c r="O147" s="58" t="s">
        <v>30</v>
      </c>
    </row>
    <row r="148" spans="1:17" s="4" customFormat="1">
      <c r="A148" s="11"/>
      <c r="B148" s="58" t="s">
        <v>31</v>
      </c>
      <c r="C148" s="11"/>
      <c r="D148" s="286"/>
      <c r="E148" s="694"/>
      <c r="F148" s="695"/>
      <c r="G148" s="694"/>
      <c r="H148" s="695"/>
      <c r="I148" s="694"/>
      <c r="J148" s="695"/>
      <c r="K148" s="694"/>
      <c r="L148" s="500"/>
      <c r="M148" s="695"/>
      <c r="N148" s="343"/>
      <c r="O148" s="58" t="s">
        <v>32</v>
      </c>
    </row>
    <row r="149" spans="1:17" s="4" customFormat="1">
      <c r="A149" s="11"/>
      <c r="B149" s="58" t="s">
        <v>33</v>
      </c>
      <c r="C149" s="11"/>
      <c r="D149" s="286"/>
      <c r="E149" s="694"/>
      <c r="F149" s="695"/>
      <c r="G149" s="694"/>
      <c r="H149" s="695"/>
      <c r="I149" s="694"/>
      <c r="J149" s="695"/>
      <c r="K149" s="694"/>
      <c r="L149" s="500"/>
      <c r="M149" s="695"/>
      <c r="N149" s="343"/>
      <c r="O149" s="58" t="s">
        <v>34</v>
      </c>
    </row>
    <row r="150" spans="1:17" s="4" customFormat="1">
      <c r="A150" s="11"/>
      <c r="B150" s="58" t="s">
        <v>35</v>
      </c>
      <c r="C150" s="11"/>
      <c r="D150" s="286"/>
      <c r="E150" s="694"/>
      <c r="F150" s="695"/>
      <c r="G150" s="694"/>
      <c r="H150" s="695"/>
      <c r="I150" s="694"/>
      <c r="J150" s="695"/>
      <c r="K150" s="694"/>
      <c r="L150" s="500"/>
      <c r="M150" s="695"/>
      <c r="N150" s="343"/>
      <c r="O150" s="58" t="s">
        <v>36</v>
      </c>
    </row>
    <row r="151" spans="1:17" s="4" customFormat="1">
      <c r="A151" s="11"/>
      <c r="B151" s="58" t="s">
        <v>37</v>
      </c>
      <c r="C151" s="11"/>
      <c r="D151" s="286"/>
      <c r="E151" s="694"/>
      <c r="F151" s="695"/>
      <c r="G151" s="694">
        <v>2</v>
      </c>
      <c r="H151" s="695"/>
      <c r="I151" s="694"/>
      <c r="J151" s="695"/>
      <c r="K151" s="694"/>
      <c r="L151" s="500"/>
      <c r="M151" s="695"/>
      <c r="N151" s="343"/>
      <c r="O151" s="58" t="s">
        <v>38</v>
      </c>
    </row>
    <row r="152" spans="1:17" s="4" customFormat="1">
      <c r="A152" s="11"/>
      <c r="B152" s="58" t="s">
        <v>39</v>
      </c>
      <c r="C152" s="11"/>
      <c r="D152" s="286"/>
      <c r="E152" s="694"/>
      <c r="F152" s="695"/>
      <c r="G152" s="694"/>
      <c r="H152" s="695"/>
      <c r="I152" s="694"/>
      <c r="J152" s="695"/>
      <c r="K152" s="694">
        <v>2</v>
      </c>
      <c r="L152" s="500"/>
      <c r="M152" s="695"/>
      <c r="N152" s="343"/>
      <c r="O152" s="58" t="s">
        <v>40</v>
      </c>
    </row>
    <row r="153" spans="1:17" s="4" customFormat="1">
      <c r="A153" s="11"/>
      <c r="B153" s="58" t="s">
        <v>41</v>
      </c>
      <c r="C153" s="11"/>
      <c r="D153" s="286"/>
      <c r="E153" s="694"/>
      <c r="F153" s="695"/>
      <c r="G153" s="694"/>
      <c r="H153" s="695">
        <v>5</v>
      </c>
      <c r="I153" s="694"/>
      <c r="J153" s="695"/>
      <c r="K153" s="694"/>
      <c r="L153" s="500"/>
      <c r="M153" s="695"/>
      <c r="N153" s="343"/>
      <c r="O153" s="58" t="s">
        <v>42</v>
      </c>
    </row>
    <row r="154" spans="1:17" s="4" customFormat="1">
      <c r="A154" s="11"/>
      <c r="B154" s="58" t="s">
        <v>43</v>
      </c>
      <c r="C154" s="11"/>
      <c r="D154" s="286"/>
      <c r="E154" s="694"/>
      <c r="F154" s="695"/>
      <c r="G154" s="694">
        <v>2</v>
      </c>
      <c r="H154" s="695"/>
      <c r="I154" s="694"/>
      <c r="J154" s="695"/>
      <c r="K154" s="694"/>
      <c r="L154" s="500"/>
      <c r="M154" s="695"/>
      <c r="N154" s="343"/>
      <c r="O154" s="58" t="s">
        <v>44</v>
      </c>
    </row>
    <row r="155" spans="1:17" s="4" customFormat="1">
      <c r="A155" s="11"/>
      <c r="B155" s="58" t="s">
        <v>45</v>
      </c>
      <c r="C155" s="11"/>
      <c r="D155" s="286"/>
      <c r="E155" s="694"/>
      <c r="F155" s="695"/>
      <c r="G155" s="694"/>
      <c r="H155" s="695"/>
      <c r="I155" s="694"/>
      <c r="J155" s="695"/>
      <c r="K155" s="694"/>
      <c r="L155" s="500"/>
      <c r="M155" s="695"/>
      <c r="N155" s="343"/>
      <c r="O155" s="58" t="s">
        <v>46</v>
      </c>
    </row>
    <row r="156" spans="1:17" s="4" customFormat="1">
      <c r="A156" s="23"/>
      <c r="B156" s="12" t="s">
        <v>47</v>
      </c>
      <c r="C156" s="23"/>
      <c r="D156" s="30"/>
      <c r="E156" s="599"/>
      <c r="F156" s="22"/>
      <c r="G156" s="599"/>
      <c r="H156" s="22"/>
      <c r="I156" s="599"/>
      <c r="J156" s="22"/>
      <c r="K156" s="599"/>
      <c r="L156" s="598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345</v>
      </c>
      <c r="C158" s="10"/>
      <c r="D158" s="10"/>
      <c r="E158" s="10"/>
      <c r="F158" s="10"/>
      <c r="G158" s="10"/>
      <c r="H158" s="10"/>
      <c r="I158" s="10" t="s">
        <v>346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408</v>
      </c>
      <c r="C159" s="10"/>
      <c r="D159" s="10"/>
      <c r="E159" s="10"/>
      <c r="F159" s="10"/>
      <c r="G159" s="10"/>
      <c r="H159" s="10"/>
      <c r="I159" s="10" t="s">
        <v>409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09"/>
      <c r="B160" s="109" t="s">
        <v>127</v>
      </c>
      <c r="C160" s="155">
        <v>3.1</v>
      </c>
      <c r="D160" s="109" t="s">
        <v>405</v>
      </c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1:17">
      <c r="A161" s="113"/>
      <c r="B161" s="109" t="s">
        <v>2</v>
      </c>
      <c r="C161" s="155">
        <v>3.1</v>
      </c>
      <c r="D161" s="109" t="s">
        <v>406</v>
      </c>
      <c r="E161" s="109"/>
      <c r="F161" s="113"/>
      <c r="G161" s="113"/>
      <c r="H161" s="113"/>
      <c r="I161" s="113"/>
      <c r="J161" s="113"/>
      <c r="K161" s="113"/>
      <c r="L161" s="113" t="s">
        <v>124</v>
      </c>
      <c r="M161" s="113"/>
      <c r="N161" s="113"/>
      <c r="O161" s="113"/>
      <c r="P161" s="113"/>
      <c r="Q161" s="113"/>
    </row>
    <row r="163" spans="1:17">
      <c r="A163" s="1272" t="s">
        <v>3</v>
      </c>
      <c r="B163" s="1273"/>
      <c r="C163" s="1273"/>
      <c r="D163" s="1274"/>
      <c r="E163" s="1287" t="s">
        <v>379</v>
      </c>
      <c r="F163" s="1288"/>
      <c r="G163" s="1288"/>
      <c r="H163" s="1288"/>
      <c r="I163" s="1288"/>
      <c r="J163" s="1288"/>
      <c r="K163" s="1288"/>
      <c r="L163" s="1288"/>
      <c r="M163" s="1289"/>
      <c r="N163" s="1281" t="s">
        <v>5</v>
      </c>
      <c r="O163" s="1282"/>
    </row>
    <row r="164" spans="1:17">
      <c r="A164" s="1275"/>
      <c r="B164" s="1276"/>
      <c r="C164" s="1276"/>
      <c r="D164" s="1277"/>
      <c r="E164" s="156"/>
      <c r="G164" s="156"/>
      <c r="H164" s="536" t="s">
        <v>380</v>
      </c>
      <c r="I164" s="156"/>
      <c r="J164" s="157"/>
      <c r="K164" s="87" t="s">
        <v>381</v>
      </c>
      <c r="L164" s="583" t="s">
        <v>382</v>
      </c>
      <c r="M164" s="158"/>
      <c r="N164" s="1283"/>
      <c r="O164" s="1284"/>
    </row>
    <row r="165" spans="1:17">
      <c r="A165" s="1275"/>
      <c r="B165" s="1276"/>
      <c r="C165" s="1276"/>
      <c r="D165" s="1277"/>
      <c r="E165" s="86" t="s">
        <v>383</v>
      </c>
      <c r="F165" s="583" t="s">
        <v>384</v>
      </c>
      <c r="G165" s="159" t="s">
        <v>385</v>
      </c>
      <c r="H165" s="86" t="s">
        <v>386</v>
      </c>
      <c r="I165" s="159" t="s">
        <v>387</v>
      </c>
      <c r="J165" s="159" t="s">
        <v>388</v>
      </c>
      <c r="K165" s="86" t="s">
        <v>389</v>
      </c>
      <c r="L165" s="579" t="s">
        <v>390</v>
      </c>
      <c r="M165" s="159" t="s">
        <v>391</v>
      </c>
      <c r="N165" s="1283"/>
      <c r="O165" s="1284"/>
    </row>
    <row r="166" spans="1:17">
      <c r="A166" s="1275"/>
      <c r="B166" s="1276"/>
      <c r="C166" s="1276"/>
      <c r="D166" s="1277"/>
      <c r="E166" s="91" t="s">
        <v>392</v>
      </c>
      <c r="F166" s="86" t="s">
        <v>393</v>
      </c>
      <c r="G166" s="579" t="s">
        <v>394</v>
      </c>
      <c r="H166" s="579" t="s">
        <v>395</v>
      </c>
      <c r="I166" s="86" t="s">
        <v>396</v>
      </c>
      <c r="J166" s="86" t="s">
        <v>397</v>
      </c>
      <c r="K166" s="579" t="s">
        <v>398</v>
      </c>
      <c r="L166" s="533" t="s">
        <v>399</v>
      </c>
      <c r="M166" s="86" t="s">
        <v>166</v>
      </c>
      <c r="N166" s="1283"/>
      <c r="O166" s="1284"/>
    </row>
    <row r="167" spans="1:17">
      <c r="A167" s="1278"/>
      <c r="B167" s="1279"/>
      <c r="C167" s="1279"/>
      <c r="D167" s="1280"/>
      <c r="E167" s="92"/>
      <c r="F167" s="84"/>
      <c r="G167" s="93"/>
      <c r="H167" s="119" t="s">
        <v>400</v>
      </c>
      <c r="I167" s="84"/>
      <c r="J167" s="84"/>
      <c r="K167" s="119" t="s">
        <v>401</v>
      </c>
      <c r="L167" s="92"/>
      <c r="M167" s="84"/>
      <c r="N167" s="1285"/>
      <c r="O167" s="1286"/>
    </row>
    <row r="168" spans="1:17">
      <c r="A168" s="584"/>
      <c r="B168" s="584"/>
      <c r="C168" s="584"/>
      <c r="D168" s="582"/>
      <c r="E168" s="578"/>
      <c r="F168" s="86"/>
      <c r="G168" s="577"/>
      <c r="H168" s="579"/>
      <c r="I168" s="86"/>
      <c r="J168" s="86"/>
      <c r="K168" s="577"/>
      <c r="L168" s="579"/>
      <c r="M168" s="86"/>
      <c r="N168" s="580"/>
      <c r="O168" s="581"/>
      <c r="P168" s="94"/>
      <c r="Q168" s="94"/>
    </row>
    <row r="169" spans="1:17">
      <c r="A169" s="1290" t="s">
        <v>21</v>
      </c>
      <c r="B169" s="1290"/>
      <c r="C169" s="1290"/>
      <c r="D169" s="1291"/>
      <c r="E169" s="512"/>
      <c r="F169" s="176"/>
      <c r="G169" s="150"/>
      <c r="H169" s="154"/>
      <c r="I169" s="176"/>
      <c r="J169" s="176"/>
      <c r="K169" s="90"/>
      <c r="L169" s="154"/>
      <c r="M169" s="176"/>
      <c r="N169" s="154"/>
      <c r="O169" s="511" t="s">
        <v>11</v>
      </c>
      <c r="P169" s="577"/>
      <c r="Q169" s="116"/>
    </row>
    <row r="170" spans="1:17">
      <c r="A170" s="94"/>
      <c r="B170" s="160" t="s">
        <v>22</v>
      </c>
      <c r="C170" s="94"/>
      <c r="D170" s="80"/>
      <c r="E170" s="80"/>
      <c r="F170" s="83"/>
      <c r="G170" s="80"/>
      <c r="H170" s="83"/>
      <c r="I170" s="80"/>
      <c r="J170" s="83"/>
      <c r="K170" s="94"/>
      <c r="L170" s="81"/>
      <c r="M170" s="83"/>
      <c r="N170" s="81"/>
      <c r="O170" s="97" t="s">
        <v>23</v>
      </c>
    </row>
    <row r="171" spans="1:17">
      <c r="A171" s="94"/>
      <c r="B171" s="97" t="s">
        <v>24</v>
      </c>
      <c r="C171" s="94"/>
      <c r="D171" s="80"/>
      <c r="E171" s="80"/>
      <c r="F171" s="83"/>
      <c r="G171" s="80"/>
      <c r="H171" s="83"/>
      <c r="I171" s="80"/>
      <c r="J171" s="83"/>
      <c r="K171" s="80"/>
      <c r="L171" s="94"/>
      <c r="M171" s="83"/>
      <c r="N171" s="81"/>
      <c r="O171" s="97" t="s">
        <v>26</v>
      </c>
    </row>
    <row r="172" spans="1:17">
      <c r="A172" s="94"/>
      <c r="B172" s="97" t="s">
        <v>27</v>
      </c>
      <c r="C172" s="94"/>
      <c r="D172" s="80"/>
      <c r="E172" s="80"/>
      <c r="F172" s="83"/>
      <c r="G172" s="80"/>
      <c r="H172" s="83"/>
      <c r="I172" s="80"/>
      <c r="J172" s="83"/>
      <c r="K172" s="80"/>
      <c r="L172" s="94"/>
      <c r="M172" s="83"/>
      <c r="N172" s="81"/>
      <c r="O172" s="97" t="s">
        <v>28</v>
      </c>
    </row>
    <row r="173" spans="1:17">
      <c r="A173" s="94"/>
      <c r="B173" s="97" t="s">
        <v>29</v>
      </c>
      <c r="C173" s="94"/>
      <c r="D173" s="80"/>
      <c r="E173" s="80"/>
      <c r="F173" s="83"/>
      <c r="G173" s="80"/>
      <c r="H173" s="83"/>
      <c r="I173" s="80"/>
      <c r="J173" s="83"/>
      <c r="K173" s="80"/>
      <c r="L173" s="94"/>
      <c r="M173" s="83"/>
      <c r="N173" s="81"/>
      <c r="O173" s="97" t="s">
        <v>30</v>
      </c>
    </row>
    <row r="174" spans="1:17">
      <c r="A174" s="94"/>
      <c r="B174" s="97" t="s">
        <v>31</v>
      </c>
      <c r="C174" s="94"/>
      <c r="D174" s="80"/>
      <c r="E174" s="80"/>
      <c r="F174" s="83"/>
      <c r="G174" s="80"/>
      <c r="H174" s="83"/>
      <c r="I174" s="80"/>
      <c r="J174" s="83"/>
      <c r="K174" s="80"/>
      <c r="L174" s="94"/>
      <c r="M174" s="83"/>
      <c r="N174" s="81"/>
      <c r="O174" s="97" t="s">
        <v>32</v>
      </c>
    </row>
    <row r="175" spans="1:17">
      <c r="A175" s="94"/>
      <c r="B175" s="97" t="s">
        <v>33</v>
      </c>
      <c r="C175" s="94"/>
      <c r="D175" s="80"/>
      <c r="E175" s="80"/>
      <c r="F175" s="83"/>
      <c r="G175" s="80"/>
      <c r="H175" s="83"/>
      <c r="I175" s="80"/>
      <c r="J175" s="83"/>
      <c r="K175" s="80"/>
      <c r="L175" s="94"/>
      <c r="M175" s="83"/>
      <c r="N175" s="81"/>
      <c r="O175" s="97" t="s">
        <v>34</v>
      </c>
    </row>
    <row r="176" spans="1:17">
      <c r="A176" s="94"/>
      <c r="B176" s="97" t="s">
        <v>35</v>
      </c>
      <c r="C176" s="94"/>
      <c r="D176" s="80"/>
      <c r="E176" s="80"/>
      <c r="F176" s="83"/>
      <c r="G176" s="80"/>
      <c r="H176" s="83"/>
      <c r="I176" s="80"/>
      <c r="J176" s="83"/>
      <c r="K176" s="80"/>
      <c r="L176" s="94"/>
      <c r="M176" s="83"/>
      <c r="N176" s="81"/>
      <c r="O176" s="97" t="s">
        <v>36</v>
      </c>
    </row>
    <row r="177" spans="1:17">
      <c r="A177" s="94"/>
      <c r="B177" s="97" t="s">
        <v>37</v>
      </c>
      <c r="C177" s="94"/>
      <c r="D177" s="80"/>
      <c r="E177" s="80"/>
      <c r="F177" s="83"/>
      <c r="G177" s="80"/>
      <c r="H177" s="83"/>
      <c r="I177" s="80"/>
      <c r="J177" s="83"/>
      <c r="K177" s="80"/>
      <c r="L177" s="94"/>
      <c r="M177" s="83"/>
      <c r="N177" s="81"/>
      <c r="O177" s="97" t="s">
        <v>38</v>
      </c>
    </row>
    <row r="178" spans="1:17">
      <c r="A178" s="94"/>
      <c r="B178" s="97" t="s">
        <v>39</v>
      </c>
      <c r="C178" s="94"/>
      <c r="D178" s="80"/>
      <c r="E178" s="80"/>
      <c r="F178" s="83"/>
      <c r="G178" s="80"/>
      <c r="H178" s="83"/>
      <c r="I178" s="80"/>
      <c r="J178" s="83"/>
      <c r="K178" s="80"/>
      <c r="L178" s="94"/>
      <c r="M178" s="83"/>
      <c r="N178" s="81"/>
      <c r="O178" s="97" t="s">
        <v>40</v>
      </c>
    </row>
    <row r="179" spans="1:17">
      <c r="A179" s="94"/>
      <c r="B179" s="97" t="s">
        <v>41</v>
      </c>
      <c r="C179" s="94"/>
      <c r="D179" s="80"/>
      <c r="E179" s="80"/>
      <c r="F179" s="83"/>
      <c r="G179" s="80"/>
      <c r="H179" s="83"/>
      <c r="I179" s="80"/>
      <c r="J179" s="83"/>
      <c r="K179" s="80"/>
      <c r="L179" s="94"/>
      <c r="M179" s="83"/>
      <c r="N179" s="81"/>
      <c r="O179" s="97" t="s">
        <v>42</v>
      </c>
    </row>
    <row r="180" spans="1:17">
      <c r="A180" s="94"/>
      <c r="B180" s="97" t="s">
        <v>43</v>
      </c>
      <c r="C180" s="94"/>
      <c r="D180" s="80"/>
      <c r="E180" s="80"/>
      <c r="F180" s="83"/>
      <c r="G180" s="80"/>
      <c r="H180" s="83"/>
      <c r="I180" s="80"/>
      <c r="J180" s="83"/>
      <c r="K180" s="80"/>
      <c r="L180" s="94"/>
      <c r="M180" s="83"/>
      <c r="N180" s="81"/>
      <c r="O180" s="97" t="s">
        <v>44</v>
      </c>
    </row>
    <row r="181" spans="1:17">
      <c r="A181" s="94"/>
      <c r="B181" s="97" t="s">
        <v>45</v>
      </c>
      <c r="C181" s="94"/>
      <c r="D181" s="80"/>
      <c r="E181" s="80"/>
      <c r="F181" s="83"/>
      <c r="G181" s="80"/>
      <c r="H181" s="83"/>
      <c r="I181" s="80"/>
      <c r="J181" s="83"/>
      <c r="K181" s="80"/>
      <c r="L181" s="94"/>
      <c r="M181" s="83"/>
      <c r="N181" s="81"/>
      <c r="O181" s="97" t="s">
        <v>46</v>
      </c>
    </row>
    <row r="182" spans="1:17">
      <c r="A182" s="85"/>
      <c r="B182" s="67" t="s">
        <v>47</v>
      </c>
      <c r="C182" s="85"/>
      <c r="D182" s="115"/>
      <c r="E182" s="115"/>
      <c r="F182" s="82"/>
      <c r="G182" s="115"/>
      <c r="H182" s="82"/>
      <c r="I182" s="115"/>
      <c r="J182" s="82"/>
      <c r="K182" s="115"/>
      <c r="L182" s="85"/>
      <c r="M182" s="82"/>
      <c r="N182" s="151"/>
      <c r="O182" s="67" t="s">
        <v>48</v>
      </c>
    </row>
    <row r="183" spans="1:17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7">
      <c r="A184" s="64"/>
      <c r="B184" s="64" t="s">
        <v>345</v>
      </c>
      <c r="C184" s="64"/>
      <c r="D184" s="64"/>
      <c r="E184" s="64"/>
      <c r="F184" s="64"/>
      <c r="G184" s="64"/>
      <c r="H184" s="64"/>
      <c r="I184" s="64" t="s">
        <v>346</v>
      </c>
      <c r="J184" s="64"/>
      <c r="K184" s="64"/>
      <c r="L184" s="64"/>
      <c r="M184" s="64"/>
      <c r="N184" s="64"/>
      <c r="O184" s="64"/>
      <c r="P184" s="64"/>
      <c r="Q184" s="64"/>
    </row>
    <row r="185" spans="1:17">
      <c r="A185" s="64"/>
      <c r="B185" s="64" t="s">
        <v>408</v>
      </c>
      <c r="C185" s="64"/>
      <c r="D185" s="64"/>
      <c r="E185" s="64"/>
      <c r="F185" s="64"/>
      <c r="G185" s="64"/>
      <c r="H185" s="64"/>
      <c r="I185" s="64" t="s">
        <v>409</v>
      </c>
      <c r="J185" s="64"/>
      <c r="K185" s="64"/>
      <c r="L185" s="64"/>
      <c r="M185" s="64"/>
      <c r="N185" s="64"/>
      <c r="O185" s="64"/>
      <c r="P185" s="64"/>
      <c r="Q185" s="64"/>
    </row>
    <row r="186" spans="1:17" s="4" customFormat="1">
      <c r="A186" s="1"/>
      <c r="B186" s="1" t="s">
        <v>127</v>
      </c>
      <c r="C186" s="18">
        <v>3.1</v>
      </c>
      <c r="D186" s="1" t="s">
        <v>497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411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47" t="s">
        <v>3</v>
      </c>
      <c r="B189" s="1248"/>
      <c r="C189" s="1248"/>
      <c r="D189" s="1249"/>
      <c r="E189" s="1189" t="s">
        <v>379</v>
      </c>
      <c r="F189" s="1190"/>
      <c r="G189" s="1190"/>
      <c r="H189" s="1190"/>
      <c r="I189" s="1190"/>
      <c r="J189" s="1190"/>
      <c r="K189" s="1190"/>
      <c r="L189" s="1190"/>
      <c r="M189" s="1268"/>
      <c r="N189" s="1084" t="s">
        <v>5</v>
      </c>
      <c r="O189" s="1256"/>
    </row>
    <row r="190" spans="1:17" s="4" customFormat="1">
      <c r="A190" s="1269"/>
      <c r="B190" s="1270"/>
      <c r="C190" s="1270"/>
      <c r="D190" s="1251"/>
      <c r="E190" s="373"/>
      <c r="G190" s="373"/>
      <c r="H190" s="602" t="s">
        <v>380</v>
      </c>
      <c r="I190" s="373"/>
      <c r="J190" s="374"/>
      <c r="K190" s="179" t="s">
        <v>381</v>
      </c>
      <c r="L190" s="610" t="s">
        <v>382</v>
      </c>
      <c r="M190" s="375"/>
      <c r="N190" s="1266"/>
      <c r="O190" s="1265"/>
    </row>
    <row r="191" spans="1:17" s="4" customFormat="1">
      <c r="A191" s="1269"/>
      <c r="B191" s="1270"/>
      <c r="C191" s="1270"/>
      <c r="D191" s="1251"/>
      <c r="E191" s="39" t="s">
        <v>383</v>
      </c>
      <c r="F191" s="610" t="s">
        <v>384</v>
      </c>
      <c r="G191" s="376" t="s">
        <v>385</v>
      </c>
      <c r="H191" s="39" t="s">
        <v>386</v>
      </c>
      <c r="I191" s="376" t="s">
        <v>387</v>
      </c>
      <c r="J191" s="376" t="s">
        <v>388</v>
      </c>
      <c r="K191" s="39" t="s">
        <v>389</v>
      </c>
      <c r="L191" s="604" t="s">
        <v>390</v>
      </c>
      <c r="M191" s="376" t="s">
        <v>391</v>
      </c>
      <c r="N191" s="1266"/>
      <c r="O191" s="1265"/>
    </row>
    <row r="192" spans="1:17" s="4" customFormat="1">
      <c r="A192" s="1269"/>
      <c r="B192" s="1270"/>
      <c r="C192" s="1270"/>
      <c r="D192" s="1251"/>
      <c r="E192" s="34" t="s">
        <v>392</v>
      </c>
      <c r="F192" s="39" t="s">
        <v>393</v>
      </c>
      <c r="G192" s="604" t="s">
        <v>394</v>
      </c>
      <c r="H192" s="604" t="s">
        <v>395</v>
      </c>
      <c r="I192" s="39" t="s">
        <v>396</v>
      </c>
      <c r="J192" s="39" t="s">
        <v>397</v>
      </c>
      <c r="K192" s="604" t="s">
        <v>398</v>
      </c>
      <c r="L192" s="600" t="s">
        <v>399</v>
      </c>
      <c r="M192" s="39" t="s">
        <v>166</v>
      </c>
      <c r="N192" s="1266"/>
      <c r="O192" s="1265"/>
    </row>
    <row r="193" spans="1:17" s="4" customFormat="1">
      <c r="A193" s="1271"/>
      <c r="B193" s="1252"/>
      <c r="C193" s="1252"/>
      <c r="D193" s="1253"/>
      <c r="E193" s="284"/>
      <c r="F193" s="13"/>
      <c r="G193" s="283"/>
      <c r="H193" s="22" t="s">
        <v>400</v>
      </c>
      <c r="I193" s="13"/>
      <c r="J193" s="13"/>
      <c r="K193" s="22" t="s">
        <v>401</v>
      </c>
      <c r="L193" s="284"/>
      <c r="M193" s="13"/>
      <c r="N193" s="1267"/>
      <c r="O193" s="1260"/>
    </row>
    <row r="194" spans="1:17" s="4" customFormat="1">
      <c r="A194" s="611"/>
      <c r="B194" s="611"/>
      <c r="C194" s="611"/>
      <c r="D194" s="608"/>
      <c r="E194" s="606"/>
      <c r="F194" s="39"/>
      <c r="G194" s="605"/>
      <c r="H194" s="604"/>
      <c r="I194" s="39"/>
      <c r="J194" s="39"/>
      <c r="K194" s="605"/>
      <c r="L194" s="604"/>
      <c r="M194" s="39"/>
      <c r="N194" s="607"/>
      <c r="O194" s="609"/>
      <c r="P194" s="11"/>
      <c r="Q194" s="11"/>
    </row>
    <row r="195" spans="1:17" s="4" customFormat="1">
      <c r="A195" s="1043" t="s">
        <v>21</v>
      </c>
      <c r="B195" s="1043"/>
      <c r="C195" s="1043"/>
      <c r="D195" s="1044"/>
      <c r="E195" s="596">
        <f>SUM(E196:E208)</f>
        <v>0</v>
      </c>
      <c r="F195" s="596">
        <f t="shared" ref="F195:M195" si="15">SUM(F196:F208)</f>
        <v>0</v>
      </c>
      <c r="G195" s="596">
        <f t="shared" si="15"/>
        <v>0</v>
      </c>
      <c r="H195" s="596">
        <f t="shared" si="15"/>
        <v>0</v>
      </c>
      <c r="I195" s="596">
        <f t="shared" si="15"/>
        <v>0</v>
      </c>
      <c r="J195" s="596">
        <f t="shared" si="15"/>
        <v>0</v>
      </c>
      <c r="K195" s="596">
        <f t="shared" si="15"/>
        <v>1</v>
      </c>
      <c r="L195" s="596">
        <f t="shared" si="15"/>
        <v>0</v>
      </c>
      <c r="M195" s="596">
        <f t="shared" si="15"/>
        <v>0</v>
      </c>
      <c r="N195" s="244"/>
      <c r="O195" s="595" t="s">
        <v>11</v>
      </c>
      <c r="P195" s="605"/>
      <c r="Q195" s="50"/>
    </row>
    <row r="196" spans="1:17" s="4" customFormat="1">
      <c r="A196" s="11"/>
      <c r="B196" s="689" t="s">
        <v>22</v>
      </c>
      <c r="C196" s="11"/>
      <c r="D196" s="286"/>
      <c r="E196" s="286">
        <v>0</v>
      </c>
      <c r="F196" s="9">
        <v>0</v>
      </c>
      <c r="G196" s="286">
        <v>0</v>
      </c>
      <c r="H196" s="286">
        <v>0</v>
      </c>
      <c r="I196" s="286">
        <v>0</v>
      </c>
      <c r="J196" s="286">
        <v>0</v>
      </c>
      <c r="K196" s="286">
        <v>1</v>
      </c>
      <c r="L196" s="286">
        <v>0</v>
      </c>
      <c r="M196" s="286">
        <v>0</v>
      </c>
      <c r="N196" s="343"/>
      <c r="O196" s="58" t="s">
        <v>23</v>
      </c>
    </row>
    <row r="197" spans="1:17" s="4" customFormat="1">
      <c r="A197" s="11"/>
      <c r="B197" s="58" t="s">
        <v>24</v>
      </c>
      <c r="C197" s="11"/>
      <c r="D197" s="286"/>
      <c r="E197" s="286"/>
      <c r="F197" s="9"/>
      <c r="G197" s="286"/>
      <c r="H197" s="9"/>
      <c r="I197" s="286"/>
      <c r="J197" s="9"/>
      <c r="K197" s="286"/>
      <c r="L197" s="11"/>
      <c r="M197" s="9"/>
      <c r="N197" s="343"/>
      <c r="O197" s="58" t="s">
        <v>26</v>
      </c>
    </row>
    <row r="198" spans="1:17" s="4" customFormat="1">
      <c r="A198" s="11"/>
      <c r="B198" s="58" t="s">
        <v>27</v>
      </c>
      <c r="C198" s="11"/>
      <c r="D198" s="286"/>
      <c r="E198" s="286"/>
      <c r="F198" s="9"/>
      <c r="G198" s="286"/>
      <c r="H198" s="9"/>
      <c r="I198" s="286"/>
      <c r="J198" s="9"/>
      <c r="K198" s="286"/>
      <c r="L198" s="11"/>
      <c r="M198" s="9"/>
      <c r="N198" s="343"/>
      <c r="O198" s="58" t="s">
        <v>28</v>
      </c>
    </row>
    <row r="199" spans="1:17" s="4" customFormat="1">
      <c r="A199" s="11"/>
      <c r="B199" s="58" t="s">
        <v>29</v>
      </c>
      <c r="C199" s="11"/>
      <c r="D199" s="286"/>
      <c r="E199" s="286"/>
      <c r="F199" s="9"/>
      <c r="G199" s="286"/>
      <c r="H199" s="9"/>
      <c r="I199" s="286"/>
      <c r="J199" s="9"/>
      <c r="K199" s="286"/>
      <c r="L199" s="11"/>
      <c r="M199" s="9"/>
      <c r="N199" s="343"/>
      <c r="O199" s="58" t="s">
        <v>30</v>
      </c>
    </row>
    <row r="200" spans="1:17" s="4" customFormat="1">
      <c r="A200" s="11"/>
      <c r="B200" s="58" t="s">
        <v>31</v>
      </c>
      <c r="C200" s="11"/>
      <c r="D200" s="286"/>
      <c r="E200" s="286"/>
      <c r="F200" s="9"/>
      <c r="G200" s="286"/>
      <c r="H200" s="9"/>
      <c r="I200" s="286"/>
      <c r="J200" s="9"/>
      <c r="K200" s="286"/>
      <c r="L200" s="11"/>
      <c r="M200" s="9"/>
      <c r="N200" s="343"/>
      <c r="O200" s="58" t="s">
        <v>32</v>
      </c>
    </row>
    <row r="201" spans="1:17" s="4" customFormat="1">
      <c r="A201" s="11"/>
      <c r="B201" s="58" t="s">
        <v>33</v>
      </c>
      <c r="C201" s="11"/>
      <c r="D201" s="286"/>
      <c r="E201" s="286"/>
      <c r="F201" s="9"/>
      <c r="G201" s="286"/>
      <c r="H201" s="9"/>
      <c r="I201" s="286"/>
      <c r="J201" s="9"/>
      <c r="K201" s="286"/>
      <c r="L201" s="11"/>
      <c r="M201" s="9"/>
      <c r="N201" s="343"/>
      <c r="O201" s="58" t="s">
        <v>34</v>
      </c>
    </row>
    <row r="202" spans="1:17" s="4" customFormat="1">
      <c r="A202" s="11"/>
      <c r="B202" s="58" t="s">
        <v>35</v>
      </c>
      <c r="C202" s="11"/>
      <c r="D202" s="286"/>
      <c r="E202" s="286"/>
      <c r="F202" s="9"/>
      <c r="G202" s="286"/>
      <c r="H202" s="9"/>
      <c r="I202" s="286"/>
      <c r="J202" s="9"/>
      <c r="K202" s="286"/>
      <c r="L202" s="11"/>
      <c r="M202" s="9"/>
      <c r="N202" s="343"/>
      <c r="O202" s="58" t="s">
        <v>36</v>
      </c>
    </row>
    <row r="203" spans="1:17" s="4" customFormat="1">
      <c r="A203" s="11"/>
      <c r="B203" s="58" t="s">
        <v>37</v>
      </c>
      <c r="C203" s="11"/>
      <c r="D203" s="286"/>
      <c r="E203" s="286"/>
      <c r="F203" s="9"/>
      <c r="G203" s="286"/>
      <c r="H203" s="9"/>
      <c r="I203" s="286"/>
      <c r="J203" s="9"/>
      <c r="K203" s="286"/>
      <c r="L203" s="11"/>
      <c r="M203" s="9"/>
      <c r="N203" s="343"/>
      <c r="O203" s="58" t="s">
        <v>38</v>
      </c>
    </row>
    <row r="204" spans="1:17" s="4" customFormat="1">
      <c r="A204" s="11"/>
      <c r="B204" s="58" t="s">
        <v>39</v>
      </c>
      <c r="C204" s="11"/>
      <c r="D204" s="286"/>
      <c r="E204" s="286"/>
      <c r="F204" s="9"/>
      <c r="G204" s="286"/>
      <c r="H204" s="9"/>
      <c r="I204" s="286"/>
      <c r="J204" s="9"/>
      <c r="K204" s="286"/>
      <c r="L204" s="11"/>
      <c r="M204" s="9"/>
      <c r="N204" s="343"/>
      <c r="O204" s="58" t="s">
        <v>40</v>
      </c>
    </row>
    <row r="205" spans="1:17" s="4" customFormat="1">
      <c r="A205" s="11"/>
      <c r="B205" s="58" t="s">
        <v>41</v>
      </c>
      <c r="C205" s="11"/>
      <c r="D205" s="286"/>
      <c r="E205" s="286"/>
      <c r="F205" s="9"/>
      <c r="G205" s="286"/>
      <c r="H205" s="9"/>
      <c r="I205" s="286"/>
      <c r="J205" s="9"/>
      <c r="K205" s="286"/>
      <c r="L205" s="11"/>
      <c r="M205" s="9"/>
      <c r="N205" s="343"/>
      <c r="O205" s="58" t="s">
        <v>42</v>
      </c>
    </row>
    <row r="206" spans="1:17" s="4" customFormat="1">
      <c r="A206" s="11"/>
      <c r="B206" s="58" t="s">
        <v>43</v>
      </c>
      <c r="C206" s="11"/>
      <c r="D206" s="286"/>
      <c r="E206" s="286"/>
      <c r="F206" s="9"/>
      <c r="G206" s="286"/>
      <c r="H206" s="9"/>
      <c r="I206" s="286"/>
      <c r="J206" s="9"/>
      <c r="K206" s="286"/>
      <c r="L206" s="11"/>
      <c r="M206" s="9"/>
      <c r="N206" s="343"/>
      <c r="O206" s="58" t="s">
        <v>44</v>
      </c>
    </row>
    <row r="207" spans="1:17" s="4" customFormat="1">
      <c r="A207" s="11"/>
      <c r="B207" s="58" t="s">
        <v>45</v>
      </c>
      <c r="C207" s="11"/>
      <c r="D207" s="286"/>
      <c r="E207" s="286"/>
      <c r="F207" s="9"/>
      <c r="G207" s="286"/>
      <c r="H207" s="9"/>
      <c r="I207" s="286"/>
      <c r="J207" s="9"/>
      <c r="K207" s="286"/>
      <c r="L207" s="11"/>
      <c r="M207" s="9"/>
      <c r="N207" s="343"/>
      <c r="O207" s="58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345</v>
      </c>
      <c r="C210" s="10"/>
      <c r="D210" s="10"/>
      <c r="E210" s="10"/>
      <c r="F210" s="10"/>
      <c r="G210" s="10"/>
      <c r="H210" s="10"/>
      <c r="I210" s="10" t="s">
        <v>346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408</v>
      </c>
      <c r="C211" s="10"/>
      <c r="D211" s="10"/>
      <c r="E211" s="10"/>
      <c r="F211" s="10"/>
      <c r="G211" s="10"/>
      <c r="H211" s="10"/>
      <c r="I211" s="10" t="s">
        <v>409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09"/>
      <c r="B212" s="109" t="s">
        <v>127</v>
      </c>
      <c r="C212" s="155">
        <v>3.1</v>
      </c>
      <c r="D212" s="109" t="s">
        <v>497</v>
      </c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1:17">
      <c r="A213" s="113"/>
      <c r="B213" s="109" t="s">
        <v>2</v>
      </c>
      <c r="C213" s="155">
        <v>3.1</v>
      </c>
      <c r="D213" s="109" t="s">
        <v>527</v>
      </c>
      <c r="E213" s="109"/>
      <c r="F213" s="113"/>
      <c r="G213" s="113"/>
      <c r="H213" s="113"/>
      <c r="I213" s="113"/>
      <c r="J213" s="113"/>
      <c r="K213" s="113"/>
      <c r="L213" s="113" t="s">
        <v>126</v>
      </c>
      <c r="M213" s="113"/>
      <c r="N213" s="113"/>
      <c r="O213" s="113"/>
      <c r="P213" s="113"/>
      <c r="Q213" s="113"/>
    </row>
    <row r="215" spans="1:17">
      <c r="A215" s="1272" t="s">
        <v>3</v>
      </c>
      <c r="B215" s="1273"/>
      <c r="C215" s="1273"/>
      <c r="D215" s="1274"/>
      <c r="E215" s="1287" t="s">
        <v>379</v>
      </c>
      <c r="F215" s="1288"/>
      <c r="G215" s="1288"/>
      <c r="H215" s="1288"/>
      <c r="I215" s="1288"/>
      <c r="J215" s="1288"/>
      <c r="K215" s="1288"/>
      <c r="L215" s="1288"/>
      <c r="M215" s="1289"/>
      <c r="N215" s="1281" t="s">
        <v>5</v>
      </c>
      <c r="O215" s="1282"/>
    </row>
    <row r="216" spans="1:17">
      <c r="A216" s="1275"/>
      <c r="B216" s="1276"/>
      <c r="C216" s="1276"/>
      <c r="D216" s="1277"/>
      <c r="E216" s="156"/>
      <c r="G216" s="156"/>
      <c r="H216" s="536" t="s">
        <v>380</v>
      </c>
      <c r="I216" s="156"/>
      <c r="J216" s="157"/>
      <c r="K216" s="87" t="s">
        <v>381</v>
      </c>
      <c r="L216" s="583" t="s">
        <v>382</v>
      </c>
      <c r="M216" s="158"/>
      <c r="N216" s="1283"/>
      <c r="O216" s="1284"/>
    </row>
    <row r="217" spans="1:17">
      <c r="A217" s="1275"/>
      <c r="B217" s="1276"/>
      <c r="C217" s="1276"/>
      <c r="D217" s="1277"/>
      <c r="E217" s="86" t="s">
        <v>383</v>
      </c>
      <c r="F217" s="583" t="s">
        <v>384</v>
      </c>
      <c r="G217" s="159" t="s">
        <v>385</v>
      </c>
      <c r="H217" s="86" t="s">
        <v>386</v>
      </c>
      <c r="I217" s="159" t="s">
        <v>387</v>
      </c>
      <c r="J217" s="159" t="s">
        <v>388</v>
      </c>
      <c r="K217" s="86" t="s">
        <v>389</v>
      </c>
      <c r="L217" s="579" t="s">
        <v>390</v>
      </c>
      <c r="M217" s="159" t="s">
        <v>391</v>
      </c>
      <c r="N217" s="1283"/>
      <c r="O217" s="1284"/>
    </row>
    <row r="218" spans="1:17">
      <c r="A218" s="1275"/>
      <c r="B218" s="1276"/>
      <c r="C218" s="1276"/>
      <c r="D218" s="1277"/>
      <c r="E218" s="91" t="s">
        <v>392</v>
      </c>
      <c r="F218" s="86" t="s">
        <v>393</v>
      </c>
      <c r="G218" s="579" t="s">
        <v>394</v>
      </c>
      <c r="H218" s="579" t="s">
        <v>395</v>
      </c>
      <c r="I218" s="86" t="s">
        <v>396</v>
      </c>
      <c r="J218" s="86" t="s">
        <v>397</v>
      </c>
      <c r="K218" s="579" t="s">
        <v>398</v>
      </c>
      <c r="L218" s="533" t="s">
        <v>399</v>
      </c>
      <c r="M218" s="86" t="s">
        <v>166</v>
      </c>
      <c r="N218" s="1283"/>
      <c r="O218" s="1284"/>
    </row>
    <row r="219" spans="1:17">
      <c r="A219" s="1278"/>
      <c r="B219" s="1279"/>
      <c r="C219" s="1279"/>
      <c r="D219" s="1280"/>
      <c r="E219" s="92"/>
      <c r="F219" s="84"/>
      <c r="G219" s="93"/>
      <c r="H219" s="119" t="s">
        <v>400</v>
      </c>
      <c r="I219" s="84"/>
      <c r="J219" s="84"/>
      <c r="K219" s="119" t="s">
        <v>401</v>
      </c>
      <c r="L219" s="92"/>
      <c r="M219" s="84"/>
      <c r="N219" s="1285"/>
      <c r="O219" s="1286"/>
    </row>
    <row r="220" spans="1:17">
      <c r="A220" s="584"/>
      <c r="B220" s="584"/>
      <c r="C220" s="584"/>
      <c r="D220" s="582"/>
      <c r="E220" s="578"/>
      <c r="F220" s="86"/>
      <c r="G220" s="577"/>
      <c r="H220" s="579"/>
      <c r="I220" s="86"/>
      <c r="J220" s="86"/>
      <c r="K220" s="577"/>
      <c r="L220" s="579"/>
      <c r="M220" s="86"/>
      <c r="N220" s="580"/>
      <c r="O220" s="581"/>
      <c r="P220" s="94"/>
      <c r="Q220" s="94"/>
    </row>
    <row r="221" spans="1:17">
      <c r="A221" s="1290" t="s">
        <v>21</v>
      </c>
      <c r="B221" s="1290"/>
      <c r="C221" s="1290"/>
      <c r="D221" s="1291"/>
      <c r="E221" s="512">
        <v>0</v>
      </c>
      <c r="F221" s="176">
        <v>0</v>
      </c>
      <c r="G221" s="176">
        <v>0</v>
      </c>
      <c r="H221" s="176">
        <v>0</v>
      </c>
      <c r="I221" s="176">
        <v>0</v>
      </c>
      <c r="J221" s="176">
        <v>0</v>
      </c>
      <c r="K221" s="176">
        <v>0</v>
      </c>
      <c r="L221" s="176">
        <v>0</v>
      </c>
      <c r="M221" s="176">
        <v>0</v>
      </c>
      <c r="N221" s="154"/>
      <c r="O221" s="511" t="s">
        <v>11</v>
      </c>
      <c r="P221" s="577"/>
      <c r="Q221" s="116"/>
    </row>
    <row r="222" spans="1:17">
      <c r="A222" s="94"/>
      <c r="B222" s="160" t="s">
        <v>22</v>
      </c>
      <c r="C222" s="94"/>
      <c r="D222" s="80"/>
      <c r="E222" s="80"/>
      <c r="F222" s="83"/>
      <c r="G222" s="80"/>
      <c r="H222" s="83"/>
      <c r="I222" s="80"/>
      <c r="J222" s="83"/>
      <c r="K222" s="94"/>
      <c r="L222" s="81"/>
      <c r="M222" s="83"/>
      <c r="N222" s="81"/>
      <c r="O222" s="97" t="s">
        <v>23</v>
      </c>
    </row>
    <row r="223" spans="1:17">
      <c r="A223" s="94"/>
      <c r="B223" s="97" t="s">
        <v>24</v>
      </c>
      <c r="C223" s="94"/>
      <c r="D223" s="80"/>
      <c r="E223" s="80"/>
      <c r="F223" s="83"/>
      <c r="G223" s="80"/>
      <c r="H223" s="83"/>
      <c r="I223" s="80"/>
      <c r="J223" s="83"/>
      <c r="K223" s="80"/>
      <c r="L223" s="94"/>
      <c r="M223" s="83"/>
      <c r="N223" s="81"/>
      <c r="O223" s="97" t="s">
        <v>26</v>
      </c>
    </row>
    <row r="224" spans="1:17">
      <c r="A224" s="94"/>
      <c r="B224" s="97" t="s">
        <v>27</v>
      </c>
      <c r="C224" s="94"/>
      <c r="D224" s="80"/>
      <c r="E224" s="80"/>
      <c r="F224" s="83"/>
      <c r="G224" s="80"/>
      <c r="H224" s="83"/>
      <c r="I224" s="80"/>
      <c r="J224" s="83"/>
      <c r="K224" s="80"/>
      <c r="L224" s="94"/>
      <c r="M224" s="83"/>
      <c r="N224" s="81"/>
      <c r="O224" s="97" t="s">
        <v>28</v>
      </c>
    </row>
    <row r="225" spans="1:17">
      <c r="A225" s="94"/>
      <c r="B225" s="97" t="s">
        <v>29</v>
      </c>
      <c r="C225" s="94"/>
      <c r="D225" s="80"/>
      <c r="E225" s="80"/>
      <c r="F225" s="83"/>
      <c r="G225" s="80"/>
      <c r="H225" s="83"/>
      <c r="I225" s="80"/>
      <c r="J225" s="83"/>
      <c r="K225" s="80"/>
      <c r="L225" s="94"/>
      <c r="M225" s="83"/>
      <c r="N225" s="81"/>
      <c r="O225" s="97" t="s">
        <v>30</v>
      </c>
    </row>
    <row r="226" spans="1:17">
      <c r="A226" s="94"/>
      <c r="B226" s="97" t="s">
        <v>31</v>
      </c>
      <c r="C226" s="94"/>
      <c r="D226" s="80"/>
      <c r="E226" s="80"/>
      <c r="F226" s="83"/>
      <c r="G226" s="80"/>
      <c r="H226" s="83"/>
      <c r="I226" s="80"/>
      <c r="J226" s="83"/>
      <c r="K226" s="80"/>
      <c r="L226" s="94"/>
      <c r="M226" s="83"/>
      <c r="N226" s="81"/>
      <c r="O226" s="97" t="s">
        <v>32</v>
      </c>
    </row>
    <row r="227" spans="1:17">
      <c r="A227" s="94"/>
      <c r="B227" s="97" t="s">
        <v>33</v>
      </c>
      <c r="C227" s="94"/>
      <c r="D227" s="80"/>
      <c r="E227" s="80"/>
      <c r="F227" s="83"/>
      <c r="G227" s="80"/>
      <c r="H227" s="83"/>
      <c r="I227" s="80"/>
      <c r="J227" s="83"/>
      <c r="K227" s="80"/>
      <c r="L227" s="94"/>
      <c r="M227" s="83"/>
      <c r="N227" s="81"/>
      <c r="O227" s="97" t="s">
        <v>34</v>
      </c>
    </row>
    <row r="228" spans="1:17">
      <c r="A228" s="94"/>
      <c r="B228" s="97" t="s">
        <v>35</v>
      </c>
      <c r="C228" s="94"/>
      <c r="D228" s="80"/>
      <c r="E228" s="80"/>
      <c r="F228" s="83"/>
      <c r="G228" s="80"/>
      <c r="H228" s="83"/>
      <c r="I228" s="80"/>
      <c r="J228" s="83"/>
      <c r="K228" s="80"/>
      <c r="L228" s="94"/>
      <c r="M228" s="83"/>
      <c r="N228" s="81"/>
      <c r="O228" s="97" t="s">
        <v>36</v>
      </c>
    </row>
    <row r="229" spans="1:17">
      <c r="A229" s="94"/>
      <c r="B229" s="97" t="s">
        <v>37</v>
      </c>
      <c r="C229" s="94"/>
      <c r="D229" s="80"/>
      <c r="E229" s="80"/>
      <c r="F229" s="83"/>
      <c r="G229" s="80"/>
      <c r="H229" s="83"/>
      <c r="I229" s="80"/>
      <c r="J229" s="83"/>
      <c r="K229" s="80"/>
      <c r="L229" s="94"/>
      <c r="M229" s="83"/>
      <c r="N229" s="81"/>
      <c r="O229" s="97" t="s">
        <v>38</v>
      </c>
    </row>
    <row r="230" spans="1:17">
      <c r="A230" s="94"/>
      <c r="B230" s="97" t="s">
        <v>39</v>
      </c>
      <c r="C230" s="94"/>
      <c r="D230" s="80"/>
      <c r="E230" s="80"/>
      <c r="F230" s="83"/>
      <c r="G230" s="80"/>
      <c r="H230" s="83"/>
      <c r="I230" s="80"/>
      <c r="J230" s="83"/>
      <c r="K230" s="80"/>
      <c r="L230" s="94"/>
      <c r="M230" s="83"/>
      <c r="N230" s="81"/>
      <c r="O230" s="97" t="s">
        <v>40</v>
      </c>
    </row>
    <row r="231" spans="1:17">
      <c r="A231" s="94"/>
      <c r="B231" s="97" t="s">
        <v>41</v>
      </c>
      <c r="C231" s="94"/>
      <c r="D231" s="80"/>
      <c r="E231" s="80"/>
      <c r="F231" s="83"/>
      <c r="G231" s="80"/>
      <c r="H231" s="83"/>
      <c r="I231" s="80"/>
      <c r="J231" s="83"/>
      <c r="K231" s="80"/>
      <c r="L231" s="94"/>
      <c r="M231" s="83"/>
      <c r="N231" s="81"/>
      <c r="O231" s="97" t="s">
        <v>42</v>
      </c>
    </row>
    <row r="232" spans="1:17">
      <c r="A232" s="94"/>
      <c r="B232" s="97" t="s">
        <v>43</v>
      </c>
      <c r="C232" s="94"/>
      <c r="D232" s="80"/>
      <c r="E232" s="80"/>
      <c r="F232" s="83"/>
      <c r="G232" s="80"/>
      <c r="H232" s="83"/>
      <c r="I232" s="80"/>
      <c r="J232" s="83"/>
      <c r="K232" s="80"/>
      <c r="L232" s="94"/>
      <c r="M232" s="83"/>
      <c r="N232" s="81"/>
      <c r="O232" s="97" t="s">
        <v>44</v>
      </c>
    </row>
    <row r="233" spans="1:17">
      <c r="A233" s="94"/>
      <c r="B233" s="97" t="s">
        <v>45</v>
      </c>
      <c r="C233" s="94"/>
      <c r="D233" s="80"/>
      <c r="E233" s="80"/>
      <c r="F233" s="83"/>
      <c r="G233" s="80"/>
      <c r="H233" s="83"/>
      <c r="I233" s="80"/>
      <c r="J233" s="83"/>
      <c r="K233" s="80"/>
      <c r="L233" s="94"/>
      <c r="M233" s="83"/>
      <c r="N233" s="81"/>
      <c r="O233" s="97" t="s">
        <v>46</v>
      </c>
    </row>
    <row r="234" spans="1:17">
      <c r="A234" s="85"/>
      <c r="B234" s="67" t="s">
        <v>47</v>
      </c>
      <c r="C234" s="85"/>
      <c r="D234" s="115"/>
      <c r="E234" s="115"/>
      <c r="F234" s="82"/>
      <c r="G234" s="115"/>
      <c r="H234" s="82"/>
      <c r="I234" s="115"/>
      <c r="J234" s="82"/>
      <c r="K234" s="115"/>
      <c r="L234" s="85"/>
      <c r="M234" s="82"/>
      <c r="N234" s="151"/>
      <c r="O234" s="67" t="s">
        <v>48</v>
      </c>
    </row>
    <row r="235" spans="1:17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</row>
    <row r="236" spans="1:17">
      <c r="A236" s="64"/>
      <c r="B236" s="64" t="s">
        <v>345</v>
      </c>
      <c r="C236" s="64"/>
      <c r="D236" s="64"/>
      <c r="E236" s="64"/>
      <c r="F236" s="64"/>
      <c r="G236" s="64"/>
      <c r="H236" s="64"/>
      <c r="I236" s="64" t="s">
        <v>346</v>
      </c>
      <c r="J236" s="64"/>
      <c r="K236" s="64"/>
      <c r="L236" s="64"/>
      <c r="M236" s="64"/>
      <c r="N236" s="64"/>
      <c r="O236" s="64"/>
      <c r="P236" s="64"/>
      <c r="Q236" s="64"/>
    </row>
    <row r="237" spans="1:17">
      <c r="A237" s="64"/>
      <c r="B237" s="64" t="s">
        <v>408</v>
      </c>
      <c r="C237" s="64"/>
      <c r="D237" s="64"/>
      <c r="E237" s="64"/>
      <c r="F237" s="64"/>
      <c r="G237" s="64"/>
      <c r="H237" s="64"/>
      <c r="I237" s="64" t="s">
        <v>409</v>
      </c>
      <c r="J237" s="64"/>
      <c r="K237" s="64"/>
      <c r="L237" s="64"/>
      <c r="M237" s="64"/>
      <c r="N237" s="64"/>
      <c r="O237" s="64"/>
      <c r="P237" s="64"/>
      <c r="Q237" s="64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3" customWidth="1"/>
    <col min="2" max="2" width="4.59765625" style="63" customWidth="1"/>
    <col min="3" max="3" width="5.3984375" style="63" customWidth="1"/>
    <col min="4" max="4" width="10.09765625" style="63" customWidth="1"/>
    <col min="5" max="5" width="7.69921875" style="63" customWidth="1"/>
    <col min="6" max="11" width="9.19921875" style="63" customWidth="1"/>
    <col min="12" max="12" width="1.3984375" style="63" customWidth="1"/>
    <col min="13" max="13" width="21.8984375" style="63" customWidth="1"/>
    <col min="14" max="14" width="3.5" style="63" customWidth="1"/>
    <col min="15" max="15" width="2.796875" style="63" customWidth="1"/>
    <col min="16" max="16384" width="9.09765625" style="63"/>
  </cols>
  <sheetData>
    <row r="1" spans="1:17" s="1" customFormat="1">
      <c r="B1" s="1" t="s">
        <v>256</v>
      </c>
      <c r="C1" s="18">
        <v>3.1</v>
      </c>
      <c r="D1" s="1" t="s">
        <v>570</v>
      </c>
    </row>
    <row r="2" spans="1:17" s="15" customFormat="1">
      <c r="B2" s="1" t="s">
        <v>2</v>
      </c>
      <c r="C2" s="18">
        <v>3.1</v>
      </c>
      <c r="D2" s="1" t="s">
        <v>571</v>
      </c>
    </row>
    <row r="3" spans="1:17" s="4" customFormat="1" ht="6" customHeight="1"/>
    <row r="4" spans="1:17" s="10" customFormat="1" ht="24.75" customHeight="1">
      <c r="A4" s="1074" t="s">
        <v>203</v>
      </c>
      <c r="B4" s="1074"/>
      <c r="C4" s="1074"/>
      <c r="D4" s="1184"/>
      <c r="E4" s="179" t="s">
        <v>412</v>
      </c>
      <c r="F4" s="1189" t="s">
        <v>413</v>
      </c>
      <c r="G4" s="1190"/>
      <c r="H4" s="1268"/>
      <c r="I4" s="1190" t="s">
        <v>414</v>
      </c>
      <c r="J4" s="1190"/>
      <c r="K4" s="1268"/>
      <c r="L4" s="1084" t="s">
        <v>213</v>
      </c>
      <c r="M4" s="1074"/>
    </row>
    <row r="5" spans="1:17" s="10" customFormat="1" ht="22.5" customHeight="1">
      <c r="A5" s="1185"/>
      <c r="B5" s="1185"/>
      <c r="C5" s="1185"/>
      <c r="D5" s="1186"/>
      <c r="E5" s="39" t="s">
        <v>415</v>
      </c>
      <c r="F5" s="39" t="s">
        <v>7</v>
      </c>
      <c r="G5" s="39" t="s">
        <v>167</v>
      </c>
      <c r="H5" s="591" t="s">
        <v>168</v>
      </c>
      <c r="I5" s="576" t="s">
        <v>7</v>
      </c>
      <c r="J5" s="39" t="s">
        <v>167</v>
      </c>
      <c r="K5" s="39" t="s">
        <v>168</v>
      </c>
      <c r="L5" s="1266"/>
      <c r="M5" s="1218"/>
    </row>
    <row r="6" spans="1:17" s="10" customFormat="1" ht="22.5" customHeight="1">
      <c r="A6" s="1187"/>
      <c r="B6" s="1187"/>
      <c r="C6" s="1187"/>
      <c r="D6" s="1188"/>
      <c r="E6" s="38" t="s">
        <v>416</v>
      </c>
      <c r="F6" s="38" t="s">
        <v>11</v>
      </c>
      <c r="G6" s="38" t="s">
        <v>169</v>
      </c>
      <c r="H6" s="593" t="s">
        <v>170</v>
      </c>
      <c r="I6" s="593" t="s">
        <v>11</v>
      </c>
      <c r="J6" s="38" t="s">
        <v>169</v>
      </c>
      <c r="K6" s="38" t="s">
        <v>170</v>
      </c>
      <c r="L6" s="1267"/>
      <c r="M6" s="1187"/>
    </row>
    <row r="7" spans="1:17" s="8" customFormat="1" ht="3" customHeight="1">
      <c r="A7" s="559"/>
      <c r="B7" s="559"/>
      <c r="C7" s="559"/>
      <c r="D7" s="560"/>
      <c r="E7" s="39"/>
      <c r="F7" s="39"/>
      <c r="G7" s="39"/>
      <c r="H7" s="576"/>
      <c r="I7" s="576"/>
      <c r="J7" s="39"/>
      <c r="K7" s="39"/>
      <c r="L7" s="585"/>
      <c r="M7" s="559"/>
    </row>
    <row r="8" spans="1:17" s="50" customFormat="1" ht="53.25" customHeight="1">
      <c r="A8" s="1304" t="s">
        <v>21</v>
      </c>
      <c r="B8" s="1304"/>
      <c r="C8" s="1304"/>
      <c r="D8" s="1305"/>
      <c r="E8" s="277">
        <f>SUM(E9:E13)</f>
        <v>16</v>
      </c>
      <c r="F8" s="278">
        <f t="shared" ref="F8:K8" si="0">SUM(F9:F13)</f>
        <v>1406</v>
      </c>
      <c r="G8" s="278">
        <f>SUM(G9:G13)</f>
        <v>712</v>
      </c>
      <c r="H8" s="278">
        <f t="shared" si="0"/>
        <v>694</v>
      </c>
      <c r="I8" s="278">
        <f t="shared" si="0"/>
        <v>29562</v>
      </c>
      <c r="J8" s="278">
        <f t="shared" si="0"/>
        <v>14297</v>
      </c>
      <c r="K8" s="278">
        <f t="shared" si="0"/>
        <v>15265</v>
      </c>
      <c r="L8" s="1306" t="s">
        <v>11</v>
      </c>
      <c r="M8" s="1043"/>
    </row>
    <row r="9" spans="1:17" s="4" customFormat="1" ht="53.25" customHeight="1">
      <c r="A9" s="991" t="s">
        <v>417</v>
      </c>
      <c r="B9" s="992"/>
      <c r="C9" s="993"/>
      <c r="D9" s="247"/>
      <c r="E9" s="7">
        <f t="shared" ref="E9:K9" si="1">E33</f>
        <v>5</v>
      </c>
      <c r="F9" s="279">
        <f t="shared" si="1"/>
        <v>438</v>
      </c>
      <c r="G9" s="279">
        <f t="shared" si="1"/>
        <v>256</v>
      </c>
      <c r="H9" s="279">
        <f t="shared" si="1"/>
        <v>182</v>
      </c>
      <c r="I9" s="279">
        <f t="shared" si="1"/>
        <v>11505</v>
      </c>
      <c r="J9" s="279">
        <f t="shared" si="1"/>
        <v>7382</v>
      </c>
      <c r="K9" s="279">
        <f t="shared" si="1"/>
        <v>4123</v>
      </c>
      <c r="L9" s="1302" t="s">
        <v>418</v>
      </c>
      <c r="M9" s="1303"/>
      <c r="P9" s="280">
        <f>I9+I11</f>
        <v>13202</v>
      </c>
      <c r="Q9" s="280">
        <f>F9+F11</f>
        <v>561</v>
      </c>
    </row>
    <row r="10" spans="1:17" s="4" customFormat="1">
      <c r="A10" s="991" t="s">
        <v>419</v>
      </c>
      <c r="B10" s="991"/>
      <c r="C10" s="994"/>
      <c r="D10" s="247"/>
      <c r="E10" s="7"/>
      <c r="F10" s="279"/>
      <c r="G10" s="279"/>
      <c r="H10" s="243"/>
      <c r="I10" s="243"/>
      <c r="J10" s="279"/>
      <c r="K10" s="279"/>
      <c r="L10" s="1302"/>
      <c r="M10" s="1303"/>
    </row>
    <row r="11" spans="1:17" s="4" customFormat="1">
      <c r="A11" s="1300" t="s">
        <v>420</v>
      </c>
      <c r="B11" s="1300"/>
      <c r="C11" s="1300"/>
      <c r="D11" s="1301"/>
      <c r="E11" s="7">
        <f>E40</f>
        <v>3</v>
      </c>
      <c r="F11" s="279">
        <f t="shared" ref="F11:K11" si="2">F40</f>
        <v>123</v>
      </c>
      <c r="G11" s="279">
        <f t="shared" si="2"/>
        <v>61</v>
      </c>
      <c r="H11" s="279">
        <f t="shared" si="2"/>
        <v>62</v>
      </c>
      <c r="I11" s="279">
        <f t="shared" si="2"/>
        <v>1697</v>
      </c>
      <c r="J11" s="279">
        <f t="shared" si="2"/>
        <v>1041</v>
      </c>
      <c r="K11" s="279">
        <f t="shared" si="2"/>
        <v>656</v>
      </c>
      <c r="L11" s="1302" t="s">
        <v>421</v>
      </c>
      <c r="M11" s="1303"/>
    </row>
    <row r="12" spans="1:17" s="10" customFormat="1" ht="53.25" customHeight="1">
      <c r="A12" s="785" t="s">
        <v>422</v>
      </c>
      <c r="B12" s="247"/>
      <c r="C12" s="247"/>
      <c r="D12" s="785"/>
      <c r="E12" s="7">
        <f>E44</f>
        <v>6</v>
      </c>
      <c r="F12" s="279">
        <f t="shared" ref="F12:K12" si="3">F44</f>
        <v>701</v>
      </c>
      <c r="G12" s="279">
        <f>G44</f>
        <v>327</v>
      </c>
      <c r="H12" s="279">
        <f t="shared" si="3"/>
        <v>374</v>
      </c>
      <c r="I12" s="279">
        <f t="shared" si="3"/>
        <v>14842</v>
      </c>
      <c r="J12" s="279">
        <f t="shared" si="3"/>
        <v>5341</v>
      </c>
      <c r="K12" s="279">
        <f t="shared" si="3"/>
        <v>9501</v>
      </c>
      <c r="L12" s="245" t="s">
        <v>423</v>
      </c>
      <c r="M12" s="245"/>
      <c r="P12" s="282">
        <f>SUM(F12:F13)</f>
        <v>845</v>
      </c>
    </row>
    <row r="13" spans="1:17" s="10" customFormat="1" ht="53.25" customHeight="1">
      <c r="A13" s="247" t="s">
        <v>424</v>
      </c>
      <c r="B13" s="247"/>
      <c r="C13" s="247"/>
      <c r="D13" s="785"/>
      <c r="E13" s="7">
        <f t="shared" ref="E13:K13" si="4">E52</f>
        <v>2</v>
      </c>
      <c r="F13" s="279">
        <f t="shared" si="4"/>
        <v>144</v>
      </c>
      <c r="G13" s="279">
        <f t="shared" si="4"/>
        <v>68</v>
      </c>
      <c r="H13" s="279">
        <f t="shared" si="4"/>
        <v>76</v>
      </c>
      <c r="I13" s="279">
        <f t="shared" si="4"/>
        <v>1518</v>
      </c>
      <c r="J13" s="279">
        <f t="shared" si="4"/>
        <v>533</v>
      </c>
      <c r="K13" s="279">
        <f t="shared" si="4"/>
        <v>985</v>
      </c>
      <c r="L13" s="245" t="s">
        <v>425</v>
      </c>
      <c r="M13" s="245"/>
    </row>
    <row r="14" spans="1:17" s="4" customFormat="1" ht="3" customHeight="1">
      <c r="A14" s="12"/>
      <c r="B14" s="12"/>
      <c r="C14" s="12"/>
      <c r="D14" s="283"/>
      <c r="E14" s="13"/>
      <c r="F14" s="13"/>
      <c r="G14" s="13"/>
      <c r="H14" s="12"/>
      <c r="I14" s="13"/>
      <c r="J14" s="12"/>
      <c r="K14" s="13"/>
      <c r="L14" s="284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285"/>
      <c r="I15" s="285"/>
      <c r="J15" s="11"/>
      <c r="L15" s="11"/>
    </row>
    <row r="16" spans="1:17" s="10" customFormat="1" ht="18.75" customHeight="1">
      <c r="B16" s="379" t="s">
        <v>54</v>
      </c>
      <c r="C16" s="378" t="s">
        <v>426</v>
      </c>
      <c r="D16" s="46"/>
      <c r="E16" s="46"/>
      <c r="F16" s="46"/>
      <c r="G16" s="46"/>
      <c r="H16" s="46" t="s">
        <v>427</v>
      </c>
      <c r="I16" s="46" t="s">
        <v>418</v>
      </c>
    </row>
    <row r="17" spans="1:13" s="10" customFormat="1" ht="18.75" customHeight="1">
      <c r="B17" s="46"/>
      <c r="C17" s="380" t="s">
        <v>347</v>
      </c>
      <c r="D17" s="46"/>
      <c r="E17" s="46"/>
      <c r="F17" s="46"/>
      <c r="G17" s="46"/>
      <c r="H17" s="46" t="s">
        <v>428</v>
      </c>
      <c r="I17" s="46" t="s">
        <v>429</v>
      </c>
    </row>
    <row r="18" spans="1:13" s="10" customFormat="1" ht="18.75">
      <c r="B18" s="46"/>
      <c r="C18" s="380" t="s">
        <v>430</v>
      </c>
      <c r="D18" s="46"/>
      <c r="E18" s="46"/>
      <c r="F18" s="46"/>
      <c r="G18" s="46"/>
      <c r="H18" s="46" t="s">
        <v>431</v>
      </c>
      <c r="I18" s="46" t="s">
        <v>432</v>
      </c>
    </row>
    <row r="19" spans="1:13" s="64" customFormat="1" ht="18.75">
      <c r="B19" s="104"/>
      <c r="C19" s="104"/>
      <c r="D19" s="104"/>
      <c r="E19" s="104"/>
      <c r="F19" s="104"/>
      <c r="G19" s="104"/>
      <c r="H19" s="104"/>
      <c r="I19" s="104"/>
    </row>
    <row r="20" spans="1:13" s="64" customFormat="1" ht="18.75">
      <c r="F20" s="178"/>
      <c r="I20" s="178"/>
    </row>
    <row r="21" spans="1:13" s="64" customFormat="1" ht="18.75">
      <c r="F21" s="178"/>
    </row>
    <row r="22" spans="1:13" s="64" customFormat="1" ht="18.75"/>
    <row r="23" spans="1:13" s="64" customFormat="1" ht="18.75"/>
    <row r="24" spans="1:13" s="64" customFormat="1" ht="18.75"/>
    <row r="25" spans="1:13" s="697" customFormat="1">
      <c r="B25" s="697" t="s">
        <v>256</v>
      </c>
      <c r="C25" s="753">
        <v>3.1</v>
      </c>
      <c r="D25" s="697" t="s">
        <v>499</v>
      </c>
      <c r="M25" s="698"/>
    </row>
    <row r="26" spans="1:13" s="698" customFormat="1">
      <c r="B26" s="697" t="s">
        <v>2</v>
      </c>
      <c r="C26" s="753">
        <v>3.1</v>
      </c>
      <c r="D26" s="697" t="s">
        <v>500</v>
      </c>
    </row>
    <row r="27" spans="1:13" s="699" customFormat="1" ht="6" customHeight="1"/>
    <row r="28" spans="1:13" s="701" customFormat="1" ht="24.75" customHeight="1">
      <c r="A28" s="1295" t="s">
        <v>203</v>
      </c>
      <c r="B28" s="1295"/>
      <c r="C28" s="1295"/>
      <c r="D28" s="1307"/>
      <c r="E28" s="700" t="s">
        <v>412</v>
      </c>
      <c r="F28" s="1311" t="s">
        <v>413</v>
      </c>
      <c r="G28" s="1292"/>
      <c r="H28" s="1293"/>
      <c r="I28" s="1292" t="s">
        <v>414</v>
      </c>
      <c r="J28" s="1292"/>
      <c r="K28" s="1293"/>
      <c r="L28" s="1294" t="s">
        <v>213</v>
      </c>
      <c r="M28" s="1295"/>
    </row>
    <row r="29" spans="1:13" s="701" customFormat="1" ht="22.5" customHeight="1">
      <c r="A29" s="1308"/>
      <c r="B29" s="1308"/>
      <c r="C29" s="1308"/>
      <c r="D29" s="1309"/>
      <c r="E29" s="702" t="s">
        <v>415</v>
      </c>
      <c r="F29" s="702" t="s">
        <v>7</v>
      </c>
      <c r="G29" s="702" t="s">
        <v>167</v>
      </c>
      <c r="H29" s="703" t="s">
        <v>168</v>
      </c>
      <c r="I29" s="704" t="s">
        <v>7</v>
      </c>
      <c r="J29" s="702" t="s">
        <v>167</v>
      </c>
      <c r="K29" s="702" t="s">
        <v>168</v>
      </c>
      <c r="L29" s="1296"/>
      <c r="M29" s="1297"/>
    </row>
    <row r="30" spans="1:13" s="701" customFormat="1" ht="22.5" customHeight="1">
      <c r="A30" s="1299"/>
      <c r="B30" s="1299"/>
      <c r="C30" s="1299"/>
      <c r="D30" s="1310"/>
      <c r="E30" s="705" t="s">
        <v>416</v>
      </c>
      <c r="F30" s="705" t="s">
        <v>11</v>
      </c>
      <c r="G30" s="705" t="s">
        <v>169</v>
      </c>
      <c r="H30" s="706" t="s">
        <v>170</v>
      </c>
      <c r="I30" s="706" t="s">
        <v>11</v>
      </c>
      <c r="J30" s="705" t="s">
        <v>169</v>
      </c>
      <c r="K30" s="705" t="s">
        <v>170</v>
      </c>
      <c r="L30" s="1298"/>
      <c r="M30" s="1299"/>
    </row>
    <row r="31" spans="1:13" s="710" customFormat="1" ht="3" customHeight="1">
      <c r="A31" s="707"/>
      <c r="B31" s="707"/>
      <c r="C31" s="707"/>
      <c r="D31" s="708"/>
      <c r="E31" s="702"/>
      <c r="F31" s="702"/>
      <c r="G31" s="702"/>
      <c r="H31" s="704"/>
      <c r="I31" s="704"/>
      <c r="J31" s="702"/>
      <c r="K31" s="702"/>
      <c r="L31" s="709"/>
      <c r="M31" s="707"/>
    </row>
    <row r="32" spans="1:13" s="712" customFormat="1" ht="27" customHeight="1">
      <c r="A32" s="1316" t="s">
        <v>21</v>
      </c>
      <c r="B32" s="1316"/>
      <c r="C32" s="1316"/>
      <c r="D32" s="1317"/>
      <c r="E32" s="711">
        <f>SUM(E33+E40+E44+E52)</f>
        <v>16</v>
      </c>
      <c r="F32" s="384">
        <f>SUM(G32:H32)</f>
        <v>1406</v>
      </c>
      <c r="G32" s="711">
        <f>SUM(G33+G40+G44+G52)</f>
        <v>712</v>
      </c>
      <c r="H32" s="711">
        <f t="shared" ref="H32:K32" si="5">SUM(H33+H40+H44+H52)</f>
        <v>694</v>
      </c>
      <c r="I32" s="711">
        <f t="shared" si="5"/>
        <v>29562</v>
      </c>
      <c r="J32" s="711">
        <f t="shared" si="5"/>
        <v>14297</v>
      </c>
      <c r="K32" s="711">
        <f t="shared" si="5"/>
        <v>15265</v>
      </c>
      <c r="L32" s="1318" t="s">
        <v>11</v>
      </c>
      <c r="M32" s="1319"/>
    </row>
    <row r="33" spans="1:16" s="699" customFormat="1">
      <c r="A33" s="713" t="s">
        <v>417</v>
      </c>
      <c r="B33" s="714"/>
      <c r="C33" s="704"/>
      <c r="E33" s="715">
        <f>SUM(E34:E38)</f>
        <v>5</v>
      </c>
      <c r="F33" s="384">
        <f>SUM(G33:H33)</f>
        <v>438</v>
      </c>
      <c r="G33" s="715">
        <f>SUM(G34:G38)</f>
        <v>256</v>
      </c>
      <c r="H33" s="715">
        <f>SUM(H34:H38)</f>
        <v>182</v>
      </c>
      <c r="I33" s="715">
        <f t="shared" ref="I33:K33" si="6">SUM(I34:I38)</f>
        <v>11505</v>
      </c>
      <c r="J33" s="715">
        <f t="shared" si="6"/>
        <v>7382</v>
      </c>
      <c r="K33" s="715">
        <f t="shared" si="6"/>
        <v>4123</v>
      </c>
      <c r="L33" s="1314" t="s">
        <v>418</v>
      </c>
      <c r="M33" s="1315"/>
      <c r="P33" s="699">
        <f>SUM(G33:H33)</f>
        <v>438</v>
      </c>
    </row>
    <row r="34" spans="1:16" s="4" customFormat="1">
      <c r="A34" s="612"/>
      <c r="B34" s="735" t="s">
        <v>433</v>
      </c>
      <c r="C34" s="606"/>
      <c r="E34" s="40">
        <v>1</v>
      </c>
      <c r="F34" s="384">
        <f t="shared" ref="F34:F52" si="7">SUM(G34:H34)</f>
        <v>36</v>
      </c>
      <c r="G34" s="40">
        <v>20</v>
      </c>
      <c r="H34" s="42">
        <v>16</v>
      </c>
      <c r="I34" s="42">
        <f>SUM(J34:K34)</f>
        <v>173</v>
      </c>
      <c r="J34" s="40">
        <v>127</v>
      </c>
      <c r="K34" s="40">
        <v>46</v>
      </c>
      <c r="L34" s="737"/>
      <c r="M34" s="736"/>
      <c r="P34" s="699">
        <f t="shared" ref="P34:P37" si="8">SUM(G34:H34)</f>
        <v>36</v>
      </c>
    </row>
    <row r="35" spans="1:16" s="4" customFormat="1">
      <c r="A35" s="631"/>
      <c r="B35" s="735" t="s">
        <v>434</v>
      </c>
      <c r="C35" s="625"/>
      <c r="E35" s="40">
        <v>1</v>
      </c>
      <c r="F35" s="384">
        <f t="shared" si="7"/>
        <v>204</v>
      </c>
      <c r="G35" s="40">
        <v>150</v>
      </c>
      <c r="H35" s="42">
        <v>54</v>
      </c>
      <c r="I35" s="42">
        <f>SUM(J35:K35)</f>
        <v>6059</v>
      </c>
      <c r="J35" s="40">
        <v>5455</v>
      </c>
      <c r="K35" s="40">
        <v>604</v>
      </c>
      <c r="L35" s="737"/>
      <c r="M35" s="736"/>
      <c r="P35" s="699">
        <f t="shared" si="8"/>
        <v>204</v>
      </c>
    </row>
    <row r="36" spans="1:16" s="699" customFormat="1">
      <c r="A36" s="713"/>
      <c r="B36" s="716" t="s">
        <v>435</v>
      </c>
      <c r="C36" s="704"/>
      <c r="E36" s="715">
        <v>1</v>
      </c>
      <c r="F36" s="384">
        <f t="shared" si="7"/>
        <v>105</v>
      </c>
      <c r="G36" s="715">
        <v>29</v>
      </c>
      <c r="H36" s="717">
        <v>76</v>
      </c>
      <c r="I36" s="717">
        <f>SUM(J36:K36)</f>
        <v>3123</v>
      </c>
      <c r="J36" s="715">
        <v>400</v>
      </c>
      <c r="K36" s="715">
        <v>2723</v>
      </c>
      <c r="L36" s="718"/>
      <c r="M36" s="719"/>
      <c r="P36" s="699">
        <f t="shared" si="8"/>
        <v>105</v>
      </c>
    </row>
    <row r="37" spans="1:16" s="699" customFormat="1">
      <c r="A37" s="713"/>
      <c r="B37" s="716" t="s">
        <v>436</v>
      </c>
      <c r="C37" s="704"/>
      <c r="E37" s="715">
        <v>1</v>
      </c>
      <c r="F37" s="384">
        <f t="shared" si="7"/>
        <v>36</v>
      </c>
      <c r="G37" s="715">
        <v>21</v>
      </c>
      <c r="H37" s="717">
        <v>15</v>
      </c>
      <c r="I37" s="717">
        <v>863</v>
      </c>
      <c r="J37" s="715">
        <v>639</v>
      </c>
      <c r="K37" s="715">
        <v>224</v>
      </c>
      <c r="L37" s="718"/>
      <c r="M37" s="719"/>
      <c r="P37" s="699">
        <f t="shared" si="8"/>
        <v>36</v>
      </c>
    </row>
    <row r="38" spans="1:16" s="4" customFormat="1">
      <c r="A38" s="631"/>
      <c r="B38" s="735" t="s">
        <v>437</v>
      </c>
      <c r="C38" s="625"/>
      <c r="E38" s="40">
        <v>1</v>
      </c>
      <c r="F38" s="384">
        <f t="shared" si="7"/>
        <v>57</v>
      </c>
      <c r="G38" s="40">
        <v>36</v>
      </c>
      <c r="H38" s="42">
        <v>21</v>
      </c>
      <c r="I38" s="42">
        <f>SUM(J38:K38)</f>
        <v>1287</v>
      </c>
      <c r="J38" s="40">
        <v>761</v>
      </c>
      <c r="K38" s="40">
        <v>526</v>
      </c>
      <c r="L38" s="737"/>
      <c r="M38" s="736"/>
    </row>
    <row r="39" spans="1:16" s="699" customFormat="1">
      <c r="A39" s="713" t="s">
        <v>419</v>
      </c>
      <c r="B39" s="713"/>
      <c r="C39" s="720"/>
      <c r="E39" s="715"/>
      <c r="F39" s="384">
        <f t="shared" si="7"/>
        <v>0</v>
      </c>
      <c r="G39" s="715"/>
      <c r="H39" s="717"/>
      <c r="I39" s="717"/>
      <c r="J39" s="715"/>
      <c r="K39" s="715"/>
      <c r="L39" s="1314"/>
      <c r="M39" s="1315"/>
    </row>
    <row r="40" spans="1:16" s="699" customFormat="1">
      <c r="A40" s="1312" t="s">
        <v>420</v>
      </c>
      <c r="B40" s="1312"/>
      <c r="C40" s="1312"/>
      <c r="D40" s="1313"/>
      <c r="E40" s="715">
        <f t="shared" ref="E40:K40" si="9">SUM(E41:E43)</f>
        <v>3</v>
      </c>
      <c r="F40" s="384">
        <f t="shared" si="7"/>
        <v>123</v>
      </c>
      <c r="G40" s="715">
        <f>SUM(G41:G43)</f>
        <v>61</v>
      </c>
      <c r="H40" s="715">
        <f>SUM(H41:H43)</f>
        <v>62</v>
      </c>
      <c r="I40" s="715">
        <f t="shared" si="9"/>
        <v>1697</v>
      </c>
      <c r="J40" s="715">
        <f t="shared" si="9"/>
        <v>1041</v>
      </c>
      <c r="K40" s="715">
        <f t="shared" si="9"/>
        <v>656</v>
      </c>
      <c r="L40" s="1314" t="s">
        <v>421</v>
      </c>
      <c r="M40" s="1315"/>
    </row>
    <row r="41" spans="1:16" s="4" customFormat="1">
      <c r="A41" s="612"/>
      <c r="B41" s="735" t="s">
        <v>438</v>
      </c>
      <c r="C41" s="612"/>
      <c r="D41" s="613"/>
      <c r="E41" s="40">
        <v>1</v>
      </c>
      <c r="F41" s="384">
        <f t="shared" si="7"/>
        <v>58</v>
      </c>
      <c r="G41" s="995">
        <v>33</v>
      </c>
      <c r="H41" s="6">
        <v>25</v>
      </c>
      <c r="I41" s="42">
        <f>SUM(J41:K41)</f>
        <v>723</v>
      </c>
      <c r="J41" s="40">
        <v>439</v>
      </c>
      <c r="K41" s="40">
        <v>284</v>
      </c>
      <c r="L41" s="736"/>
      <c r="M41" s="736"/>
    </row>
    <row r="42" spans="1:16" s="4" customFormat="1">
      <c r="A42" s="612"/>
      <c r="B42" s="735" t="s">
        <v>439</v>
      </c>
      <c r="C42" s="612"/>
      <c r="D42" s="613"/>
      <c r="E42" s="40">
        <v>1</v>
      </c>
      <c r="F42" s="384">
        <f t="shared" si="7"/>
        <v>30</v>
      </c>
      <c r="G42" s="995">
        <v>13</v>
      </c>
      <c r="H42" s="6">
        <v>17</v>
      </c>
      <c r="I42" s="42">
        <f>SUM(J42:K42)</f>
        <v>427</v>
      </c>
      <c r="J42" s="40">
        <v>320</v>
      </c>
      <c r="K42" s="40">
        <v>107</v>
      </c>
      <c r="L42" s="736"/>
      <c r="M42" s="736"/>
    </row>
    <row r="43" spans="1:16" s="699" customFormat="1">
      <c r="A43" s="713"/>
      <c r="B43" s="716" t="s">
        <v>440</v>
      </c>
      <c r="C43" s="713"/>
      <c r="D43" s="720"/>
      <c r="E43" s="715">
        <v>1</v>
      </c>
      <c r="F43" s="384">
        <f t="shared" si="7"/>
        <v>35</v>
      </c>
      <c r="G43" s="995">
        <v>15</v>
      </c>
      <c r="H43" s="6">
        <v>20</v>
      </c>
      <c r="I43" s="717">
        <f>SUM(J43:K43)</f>
        <v>547</v>
      </c>
      <c r="J43" s="715">
        <v>282</v>
      </c>
      <c r="K43" s="715">
        <v>265</v>
      </c>
      <c r="L43" s="719"/>
      <c r="M43" s="719"/>
    </row>
    <row r="44" spans="1:16" s="701" customFormat="1" ht="18.75">
      <c r="A44" s="721" t="s">
        <v>422</v>
      </c>
      <c r="B44" s="710"/>
      <c r="C44" s="710"/>
      <c r="D44" s="721"/>
      <c r="E44" s="722">
        <f>SUM(E45:E51)</f>
        <v>6</v>
      </c>
      <c r="F44" s="384">
        <f t="shared" si="7"/>
        <v>701</v>
      </c>
      <c r="G44" s="722">
        <f>SUM(G45:G51)</f>
        <v>327</v>
      </c>
      <c r="H44" s="722">
        <f>SUM(H45:H51)</f>
        <v>374</v>
      </c>
      <c r="I44" s="722">
        <f t="shared" ref="I44:K44" si="10">SUM(I45:I51)</f>
        <v>14842</v>
      </c>
      <c r="J44" s="722">
        <f t="shared" si="10"/>
        <v>5341</v>
      </c>
      <c r="K44" s="722">
        <f t="shared" si="10"/>
        <v>9501</v>
      </c>
      <c r="L44" s="710" t="s">
        <v>423</v>
      </c>
    </row>
    <row r="45" spans="1:16" s="10" customFormat="1" ht="18.75">
      <c r="A45" s="8"/>
      <c r="B45" s="734" t="s">
        <v>441</v>
      </c>
      <c r="C45" s="8"/>
      <c r="D45" s="27"/>
      <c r="E45" s="26">
        <v>1</v>
      </c>
      <c r="F45" s="384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01" customFormat="1" ht="18.75">
      <c r="A46" s="710"/>
      <c r="B46" s="724" t="s">
        <v>442</v>
      </c>
      <c r="C46" s="725"/>
      <c r="D46" s="726"/>
      <c r="E46" s="727"/>
      <c r="F46" s="384">
        <f t="shared" si="7"/>
        <v>0</v>
      </c>
      <c r="G46" s="727">
        <v>0</v>
      </c>
      <c r="H46" s="726">
        <v>0</v>
      </c>
      <c r="I46" s="726">
        <f>SUM(J46:K46)</f>
        <v>0</v>
      </c>
      <c r="J46" s="727"/>
      <c r="K46" s="727"/>
      <c r="L46" s="725"/>
      <c r="M46" s="728" t="s">
        <v>443</v>
      </c>
    </row>
    <row r="47" spans="1:16" s="10" customFormat="1" ht="18.75">
      <c r="A47" s="8"/>
      <c r="B47" s="734" t="s">
        <v>444</v>
      </c>
      <c r="C47" s="8"/>
      <c r="D47" s="27"/>
      <c r="E47" s="26">
        <v>1</v>
      </c>
      <c r="F47" s="384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34" t="s">
        <v>445</v>
      </c>
      <c r="C48" s="8"/>
      <c r="D48" s="27"/>
      <c r="E48" s="26">
        <v>1</v>
      </c>
      <c r="F48" s="384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33" customFormat="1" ht="18.75">
      <c r="A49" s="729"/>
      <c r="B49" s="730" t="s">
        <v>446</v>
      </c>
      <c r="C49" s="729"/>
      <c r="D49" s="731"/>
      <c r="E49" s="732">
        <v>1</v>
      </c>
      <c r="F49" s="384">
        <f t="shared" si="7"/>
        <v>29</v>
      </c>
      <c r="G49" s="732">
        <v>7</v>
      </c>
      <c r="H49" s="731">
        <v>22</v>
      </c>
      <c r="I49" s="731">
        <v>272</v>
      </c>
      <c r="J49" s="732">
        <v>56</v>
      </c>
      <c r="K49" s="732">
        <v>216</v>
      </c>
      <c r="L49" s="729"/>
    </row>
    <row r="50" spans="1:13" s="701" customFormat="1" ht="19.5">
      <c r="A50" s="710"/>
      <c r="B50" s="723" t="s">
        <v>447</v>
      </c>
      <c r="C50" s="710"/>
      <c r="D50" s="721"/>
      <c r="E50" s="722">
        <v>1</v>
      </c>
      <c r="F50" s="384">
        <f t="shared" si="7"/>
        <v>380</v>
      </c>
      <c r="G50" s="79">
        <v>164</v>
      </c>
      <c r="H50" s="79">
        <v>216</v>
      </c>
      <c r="I50" s="721">
        <v>8471</v>
      </c>
      <c r="J50" s="722">
        <v>2581</v>
      </c>
      <c r="K50" s="722">
        <v>5890</v>
      </c>
      <c r="L50" s="710"/>
    </row>
    <row r="51" spans="1:13" s="701" customFormat="1" ht="18.75">
      <c r="A51" s="710"/>
      <c r="B51" s="723" t="s">
        <v>448</v>
      </c>
      <c r="C51" s="710"/>
      <c r="D51" s="721"/>
      <c r="E51" s="722">
        <v>1</v>
      </c>
      <c r="F51" s="384">
        <f t="shared" si="7"/>
        <v>143</v>
      </c>
      <c r="G51" s="722">
        <v>70</v>
      </c>
      <c r="H51" s="721">
        <v>73</v>
      </c>
      <c r="I51" s="721">
        <v>2862</v>
      </c>
      <c r="J51" s="722">
        <v>1247</v>
      </c>
      <c r="K51" s="722">
        <v>1615</v>
      </c>
      <c r="L51" s="710"/>
    </row>
    <row r="52" spans="1:13" s="999" customFormat="1" ht="18.75">
      <c r="A52" s="996" t="s">
        <v>424</v>
      </c>
      <c r="B52" s="996"/>
      <c r="C52" s="996"/>
      <c r="D52" s="997"/>
      <c r="E52" s="998">
        <f>SUM(E53:E54)</f>
        <v>2</v>
      </c>
      <c r="F52" s="384">
        <f t="shared" si="7"/>
        <v>144</v>
      </c>
      <c r="G52" s="998">
        <f t="shared" ref="G52:K52" si="11">SUM(G53:G54)</f>
        <v>68</v>
      </c>
      <c r="H52" s="998">
        <f t="shared" si="11"/>
        <v>76</v>
      </c>
      <c r="I52" s="998">
        <f t="shared" si="11"/>
        <v>1518</v>
      </c>
      <c r="J52" s="998">
        <f t="shared" si="11"/>
        <v>533</v>
      </c>
      <c r="K52" s="998">
        <f t="shared" si="11"/>
        <v>985</v>
      </c>
      <c r="L52" s="996" t="s">
        <v>425</v>
      </c>
    </row>
    <row r="53" spans="1:13" s="10" customFormat="1" ht="19.5">
      <c r="A53" s="8"/>
      <c r="B53" s="734" t="s">
        <v>449</v>
      </c>
      <c r="C53" s="8"/>
      <c r="D53" s="8"/>
      <c r="E53" s="26">
        <v>1</v>
      </c>
      <c r="F53" s="384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34" t="s">
        <v>450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67"/>
      <c r="B55" s="67"/>
      <c r="C55" s="67"/>
      <c r="D55" s="93"/>
      <c r="E55" s="84"/>
      <c r="F55" s="84"/>
      <c r="G55" s="868">
        <v>0</v>
      </c>
      <c r="H55" s="29"/>
      <c r="I55" s="84"/>
      <c r="J55" s="67"/>
      <c r="K55" s="84"/>
      <c r="L55" s="92"/>
      <c r="M55" s="67"/>
    </row>
    <row r="56" spans="1:13" ht="3" customHeight="1">
      <c r="A56" s="94"/>
      <c r="B56" s="94"/>
      <c r="C56" s="94"/>
      <c r="D56" s="94"/>
      <c r="E56" s="94"/>
      <c r="F56" s="94"/>
      <c r="G56" s="94"/>
      <c r="H56" s="177"/>
      <c r="I56" s="177"/>
      <c r="J56" s="94"/>
      <c r="L56" s="94"/>
    </row>
    <row r="57" spans="1:13" s="64" customFormat="1" ht="18.75" customHeight="1">
      <c r="B57" s="64" t="s">
        <v>451</v>
      </c>
      <c r="H57" s="64" t="s">
        <v>452</v>
      </c>
    </row>
    <row r="58" spans="1:13" s="64" customFormat="1" ht="18.75" customHeight="1">
      <c r="B58" s="64" t="s">
        <v>453</v>
      </c>
      <c r="H58" s="64" t="s">
        <v>409</v>
      </c>
    </row>
    <row r="59" spans="1:13" s="64" customFormat="1" ht="18.75">
      <c r="B59" s="64" t="s">
        <v>454</v>
      </c>
      <c r="H59" s="64" t="s">
        <v>455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572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501</v>
      </c>
      <c r="O2" s="3"/>
    </row>
    <row r="3" spans="1:17" s="1" customFormat="1" ht="6" customHeight="1"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ht="24" customHeight="1">
      <c r="A4" s="1074" t="s">
        <v>203</v>
      </c>
      <c r="B4" s="1074"/>
      <c r="C4" s="1074"/>
      <c r="D4" s="1184"/>
      <c r="E4" s="1321"/>
      <c r="F4" s="1322"/>
      <c r="G4" s="1323" t="s">
        <v>456</v>
      </c>
      <c r="H4" s="1324"/>
      <c r="I4" s="1325"/>
      <c r="J4" s="1325"/>
      <c r="K4" s="1325"/>
      <c r="L4" s="1325"/>
      <c r="M4" s="1325"/>
      <c r="N4" s="1326"/>
      <c r="O4" s="1084" t="s">
        <v>213</v>
      </c>
      <c r="P4" s="1074"/>
    </row>
    <row r="5" spans="1:17" ht="24" customHeight="1">
      <c r="A5" s="1185"/>
      <c r="B5" s="1185"/>
      <c r="C5" s="1185"/>
      <c r="D5" s="1186"/>
      <c r="E5" s="574"/>
      <c r="F5" s="576"/>
      <c r="G5" s="1213" t="s">
        <v>457</v>
      </c>
      <c r="H5" s="1215"/>
      <c r="I5" s="1213" t="s">
        <v>458</v>
      </c>
      <c r="J5" s="1215"/>
      <c r="K5" s="1213" t="s">
        <v>459</v>
      </c>
      <c r="L5" s="1214"/>
      <c r="M5" s="1213" t="s">
        <v>208</v>
      </c>
      <c r="N5" s="1215"/>
      <c r="O5" s="1266"/>
      <c r="P5" s="1185"/>
    </row>
    <row r="6" spans="1:17" ht="16.5" customHeight="1">
      <c r="A6" s="1218"/>
      <c r="B6" s="1218"/>
      <c r="C6" s="1218"/>
      <c r="D6" s="1186"/>
      <c r="E6" s="1213" t="s">
        <v>7</v>
      </c>
      <c r="F6" s="1215"/>
      <c r="G6" s="1213" t="s">
        <v>460</v>
      </c>
      <c r="H6" s="1215"/>
      <c r="I6" s="1213" t="s">
        <v>461</v>
      </c>
      <c r="J6" s="1215"/>
      <c r="K6" s="1213" t="s">
        <v>462</v>
      </c>
      <c r="L6" s="1215"/>
      <c r="M6" s="1213" t="s">
        <v>463</v>
      </c>
      <c r="N6" s="1215"/>
      <c r="O6" s="1266"/>
      <c r="P6" s="1218"/>
    </row>
    <row r="7" spans="1:17" ht="16.5" customHeight="1">
      <c r="A7" s="1218"/>
      <c r="B7" s="1218"/>
      <c r="C7" s="1218"/>
      <c r="D7" s="1186"/>
      <c r="E7" s="1327" t="s">
        <v>11</v>
      </c>
      <c r="F7" s="1246"/>
      <c r="G7" s="1327" t="s">
        <v>464</v>
      </c>
      <c r="H7" s="1246"/>
      <c r="I7" s="1327" t="s">
        <v>465</v>
      </c>
      <c r="J7" s="1246"/>
      <c r="K7" s="1328" t="s">
        <v>466</v>
      </c>
      <c r="L7" s="1329"/>
      <c r="M7" s="1328" t="s">
        <v>467</v>
      </c>
      <c r="N7" s="1330"/>
      <c r="O7" s="1266"/>
      <c r="P7" s="1218"/>
    </row>
    <row r="8" spans="1:17">
      <c r="A8" s="1218"/>
      <c r="B8" s="1218"/>
      <c r="C8" s="1218"/>
      <c r="D8" s="1186"/>
      <c r="E8" s="36" t="s">
        <v>167</v>
      </c>
      <c r="F8" s="36" t="s">
        <v>168</v>
      </c>
      <c r="G8" s="36" t="s">
        <v>167</v>
      </c>
      <c r="H8" s="36" t="s">
        <v>168</v>
      </c>
      <c r="I8" s="37" t="s">
        <v>167</v>
      </c>
      <c r="J8" s="36" t="s">
        <v>168</v>
      </c>
      <c r="K8" s="36" t="s">
        <v>167</v>
      </c>
      <c r="L8" s="36" t="s">
        <v>168</v>
      </c>
      <c r="M8" s="36" t="s">
        <v>167</v>
      </c>
      <c r="N8" s="36" t="s">
        <v>168</v>
      </c>
      <c r="O8" s="1266"/>
      <c r="P8" s="1218"/>
    </row>
    <row r="9" spans="1:17" ht="15.75" customHeight="1">
      <c r="A9" s="1187"/>
      <c r="B9" s="1187"/>
      <c r="C9" s="1187"/>
      <c r="D9" s="1188"/>
      <c r="E9" s="38" t="s">
        <v>169</v>
      </c>
      <c r="F9" s="593" t="s">
        <v>170</v>
      </c>
      <c r="G9" s="38" t="s">
        <v>169</v>
      </c>
      <c r="H9" s="593" t="s">
        <v>170</v>
      </c>
      <c r="I9" s="592" t="s">
        <v>169</v>
      </c>
      <c r="J9" s="38" t="s">
        <v>170</v>
      </c>
      <c r="K9" s="38" t="s">
        <v>169</v>
      </c>
      <c r="L9" s="593" t="s">
        <v>170</v>
      </c>
      <c r="M9" s="38" t="s">
        <v>169</v>
      </c>
      <c r="N9" s="593" t="s">
        <v>170</v>
      </c>
      <c r="O9" s="1267"/>
      <c r="P9" s="1187"/>
    </row>
    <row r="10" spans="1:17" s="11" customFormat="1" ht="3" customHeight="1">
      <c r="A10" s="559"/>
      <c r="B10" s="559"/>
      <c r="C10" s="559"/>
      <c r="D10" s="560"/>
      <c r="E10" s="39"/>
      <c r="F10" s="576"/>
      <c r="G10" s="39"/>
      <c r="H10" s="575"/>
      <c r="I10" s="574"/>
      <c r="J10" s="39"/>
      <c r="K10" s="39"/>
      <c r="L10" s="576"/>
      <c r="M10" s="39"/>
      <c r="N10" s="576"/>
      <c r="O10" s="585"/>
      <c r="P10" s="559"/>
    </row>
    <row r="11" spans="1:17" s="78" customFormat="1" ht="51" customHeight="1">
      <c r="A11" s="1043" t="s">
        <v>21</v>
      </c>
      <c r="B11" s="1043"/>
      <c r="C11" s="1043"/>
      <c r="D11" s="1044"/>
      <c r="E11" s="248">
        <f>SUM(E12:E16)</f>
        <v>712</v>
      </c>
      <c r="F11" s="248">
        <f t="shared" ref="F11:N11" si="0">SUM(F12:F16)</f>
        <v>694</v>
      </c>
      <c r="G11" s="248">
        <f t="shared" si="0"/>
        <v>441</v>
      </c>
      <c r="H11" s="248">
        <f t="shared" si="0"/>
        <v>511</v>
      </c>
      <c r="I11" s="248">
        <f t="shared" si="0"/>
        <v>218</v>
      </c>
      <c r="J11" s="248">
        <f t="shared" si="0"/>
        <v>195</v>
      </c>
      <c r="K11" s="250">
        <f t="shared" si="0"/>
        <v>1</v>
      </c>
      <c r="L11" s="250">
        <f t="shared" si="0"/>
        <v>2</v>
      </c>
      <c r="M11" s="248">
        <f t="shared" si="0"/>
        <v>17</v>
      </c>
      <c r="N11" s="248">
        <f t="shared" si="0"/>
        <v>16</v>
      </c>
      <c r="O11" s="1306" t="s">
        <v>11</v>
      </c>
      <c r="P11" s="1043"/>
    </row>
    <row r="12" spans="1:17" s="50" customFormat="1" ht="51" customHeight="1">
      <c r="A12" s="589" t="s">
        <v>417</v>
      </c>
      <c r="B12" s="575"/>
      <c r="C12" s="576"/>
      <c r="D12" s="78"/>
      <c r="E12" s="249">
        <f>E33</f>
        <v>256</v>
      </c>
      <c r="F12" s="249">
        <f>F33</f>
        <v>182</v>
      </c>
      <c r="G12" s="249">
        <v>46</v>
      </c>
      <c r="H12" s="249">
        <v>54</v>
      </c>
      <c r="I12" s="249">
        <v>159</v>
      </c>
      <c r="J12" s="249">
        <v>142</v>
      </c>
      <c r="K12" s="251">
        <v>1</v>
      </c>
      <c r="L12" s="251" t="s">
        <v>25</v>
      </c>
      <c r="M12" s="249">
        <v>15</v>
      </c>
      <c r="N12" s="249">
        <v>16</v>
      </c>
      <c r="O12" s="244" t="s">
        <v>418</v>
      </c>
      <c r="P12" s="245"/>
      <c r="Q12" s="31"/>
    </row>
    <row r="13" spans="1:17" s="50" customFormat="1">
      <c r="A13" s="589" t="s">
        <v>468</v>
      </c>
      <c r="B13" s="575"/>
      <c r="C13" s="575"/>
      <c r="D13" s="78"/>
      <c r="E13" s="249"/>
      <c r="F13" s="249"/>
      <c r="G13" s="249"/>
      <c r="H13" s="249"/>
      <c r="I13" s="249"/>
      <c r="J13" s="249"/>
      <c r="K13" s="251"/>
      <c r="L13" s="251"/>
      <c r="M13" s="249"/>
      <c r="N13" s="249"/>
      <c r="O13" s="245"/>
      <c r="P13" s="245"/>
      <c r="Q13" s="31"/>
    </row>
    <row r="14" spans="1:17" s="50" customFormat="1">
      <c r="A14" s="1303" t="s">
        <v>420</v>
      </c>
      <c r="B14" s="1303"/>
      <c r="C14" s="1303"/>
      <c r="D14" s="1320"/>
      <c r="E14" s="249">
        <f>E39</f>
        <v>61</v>
      </c>
      <c r="F14" s="249">
        <f>F39</f>
        <v>62</v>
      </c>
      <c r="G14" s="249">
        <f t="shared" ref="G14:M14" si="1">G39</f>
        <v>9</v>
      </c>
      <c r="H14" s="249">
        <f t="shared" si="1"/>
        <v>18</v>
      </c>
      <c r="I14" s="249">
        <f t="shared" si="1"/>
        <v>51</v>
      </c>
      <c r="J14" s="249">
        <f t="shared" si="1"/>
        <v>42</v>
      </c>
      <c r="K14" s="249" t="s">
        <v>25</v>
      </c>
      <c r="L14" s="249">
        <f t="shared" si="1"/>
        <v>2</v>
      </c>
      <c r="M14" s="249">
        <f t="shared" si="1"/>
        <v>1</v>
      </c>
      <c r="N14" s="249" t="s">
        <v>25</v>
      </c>
      <c r="O14" s="245" t="s">
        <v>421</v>
      </c>
      <c r="P14" s="245"/>
      <c r="Q14" s="31"/>
    </row>
    <row r="15" spans="1:17" s="31" customFormat="1" ht="51" customHeight="1">
      <c r="A15" s="246" t="s">
        <v>422</v>
      </c>
      <c r="B15" s="245"/>
      <c r="C15" s="245"/>
      <c r="D15" s="246"/>
      <c r="E15" s="249">
        <f>E43</f>
        <v>327</v>
      </c>
      <c r="F15" s="249">
        <f t="shared" ref="F15:M15" si="2">F43</f>
        <v>374</v>
      </c>
      <c r="G15" s="249">
        <f t="shared" si="2"/>
        <v>318</v>
      </c>
      <c r="H15" s="249">
        <f t="shared" si="2"/>
        <v>364</v>
      </c>
      <c r="I15" s="249">
        <f t="shared" si="2"/>
        <v>8</v>
      </c>
      <c r="J15" s="249">
        <f t="shared" si="2"/>
        <v>10</v>
      </c>
      <c r="K15" s="249" t="s">
        <v>25</v>
      </c>
      <c r="L15" s="249" t="s">
        <v>25</v>
      </c>
      <c r="M15" s="249">
        <f t="shared" si="2"/>
        <v>1</v>
      </c>
      <c r="N15" s="249" t="s">
        <v>25</v>
      </c>
      <c r="O15" s="245" t="s">
        <v>423</v>
      </c>
      <c r="P15" s="247"/>
    </row>
    <row r="16" spans="1:17" s="31" customFormat="1" ht="51" customHeight="1">
      <c r="A16" s="245" t="s">
        <v>424</v>
      </c>
      <c r="B16" s="245"/>
      <c r="C16" s="245"/>
      <c r="D16" s="246"/>
      <c r="E16" s="249">
        <f>E51</f>
        <v>68</v>
      </c>
      <c r="F16" s="249">
        <f t="shared" ref="F16:J16" si="3">F51</f>
        <v>76</v>
      </c>
      <c r="G16" s="249">
        <f t="shared" si="3"/>
        <v>68</v>
      </c>
      <c r="H16" s="249">
        <f t="shared" si="3"/>
        <v>75</v>
      </c>
      <c r="I16" s="249" t="s">
        <v>25</v>
      </c>
      <c r="J16" s="249">
        <f t="shared" si="3"/>
        <v>1</v>
      </c>
      <c r="K16" s="249" t="s">
        <v>25</v>
      </c>
      <c r="L16" s="249" t="s">
        <v>25</v>
      </c>
      <c r="M16" s="249" t="s">
        <v>25</v>
      </c>
      <c r="N16" s="249" t="s">
        <v>25</v>
      </c>
      <c r="O16" s="245" t="s">
        <v>425</v>
      </c>
      <c r="P16" s="245"/>
    </row>
    <row r="17" spans="1:16" s="10" customFormat="1" ht="3" customHeight="1">
      <c r="A17" s="23"/>
      <c r="B17" s="23"/>
      <c r="C17" s="23"/>
      <c r="D17" s="23"/>
      <c r="E17" s="47"/>
      <c r="F17" s="29"/>
      <c r="G17" s="29"/>
      <c r="H17" s="28"/>
      <c r="I17" s="28"/>
      <c r="J17" s="28"/>
      <c r="K17" s="29"/>
      <c r="L17" s="30"/>
      <c r="M17" s="29"/>
      <c r="N17" s="13"/>
      <c r="O17" s="48"/>
      <c r="P17" s="48"/>
    </row>
    <row r="18" spans="1:16" s="10" customFormat="1" ht="3" customHeight="1">
      <c r="A18" s="8"/>
      <c r="B18" s="8"/>
      <c r="C18" s="8"/>
      <c r="D18" s="8"/>
      <c r="E18" s="49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469</v>
      </c>
      <c r="I19" s="10" t="s">
        <v>452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408</v>
      </c>
      <c r="I20" s="10" t="s">
        <v>348</v>
      </c>
      <c r="K20" s="8"/>
      <c r="L20" s="8"/>
      <c r="M20" s="8"/>
      <c r="N20" s="8"/>
      <c r="O20" s="8"/>
      <c r="P20" s="8"/>
    </row>
    <row r="21" spans="1:16" ht="20.25" customHeight="1">
      <c r="B21" s="10" t="s">
        <v>454</v>
      </c>
      <c r="C21" s="10"/>
      <c r="D21" s="10"/>
      <c r="E21" s="10"/>
      <c r="F21" s="10"/>
      <c r="G21" s="10"/>
      <c r="I21" s="10" t="s">
        <v>470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74" t="s">
        <v>203</v>
      </c>
      <c r="B25" s="1074"/>
      <c r="C25" s="1074"/>
      <c r="D25" s="1184"/>
      <c r="E25" s="1321"/>
      <c r="F25" s="1322"/>
      <c r="G25" s="1323" t="s">
        <v>456</v>
      </c>
      <c r="H25" s="1324"/>
      <c r="I25" s="1325"/>
      <c r="J25" s="1325"/>
      <c r="K25" s="1325"/>
      <c r="L25" s="1325"/>
      <c r="M25" s="1325"/>
      <c r="N25" s="1326"/>
      <c r="O25" s="1084" t="s">
        <v>213</v>
      </c>
      <c r="P25" s="1074"/>
    </row>
    <row r="26" spans="1:16" ht="24" customHeight="1">
      <c r="A26" s="1185"/>
      <c r="B26" s="1185"/>
      <c r="C26" s="1185"/>
      <c r="D26" s="1186"/>
      <c r="E26" s="574"/>
      <c r="F26" s="576"/>
      <c r="G26" s="1213" t="s">
        <v>457</v>
      </c>
      <c r="H26" s="1215"/>
      <c r="I26" s="1213" t="s">
        <v>458</v>
      </c>
      <c r="J26" s="1215"/>
      <c r="K26" s="1213" t="s">
        <v>459</v>
      </c>
      <c r="L26" s="1214"/>
      <c r="M26" s="1213" t="s">
        <v>208</v>
      </c>
      <c r="N26" s="1215"/>
      <c r="O26" s="1266"/>
      <c r="P26" s="1185"/>
    </row>
    <row r="27" spans="1:16" ht="16.5" customHeight="1">
      <c r="A27" s="1218"/>
      <c r="B27" s="1218"/>
      <c r="C27" s="1218"/>
      <c r="D27" s="1186"/>
      <c r="E27" s="1213" t="s">
        <v>7</v>
      </c>
      <c r="F27" s="1215"/>
      <c r="G27" s="1213" t="s">
        <v>460</v>
      </c>
      <c r="H27" s="1215"/>
      <c r="I27" s="1213" t="s">
        <v>461</v>
      </c>
      <c r="J27" s="1215"/>
      <c r="K27" s="1213" t="s">
        <v>462</v>
      </c>
      <c r="L27" s="1215"/>
      <c r="M27" s="1213" t="s">
        <v>463</v>
      </c>
      <c r="N27" s="1215"/>
      <c r="O27" s="1266"/>
      <c r="P27" s="1218"/>
    </row>
    <row r="28" spans="1:16" ht="16.5" customHeight="1">
      <c r="A28" s="1218"/>
      <c r="B28" s="1218"/>
      <c r="C28" s="1218"/>
      <c r="D28" s="1186"/>
      <c r="E28" s="1327" t="s">
        <v>11</v>
      </c>
      <c r="F28" s="1246"/>
      <c r="G28" s="1327" t="s">
        <v>464</v>
      </c>
      <c r="H28" s="1246"/>
      <c r="I28" s="1327" t="s">
        <v>465</v>
      </c>
      <c r="J28" s="1246"/>
      <c r="K28" s="1328" t="s">
        <v>466</v>
      </c>
      <c r="L28" s="1329"/>
      <c r="M28" s="1328" t="s">
        <v>467</v>
      </c>
      <c r="N28" s="1330"/>
      <c r="O28" s="1266"/>
      <c r="P28" s="1218"/>
    </row>
    <row r="29" spans="1:16">
      <c r="A29" s="1218"/>
      <c r="B29" s="1218"/>
      <c r="C29" s="1218"/>
      <c r="D29" s="1186"/>
      <c r="E29" s="36" t="s">
        <v>167</v>
      </c>
      <c r="F29" s="36" t="s">
        <v>168</v>
      </c>
      <c r="G29" s="36" t="s">
        <v>167</v>
      </c>
      <c r="H29" s="36" t="s">
        <v>168</v>
      </c>
      <c r="I29" s="37" t="s">
        <v>167</v>
      </c>
      <c r="J29" s="36" t="s">
        <v>168</v>
      </c>
      <c r="K29" s="36" t="s">
        <v>167</v>
      </c>
      <c r="L29" s="36" t="s">
        <v>168</v>
      </c>
      <c r="M29" s="36" t="s">
        <v>167</v>
      </c>
      <c r="N29" s="36" t="s">
        <v>168</v>
      </c>
      <c r="O29" s="1266"/>
      <c r="P29" s="1218"/>
    </row>
    <row r="30" spans="1:16" ht="15.75" customHeight="1">
      <c r="A30" s="1187"/>
      <c r="B30" s="1187"/>
      <c r="C30" s="1187"/>
      <c r="D30" s="1188"/>
      <c r="E30" s="38" t="s">
        <v>169</v>
      </c>
      <c r="F30" s="593" t="s">
        <v>170</v>
      </c>
      <c r="G30" s="38" t="s">
        <v>169</v>
      </c>
      <c r="H30" s="593" t="s">
        <v>170</v>
      </c>
      <c r="I30" s="592" t="s">
        <v>169</v>
      </c>
      <c r="J30" s="38" t="s">
        <v>170</v>
      </c>
      <c r="K30" s="38" t="s">
        <v>169</v>
      </c>
      <c r="L30" s="593" t="s">
        <v>170</v>
      </c>
      <c r="M30" s="38" t="s">
        <v>169</v>
      </c>
      <c r="N30" s="593" t="s">
        <v>170</v>
      </c>
      <c r="O30" s="1267"/>
      <c r="P30" s="1187"/>
    </row>
    <row r="31" spans="1:16" s="11" customFormat="1" ht="3" customHeight="1">
      <c r="A31" s="559"/>
      <c r="B31" s="559"/>
      <c r="C31" s="559"/>
      <c r="D31" s="560"/>
      <c r="E31" s="39"/>
      <c r="F31" s="576"/>
      <c r="G31" s="39"/>
      <c r="H31" s="575"/>
      <c r="I31" s="574"/>
      <c r="J31" s="39"/>
      <c r="K31" s="39"/>
      <c r="L31" s="576"/>
      <c r="M31" s="39"/>
      <c r="N31" s="576"/>
      <c r="O31" s="585"/>
      <c r="P31" s="559"/>
    </row>
    <row r="32" spans="1:16" s="11" customFormat="1" ht="29.25" customHeight="1">
      <c r="A32" s="1043" t="s">
        <v>21</v>
      </c>
      <c r="B32" s="1043"/>
      <c r="C32" s="1043"/>
      <c r="D32" s="1044"/>
      <c r="E32" s="40">
        <f>G32+I32+K32+M32</f>
        <v>712</v>
      </c>
      <c r="F32" s="40">
        <f>H32+J32+L32+N32</f>
        <v>694</v>
      </c>
      <c r="G32" s="40">
        <f>G33+G39+G43+G51</f>
        <v>476</v>
      </c>
      <c r="H32" s="40">
        <f t="shared" ref="H32:N32" si="4">H33+H39+H43+H51</f>
        <v>518</v>
      </c>
      <c r="I32" s="40">
        <f t="shared" si="4"/>
        <v>234</v>
      </c>
      <c r="J32" s="40">
        <f t="shared" si="4"/>
        <v>174</v>
      </c>
      <c r="K32" s="40">
        <f t="shared" si="4"/>
        <v>0</v>
      </c>
      <c r="L32" s="40">
        <f t="shared" si="4"/>
        <v>2</v>
      </c>
      <c r="M32" s="40">
        <f t="shared" si="4"/>
        <v>2</v>
      </c>
      <c r="N32" s="40">
        <f t="shared" si="4"/>
        <v>0</v>
      </c>
      <c r="O32" s="1306" t="s">
        <v>11</v>
      </c>
      <c r="P32" s="1043"/>
    </row>
    <row r="33" spans="1:17" ht="27.75" customHeight="1">
      <c r="A33" s="589" t="s">
        <v>417</v>
      </c>
      <c r="B33" s="575"/>
      <c r="C33" s="576"/>
      <c r="E33" s="995">
        <f>G33+I33+K33+M33</f>
        <v>256</v>
      </c>
      <c r="F33" s="995">
        <f t="shared" ref="F33:F37" si="5">H33+J33+L33+N33</f>
        <v>182</v>
      </c>
      <c r="G33" s="40">
        <f>SUM(G34:G38)</f>
        <v>81</v>
      </c>
      <c r="H33" s="40">
        <f t="shared" ref="H33:N33" si="6">SUM(H34:H38)</f>
        <v>61</v>
      </c>
      <c r="I33" s="40">
        <f t="shared" si="6"/>
        <v>175</v>
      </c>
      <c r="J33" s="40">
        <f t="shared" si="6"/>
        <v>121</v>
      </c>
      <c r="K33" s="40">
        <f t="shared" si="6"/>
        <v>0</v>
      </c>
      <c r="L33" s="40">
        <f t="shared" si="6"/>
        <v>0</v>
      </c>
      <c r="M33" s="40">
        <f t="shared" si="6"/>
        <v>0</v>
      </c>
      <c r="N33" s="40">
        <f t="shared" si="6"/>
        <v>0</v>
      </c>
      <c r="O33" s="45" t="s">
        <v>418</v>
      </c>
      <c r="P33" s="46"/>
      <c r="Q33" s="46"/>
    </row>
    <row r="34" spans="1:17" ht="27.75" customHeight="1">
      <c r="A34" s="612"/>
      <c r="B34" s="735" t="s">
        <v>433</v>
      </c>
      <c r="C34" s="606"/>
      <c r="E34" s="995">
        <f t="shared" ref="E34:E37" si="7">G34+I34+K34+M34</f>
        <v>20</v>
      </c>
      <c r="F34" s="995">
        <f t="shared" si="5"/>
        <v>16</v>
      </c>
      <c r="G34" s="40">
        <v>8</v>
      </c>
      <c r="H34" s="41">
        <v>3</v>
      </c>
      <c r="I34" s="40">
        <v>12</v>
      </c>
      <c r="J34" s="42">
        <v>13</v>
      </c>
      <c r="K34" s="40">
        <v>0</v>
      </c>
      <c r="L34" s="40">
        <v>0</v>
      </c>
      <c r="M34" s="40">
        <v>0</v>
      </c>
      <c r="N34" s="40">
        <v>0</v>
      </c>
      <c r="O34" s="60"/>
      <c r="P34" s="46"/>
      <c r="Q34" s="46"/>
    </row>
    <row r="35" spans="1:17" s="755" customFormat="1" ht="27.75" customHeight="1">
      <c r="A35" s="350"/>
      <c r="B35" s="754" t="s">
        <v>434</v>
      </c>
      <c r="C35" s="620"/>
      <c r="E35" s="995">
        <f t="shared" si="7"/>
        <v>150</v>
      </c>
      <c r="F35" s="995">
        <f t="shared" si="5"/>
        <v>54</v>
      </c>
      <c r="G35" s="6">
        <v>44</v>
      </c>
      <c r="H35" s="756">
        <v>18</v>
      </c>
      <c r="I35" s="6">
        <v>106</v>
      </c>
      <c r="J35" s="757">
        <v>36</v>
      </c>
      <c r="K35" s="6">
        <v>0</v>
      </c>
      <c r="L35" s="6">
        <v>0</v>
      </c>
      <c r="M35" s="758">
        <v>0</v>
      </c>
      <c r="N35" s="759">
        <v>0</v>
      </c>
      <c r="O35" s="60"/>
      <c r="P35" s="46"/>
      <c r="Q35" s="46"/>
    </row>
    <row r="36" spans="1:17" ht="27.75" customHeight="1">
      <c r="A36" s="589"/>
      <c r="B36" s="55" t="s">
        <v>435</v>
      </c>
      <c r="C36" s="576"/>
      <c r="E36" s="995">
        <f t="shared" si="7"/>
        <v>29</v>
      </c>
      <c r="F36" s="995">
        <f t="shared" si="5"/>
        <v>76</v>
      </c>
      <c r="G36" s="40">
        <v>11</v>
      </c>
      <c r="H36" s="41">
        <v>30</v>
      </c>
      <c r="I36" s="40">
        <v>18</v>
      </c>
      <c r="J36" s="42">
        <v>46</v>
      </c>
      <c r="K36" s="40">
        <v>0</v>
      </c>
      <c r="L36" s="40">
        <v>0</v>
      </c>
      <c r="M36" s="43">
        <v>0</v>
      </c>
      <c r="N36" s="44">
        <v>0</v>
      </c>
      <c r="O36" s="60"/>
      <c r="P36" s="46"/>
      <c r="Q36" s="46"/>
    </row>
    <row r="37" spans="1:17" ht="27.75" customHeight="1">
      <c r="A37" s="589"/>
      <c r="B37" s="55" t="s">
        <v>436</v>
      </c>
      <c r="C37" s="576"/>
      <c r="E37" s="995">
        <f t="shared" si="7"/>
        <v>21</v>
      </c>
      <c r="F37" s="995">
        <f t="shared" si="5"/>
        <v>15</v>
      </c>
      <c r="G37" s="40">
        <v>8</v>
      </c>
      <c r="H37" s="41">
        <v>3</v>
      </c>
      <c r="I37" s="40">
        <v>13</v>
      </c>
      <c r="J37" s="42">
        <v>12</v>
      </c>
      <c r="K37" s="40">
        <v>0</v>
      </c>
      <c r="L37" s="40">
        <v>0</v>
      </c>
      <c r="M37" s="43">
        <v>0</v>
      </c>
      <c r="N37" s="44">
        <v>0</v>
      </c>
      <c r="O37" s="60"/>
      <c r="P37" s="46"/>
      <c r="Q37" s="46"/>
    </row>
    <row r="38" spans="1:17" ht="27.75" customHeight="1">
      <c r="A38" s="631"/>
      <c r="B38" s="735" t="s">
        <v>437</v>
      </c>
      <c r="C38" s="625"/>
      <c r="E38" s="995">
        <f>G38+I38+K38+M38</f>
        <v>36</v>
      </c>
      <c r="F38" s="995">
        <f>H38+J38+L38+N38</f>
        <v>21</v>
      </c>
      <c r="G38" s="40">
        <v>10</v>
      </c>
      <c r="H38" s="41">
        <v>7</v>
      </c>
      <c r="I38" s="40">
        <v>26</v>
      </c>
      <c r="J38" s="42">
        <v>14</v>
      </c>
      <c r="K38" s="40">
        <v>0</v>
      </c>
      <c r="L38" s="40">
        <v>0</v>
      </c>
      <c r="M38" s="43">
        <v>0</v>
      </c>
      <c r="N38" s="44">
        <v>0</v>
      </c>
      <c r="O38" s="10"/>
      <c r="P38" s="10"/>
      <c r="Q38" s="10"/>
    </row>
    <row r="39" spans="1:17" s="699" customFormat="1">
      <c r="A39" s="1312" t="s">
        <v>420</v>
      </c>
      <c r="B39" s="1312"/>
      <c r="C39" s="1312"/>
      <c r="D39" s="1313"/>
      <c r="E39" s="995">
        <f>G39+I39+K39+M39</f>
        <v>61</v>
      </c>
      <c r="F39" s="995">
        <f>H39+J39+L39+N39</f>
        <v>62</v>
      </c>
      <c r="G39" s="715">
        <f>SUM(G40:G42)</f>
        <v>9</v>
      </c>
      <c r="H39" s="715">
        <f t="shared" ref="H39:N39" si="8">SUM(H40:H42)</f>
        <v>18</v>
      </c>
      <c r="I39" s="715">
        <f t="shared" si="8"/>
        <v>51</v>
      </c>
      <c r="J39" s="715">
        <f t="shared" si="8"/>
        <v>42</v>
      </c>
      <c r="K39" s="715">
        <f t="shared" si="8"/>
        <v>0</v>
      </c>
      <c r="L39" s="715">
        <f t="shared" si="8"/>
        <v>2</v>
      </c>
      <c r="M39" s="715">
        <f t="shared" si="8"/>
        <v>1</v>
      </c>
      <c r="N39" s="715">
        <f t="shared" si="8"/>
        <v>0</v>
      </c>
      <c r="O39" s="701" t="s">
        <v>421</v>
      </c>
      <c r="P39" s="701"/>
      <c r="Q39" s="701">
        <f>SUM(E40:E42)</f>
        <v>61</v>
      </c>
    </row>
    <row r="40" spans="1:17" s="63" customFormat="1">
      <c r="A40" s="587"/>
      <c r="B40" s="55" t="s">
        <v>438</v>
      </c>
      <c r="C40" s="587"/>
      <c r="D40" s="588"/>
      <c r="E40" s="995">
        <f t="shared" ref="E40:E42" si="9">G40+I40+K40+M40</f>
        <v>33</v>
      </c>
      <c r="F40" s="6">
        <f t="shared" ref="F40:F42" si="10">H40+J40+L40+N40</f>
        <v>25</v>
      </c>
      <c r="G40" s="100">
        <v>6</v>
      </c>
      <c r="H40" s="102">
        <v>12</v>
      </c>
      <c r="I40" s="100">
        <v>26</v>
      </c>
      <c r="J40" s="107">
        <v>13</v>
      </c>
      <c r="K40" s="100">
        <v>0</v>
      </c>
      <c r="L40" s="101">
        <v>0</v>
      </c>
      <c r="M40" s="105">
        <v>1</v>
      </c>
      <c r="N40" s="106">
        <v>0</v>
      </c>
      <c r="O40" s="64"/>
      <c r="P40" s="64"/>
      <c r="Q40" s="64"/>
    </row>
    <row r="41" spans="1:17">
      <c r="A41" s="589"/>
      <c r="B41" s="55" t="s">
        <v>439</v>
      </c>
      <c r="C41" s="589"/>
      <c r="D41" s="590"/>
      <c r="E41" s="995">
        <f t="shared" si="9"/>
        <v>13</v>
      </c>
      <c r="F41" s="6">
        <f t="shared" si="10"/>
        <v>17</v>
      </c>
      <c r="G41" s="40">
        <v>2</v>
      </c>
      <c r="H41" s="41">
        <v>3</v>
      </c>
      <c r="I41" s="40">
        <v>11</v>
      </c>
      <c r="J41" s="61">
        <v>14</v>
      </c>
      <c r="K41" s="40">
        <v>0</v>
      </c>
      <c r="L41" s="42">
        <v>0</v>
      </c>
      <c r="M41" s="43">
        <v>0</v>
      </c>
      <c r="N41" s="44">
        <v>0</v>
      </c>
      <c r="O41" s="10"/>
      <c r="P41" s="10"/>
      <c r="Q41" s="10"/>
    </row>
    <row r="42" spans="1:17">
      <c r="A42" s="589"/>
      <c r="B42" s="55" t="s">
        <v>440</v>
      </c>
      <c r="C42" s="589"/>
      <c r="D42" s="590"/>
      <c r="E42" s="995">
        <f t="shared" si="9"/>
        <v>15</v>
      </c>
      <c r="F42" s="6">
        <f t="shared" si="10"/>
        <v>20</v>
      </c>
      <c r="G42" s="40">
        <v>1</v>
      </c>
      <c r="H42" s="41">
        <v>3</v>
      </c>
      <c r="I42" s="40">
        <v>14</v>
      </c>
      <c r="J42" s="61">
        <v>15</v>
      </c>
      <c r="K42" s="40">
        <v>0</v>
      </c>
      <c r="L42" s="42">
        <v>2</v>
      </c>
      <c r="M42" s="43">
        <v>0</v>
      </c>
      <c r="N42" s="44">
        <v>0</v>
      </c>
      <c r="O42" s="10"/>
      <c r="P42" s="10"/>
      <c r="Q42" s="10"/>
    </row>
    <row r="43" spans="1:17" s="10" customFormat="1" ht="27.75" customHeight="1">
      <c r="A43" s="27" t="s">
        <v>422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423</v>
      </c>
      <c r="P43" s="5"/>
      <c r="Q43" s="10">
        <f>SUM(E44:E50)</f>
        <v>327</v>
      </c>
    </row>
    <row r="44" spans="1:17" s="64" customFormat="1" ht="27.75" customHeight="1">
      <c r="A44" s="70"/>
      <c r="B44" s="56" t="s">
        <v>441</v>
      </c>
      <c r="C44" s="70"/>
      <c r="D44" s="62"/>
      <c r="E44" s="6">
        <f>G44+I44+K44+M44</f>
        <v>23</v>
      </c>
      <c r="F44" s="6">
        <f t="shared" ref="E44:F54" si="12">H44+J44+L44+N44</f>
        <v>38</v>
      </c>
      <c r="G44" s="108">
        <v>23</v>
      </c>
      <c r="H44" s="89">
        <v>38</v>
      </c>
      <c r="I44" s="89">
        <v>0</v>
      </c>
      <c r="J44" s="89">
        <v>0</v>
      </c>
      <c r="K44" s="108">
        <v>0</v>
      </c>
      <c r="L44" s="62">
        <v>0</v>
      </c>
      <c r="M44" s="108">
        <v>0</v>
      </c>
      <c r="N44" s="83">
        <v>0</v>
      </c>
      <c r="O44" s="70"/>
      <c r="P44" s="95"/>
    </row>
    <row r="45" spans="1:17" s="10" customFormat="1" ht="27.75" customHeight="1">
      <c r="A45" s="8"/>
      <c r="B45" s="71" t="s">
        <v>442</v>
      </c>
      <c r="C45" s="72"/>
      <c r="D45" s="73"/>
      <c r="E45" s="6">
        <f t="shared" si="12"/>
        <v>0</v>
      </c>
      <c r="F45" s="6">
        <f t="shared" si="12"/>
        <v>0</v>
      </c>
      <c r="G45" s="74"/>
      <c r="H45" s="75"/>
      <c r="I45" s="75"/>
      <c r="J45" s="75"/>
      <c r="K45" s="74"/>
      <c r="L45" s="73"/>
      <c r="M45" s="74"/>
      <c r="N45" s="76"/>
      <c r="O45" s="72"/>
      <c r="P45" s="77"/>
    </row>
    <row r="46" spans="1:17" s="10" customFormat="1" ht="27.75" customHeight="1">
      <c r="A46" s="8"/>
      <c r="B46" s="734" t="s">
        <v>444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4" customFormat="1" ht="27.75" customHeight="1">
      <c r="A47" s="70"/>
      <c r="B47" s="56" t="s">
        <v>445</v>
      </c>
      <c r="C47" s="70"/>
      <c r="D47" s="62"/>
      <c r="E47" s="6">
        <f>G47+I47+K47+M47</f>
        <v>44</v>
      </c>
      <c r="F47" s="6">
        <f t="shared" si="12"/>
        <v>14</v>
      </c>
      <c r="G47" s="108">
        <v>40</v>
      </c>
      <c r="H47" s="89">
        <v>13</v>
      </c>
      <c r="I47" s="89">
        <v>3</v>
      </c>
      <c r="J47" s="89">
        <v>1</v>
      </c>
      <c r="K47" s="108"/>
      <c r="L47" s="62"/>
      <c r="M47" s="108">
        <v>1</v>
      </c>
      <c r="N47" s="83"/>
      <c r="O47" s="70"/>
      <c r="P47" s="95"/>
    </row>
    <row r="48" spans="1:17" s="10" customFormat="1" ht="27.75" customHeight="1">
      <c r="A48" s="8"/>
      <c r="B48" s="56" t="s">
        <v>446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4" customFormat="1" ht="27.75" customHeight="1">
      <c r="A49" s="70"/>
      <c r="B49" s="56" t="s">
        <v>447</v>
      </c>
      <c r="C49" s="70"/>
      <c r="D49" s="62"/>
      <c r="E49" s="6">
        <f t="shared" si="12"/>
        <v>164</v>
      </c>
      <c r="F49" s="6">
        <f t="shared" si="12"/>
        <v>216</v>
      </c>
      <c r="G49" s="108">
        <v>164</v>
      </c>
      <c r="H49" s="89">
        <v>216</v>
      </c>
      <c r="I49" s="89">
        <v>0</v>
      </c>
      <c r="J49" s="89">
        <v>0</v>
      </c>
      <c r="K49" s="108">
        <v>0</v>
      </c>
      <c r="L49" s="62">
        <v>0</v>
      </c>
      <c r="M49" s="108">
        <v>0</v>
      </c>
      <c r="N49" s="83">
        <v>0</v>
      </c>
      <c r="O49" s="70"/>
      <c r="P49" s="95"/>
    </row>
    <row r="50" spans="1:16" s="64" customFormat="1" ht="27.75" customHeight="1">
      <c r="A50" s="70"/>
      <c r="B50" s="56" t="s">
        <v>448</v>
      </c>
      <c r="C50" s="70"/>
      <c r="D50" s="62"/>
      <c r="E50" s="6">
        <f t="shared" si="12"/>
        <v>70</v>
      </c>
      <c r="F50" s="6">
        <f t="shared" si="12"/>
        <v>73</v>
      </c>
      <c r="G50" s="108">
        <v>65</v>
      </c>
      <c r="H50" s="89">
        <v>64</v>
      </c>
      <c r="I50" s="89">
        <v>5</v>
      </c>
      <c r="J50" s="89">
        <v>9</v>
      </c>
      <c r="K50" s="108">
        <v>0</v>
      </c>
      <c r="L50" s="62">
        <v>0</v>
      </c>
      <c r="M50" s="108">
        <v>0</v>
      </c>
      <c r="N50" s="83">
        <v>0</v>
      </c>
      <c r="O50" s="70"/>
      <c r="P50" s="95"/>
    </row>
    <row r="51" spans="1:16" s="10" customFormat="1" ht="27.75" customHeight="1">
      <c r="A51" s="8" t="s">
        <v>424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425</v>
      </c>
    </row>
    <row r="52" spans="1:16" s="64" customFormat="1">
      <c r="A52" s="70"/>
      <c r="B52" s="56" t="s">
        <v>449</v>
      </c>
      <c r="C52" s="70"/>
      <c r="D52" s="70"/>
      <c r="E52" s="6">
        <f t="shared" si="12"/>
        <v>32</v>
      </c>
      <c r="F52" s="6">
        <f t="shared" si="12"/>
        <v>33</v>
      </c>
      <c r="G52" s="108">
        <v>32</v>
      </c>
      <c r="H52" s="89">
        <v>32</v>
      </c>
      <c r="I52" s="89">
        <v>0</v>
      </c>
      <c r="J52" s="89">
        <v>1</v>
      </c>
      <c r="K52" s="108">
        <v>0</v>
      </c>
      <c r="L52" s="62">
        <v>0</v>
      </c>
      <c r="M52" s="108">
        <v>0</v>
      </c>
      <c r="N52" s="83">
        <v>0</v>
      </c>
    </row>
    <row r="53" spans="1:16" s="10" customFormat="1">
      <c r="A53" s="8"/>
      <c r="B53" s="56" t="s">
        <v>450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68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8"/>
      <c r="P54" s="48"/>
    </row>
    <row r="55" spans="1:16" s="10" customFormat="1" ht="3" customHeight="1">
      <c r="A55" s="8"/>
      <c r="B55" s="8"/>
      <c r="C55" s="8"/>
      <c r="D55" s="8"/>
      <c r="E55" s="49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345</v>
      </c>
      <c r="I56" s="10" t="s">
        <v>452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408</v>
      </c>
      <c r="I57" s="10" t="s">
        <v>348</v>
      </c>
      <c r="K57" s="8"/>
      <c r="L57" s="8"/>
      <c r="M57" s="8"/>
      <c r="N57" s="8"/>
      <c r="O57" s="8"/>
      <c r="P57" s="8"/>
    </row>
    <row r="58" spans="1:16" ht="18" customHeight="1">
      <c r="B58" s="10" t="s">
        <v>454</v>
      </c>
      <c r="C58" s="10"/>
      <c r="D58" s="10"/>
      <c r="E58" s="10"/>
      <c r="F58" s="10"/>
      <c r="G58" s="10"/>
      <c r="I58" s="10" t="s">
        <v>455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3" customWidth="1"/>
    <col min="3" max="3" width="4.3984375" style="63" customWidth="1"/>
    <col min="4" max="4" width="5.59765625" style="63" customWidth="1"/>
    <col min="5" max="5" width="5.5" style="63" customWidth="1"/>
    <col min="6" max="6" width="4" style="63" customWidth="1"/>
    <col min="7" max="12" width="9" style="63" customWidth="1"/>
    <col min="13" max="13" width="1" style="63" customWidth="1"/>
    <col min="14" max="16" width="1.69921875" style="63" customWidth="1"/>
    <col min="17" max="17" width="14.09765625" style="63" customWidth="1"/>
    <col min="18" max="18" width="6.69921875" style="63" customWidth="1"/>
    <col min="19" max="19" width="5.69921875" style="63" customWidth="1"/>
    <col min="20" max="16384" width="9.09765625" style="63"/>
  </cols>
  <sheetData>
    <row r="1" spans="1:17" s="17" customFormat="1">
      <c r="B1" s="1" t="s">
        <v>80</v>
      </c>
      <c r="C1" s="1"/>
      <c r="D1" s="18">
        <v>3.12</v>
      </c>
      <c r="E1" s="1" t="s">
        <v>471</v>
      </c>
    </row>
    <row r="2" spans="1:17" s="17" customFormat="1">
      <c r="B2" s="1"/>
      <c r="C2" s="1"/>
      <c r="D2" s="18"/>
      <c r="E2" s="1" t="s">
        <v>502</v>
      </c>
    </row>
    <row r="3" spans="1:17" s="1" customFormat="1">
      <c r="B3" s="1" t="s">
        <v>2</v>
      </c>
      <c r="D3" s="18">
        <v>3.12</v>
      </c>
      <c r="E3" s="1" t="s">
        <v>472</v>
      </c>
    </row>
    <row r="4" spans="1:17" s="1" customFormat="1">
      <c r="D4" s="18"/>
      <c r="E4" s="1" t="s">
        <v>503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74" t="s">
        <v>473</v>
      </c>
      <c r="B6" s="1074"/>
      <c r="C6" s="1074"/>
      <c r="D6" s="1074"/>
      <c r="E6" s="1074"/>
      <c r="F6" s="1184"/>
      <c r="G6" s="1090" t="s">
        <v>474</v>
      </c>
      <c r="H6" s="1091"/>
      <c r="I6" s="1091"/>
      <c r="J6" s="1090" t="s">
        <v>475</v>
      </c>
      <c r="K6" s="1091"/>
      <c r="L6" s="1092"/>
      <c r="M6" s="519"/>
      <c r="P6" s="33"/>
      <c r="Q6" s="33"/>
    </row>
    <row r="7" spans="1:17" s="10" customFormat="1" ht="18.75" customHeight="1">
      <c r="A7" s="1185"/>
      <c r="B7" s="1185"/>
      <c r="C7" s="1185"/>
      <c r="D7" s="1185"/>
      <c r="E7" s="1185"/>
      <c r="F7" s="1186"/>
      <c r="G7" s="1093" t="s">
        <v>476</v>
      </c>
      <c r="H7" s="1094"/>
      <c r="I7" s="1095"/>
      <c r="J7" s="1093" t="s">
        <v>477</v>
      </c>
      <c r="K7" s="1094"/>
      <c r="L7" s="1095"/>
      <c r="M7" s="519"/>
      <c r="P7" s="8"/>
      <c r="Q7" s="8"/>
    </row>
    <row r="8" spans="1:17" s="10" customFormat="1" ht="18.75" customHeight="1">
      <c r="A8" s="1218"/>
      <c r="B8" s="1218"/>
      <c r="C8" s="1218"/>
      <c r="D8" s="1218"/>
      <c r="E8" s="1218"/>
      <c r="F8" s="1186"/>
      <c r="G8" s="518" t="s">
        <v>7</v>
      </c>
      <c r="H8" s="34" t="s">
        <v>167</v>
      </c>
      <c r="I8" s="519" t="s">
        <v>168</v>
      </c>
      <c r="J8" s="518" t="s">
        <v>7</v>
      </c>
      <c r="K8" s="34" t="s">
        <v>167</v>
      </c>
      <c r="L8" s="520" t="s">
        <v>168</v>
      </c>
      <c r="M8" s="519"/>
      <c r="N8" s="1331" t="s">
        <v>478</v>
      </c>
      <c r="O8" s="1331"/>
      <c r="P8" s="1331"/>
      <c r="Q8" s="1331"/>
    </row>
    <row r="9" spans="1:17" s="10" customFormat="1" ht="18.75" customHeight="1">
      <c r="A9" s="1187"/>
      <c r="B9" s="1187"/>
      <c r="C9" s="1187"/>
      <c r="D9" s="1187"/>
      <c r="E9" s="1187"/>
      <c r="F9" s="1188"/>
      <c r="G9" s="528" t="s">
        <v>11</v>
      </c>
      <c r="H9" s="22" t="s">
        <v>169</v>
      </c>
      <c r="I9" s="523" t="s">
        <v>170</v>
      </c>
      <c r="J9" s="528" t="s">
        <v>11</v>
      </c>
      <c r="K9" s="22" t="s">
        <v>169</v>
      </c>
      <c r="L9" s="524" t="s">
        <v>170</v>
      </c>
      <c r="M9" s="523"/>
      <c r="N9" s="23"/>
      <c r="O9" s="23"/>
      <c r="P9" s="23"/>
      <c r="Q9" s="23"/>
    </row>
    <row r="10" spans="1:17" s="357" customFormat="1" ht="24.75" customHeight="1">
      <c r="A10" s="1043" t="s">
        <v>21</v>
      </c>
      <c r="B10" s="1043"/>
      <c r="C10" s="1043"/>
      <c r="D10" s="1043"/>
      <c r="E10" s="1043"/>
      <c r="F10" s="1044"/>
      <c r="G10" s="761">
        <f t="shared" ref="G10:L10" si="0">SUM(G11:G20)</f>
        <v>36047</v>
      </c>
      <c r="H10" s="761">
        <f t="shared" si="0"/>
        <v>15302</v>
      </c>
      <c r="I10" s="761">
        <f t="shared" si="0"/>
        <v>20745</v>
      </c>
      <c r="J10" s="761">
        <f t="shared" si="0"/>
        <v>26484</v>
      </c>
      <c r="K10" s="761">
        <f t="shared" si="0"/>
        <v>10640</v>
      </c>
      <c r="L10" s="761">
        <f t="shared" si="0"/>
        <v>15844</v>
      </c>
      <c r="M10" s="760"/>
      <c r="N10" s="1216" t="s">
        <v>514</v>
      </c>
      <c r="O10" s="1216"/>
      <c r="P10" s="1216"/>
      <c r="Q10" s="1216"/>
    </row>
    <row r="11" spans="1:17" s="31" customFormat="1" ht="22.5" customHeight="1">
      <c r="A11" s="31" t="s">
        <v>479</v>
      </c>
      <c r="G11" s="762">
        <f>SUM(H11:I11)</f>
        <v>1562</v>
      </c>
      <c r="H11" s="281">
        <v>603</v>
      </c>
      <c r="I11" s="763">
        <v>959</v>
      </c>
      <c r="J11" s="762">
        <f>SUM(K11:L11)</f>
        <v>146</v>
      </c>
      <c r="K11" s="281">
        <v>65</v>
      </c>
      <c r="L11" s="764">
        <v>81</v>
      </c>
      <c r="M11" s="245"/>
      <c r="N11" s="31" t="s">
        <v>505</v>
      </c>
    </row>
    <row r="12" spans="1:17" s="31" customFormat="1" ht="22.5" customHeight="1">
      <c r="A12" s="31" t="s">
        <v>89</v>
      </c>
      <c r="G12" s="762">
        <f t="shared" ref="G12:G20" si="1">SUM(H12:I12)</f>
        <v>1079</v>
      </c>
      <c r="H12" s="281">
        <v>432</v>
      </c>
      <c r="I12" s="763">
        <v>647</v>
      </c>
      <c r="J12" s="762">
        <f t="shared" ref="J12:J20" si="2">SUM(K12:L12)</f>
        <v>107</v>
      </c>
      <c r="K12" s="281">
        <v>38</v>
      </c>
      <c r="L12" s="764">
        <v>69</v>
      </c>
      <c r="M12" s="245"/>
      <c r="N12" s="31" t="s">
        <v>506</v>
      </c>
    </row>
    <row r="13" spans="1:17" s="31" customFormat="1" ht="22.5" customHeight="1">
      <c r="A13" s="31" t="s">
        <v>480</v>
      </c>
      <c r="G13" s="762">
        <f t="shared" si="1"/>
        <v>2802</v>
      </c>
      <c r="H13" s="281">
        <v>1643</v>
      </c>
      <c r="I13" s="763">
        <v>1159</v>
      </c>
      <c r="J13" s="762">
        <f t="shared" si="2"/>
        <v>521</v>
      </c>
      <c r="K13" s="281">
        <v>272</v>
      </c>
      <c r="L13" s="764">
        <v>249</v>
      </c>
      <c r="M13" s="245"/>
      <c r="N13" s="31" t="s">
        <v>507</v>
      </c>
    </row>
    <row r="14" spans="1:17" s="31" customFormat="1" ht="22.5" customHeight="1">
      <c r="A14" s="31" t="s">
        <v>481</v>
      </c>
      <c r="G14" s="762">
        <f t="shared" si="1"/>
        <v>5075</v>
      </c>
      <c r="H14" s="281">
        <v>2891</v>
      </c>
      <c r="I14" s="763">
        <v>2184</v>
      </c>
      <c r="J14" s="762">
        <f t="shared" si="2"/>
        <v>1011</v>
      </c>
      <c r="K14" s="281">
        <v>532</v>
      </c>
      <c r="L14" s="764">
        <v>479</v>
      </c>
      <c r="M14" s="245"/>
      <c r="N14" s="31" t="s">
        <v>508</v>
      </c>
    </row>
    <row r="15" spans="1:17" s="31" customFormat="1" ht="22.5" customHeight="1">
      <c r="A15" s="31" t="s">
        <v>482</v>
      </c>
      <c r="G15" s="762">
        <f t="shared" si="1"/>
        <v>87</v>
      </c>
      <c r="H15" s="281" t="s">
        <v>25</v>
      </c>
      <c r="I15" s="763">
        <v>87</v>
      </c>
      <c r="J15" s="762" t="s">
        <v>25</v>
      </c>
      <c r="K15" s="281" t="s">
        <v>25</v>
      </c>
      <c r="L15" s="764" t="s">
        <v>25</v>
      </c>
      <c r="M15" s="245"/>
      <c r="N15" s="31" t="s">
        <v>509</v>
      </c>
    </row>
    <row r="16" spans="1:17" s="31" customFormat="1" ht="22.5" customHeight="1">
      <c r="A16" s="31" t="s">
        <v>483</v>
      </c>
      <c r="G16" s="762">
        <f t="shared" si="1"/>
        <v>6576</v>
      </c>
      <c r="H16" s="281">
        <v>2495</v>
      </c>
      <c r="I16" s="763">
        <v>4081</v>
      </c>
      <c r="J16" s="762">
        <f t="shared" si="2"/>
        <v>6576</v>
      </c>
      <c r="K16" s="281">
        <v>2495</v>
      </c>
      <c r="L16" s="764">
        <v>4081</v>
      </c>
      <c r="M16" s="245"/>
      <c r="N16" s="31" t="s">
        <v>491</v>
      </c>
    </row>
    <row r="17" spans="1:17" s="31" customFormat="1" ht="22.5" customHeight="1">
      <c r="A17" s="31" t="s">
        <v>484</v>
      </c>
      <c r="G17" s="762">
        <f t="shared" si="1"/>
        <v>6724</v>
      </c>
      <c r="H17" s="281">
        <v>2297</v>
      </c>
      <c r="I17" s="763">
        <v>4427</v>
      </c>
      <c r="J17" s="762">
        <f t="shared" si="2"/>
        <v>5981</v>
      </c>
      <c r="K17" s="281">
        <v>2297</v>
      </c>
      <c r="L17" s="764">
        <v>3684</v>
      </c>
      <c r="M17" s="245"/>
      <c r="N17" s="31" t="s">
        <v>510</v>
      </c>
    </row>
    <row r="18" spans="1:17" s="31" customFormat="1" ht="22.5" customHeight="1">
      <c r="A18" s="31" t="s">
        <v>485</v>
      </c>
      <c r="G18" s="762">
        <f t="shared" si="1"/>
        <v>6519</v>
      </c>
      <c r="H18" s="281">
        <v>2955</v>
      </c>
      <c r="I18" s="763">
        <v>3564</v>
      </c>
      <c r="J18" s="762">
        <f t="shared" si="2"/>
        <v>6519</v>
      </c>
      <c r="K18" s="281">
        <v>2955</v>
      </c>
      <c r="L18" s="764">
        <v>3564</v>
      </c>
      <c r="M18" s="245"/>
      <c r="N18" s="31" t="s">
        <v>511</v>
      </c>
    </row>
    <row r="19" spans="1:17" s="31" customFormat="1" ht="22.5" customHeight="1">
      <c r="A19" s="31" t="s">
        <v>504</v>
      </c>
      <c r="G19" s="762">
        <f t="shared" si="1"/>
        <v>4133</v>
      </c>
      <c r="H19" s="281">
        <v>1276</v>
      </c>
      <c r="I19" s="763">
        <v>2857</v>
      </c>
      <c r="J19" s="762">
        <f t="shared" si="2"/>
        <v>4133</v>
      </c>
      <c r="K19" s="281">
        <v>1276</v>
      </c>
      <c r="L19" s="764">
        <v>2857</v>
      </c>
      <c r="M19" s="245"/>
      <c r="N19" s="31" t="s">
        <v>512</v>
      </c>
    </row>
    <row r="20" spans="1:17" s="31" customFormat="1" ht="22.5" customHeight="1">
      <c r="A20" s="31" t="s">
        <v>515</v>
      </c>
      <c r="G20" s="762">
        <f t="shared" si="1"/>
        <v>1490</v>
      </c>
      <c r="H20" s="281">
        <v>710</v>
      </c>
      <c r="I20" s="763">
        <v>780</v>
      </c>
      <c r="J20" s="762">
        <f t="shared" si="2"/>
        <v>1490</v>
      </c>
      <c r="K20" s="281">
        <v>710</v>
      </c>
      <c r="L20" s="764">
        <v>780</v>
      </c>
      <c r="M20" s="245"/>
      <c r="N20" s="31" t="s">
        <v>513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81" t="s">
        <v>54</v>
      </c>
      <c r="D23" s="382" t="s">
        <v>486</v>
      </c>
    </row>
    <row r="24" spans="1:17" s="4" customFormat="1">
      <c r="C24" s="379" t="s">
        <v>487</v>
      </c>
      <c r="D24" s="383" t="s">
        <v>488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516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517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47" t="s">
        <v>3</v>
      </c>
      <c r="B4" s="1332"/>
      <c r="C4" s="1332"/>
      <c r="D4" s="1332"/>
      <c r="E4" s="1333"/>
      <c r="F4" s="1090" t="s">
        <v>12</v>
      </c>
      <c r="G4" s="1091"/>
      <c r="H4" s="1091"/>
      <c r="I4" s="1090" t="s">
        <v>484</v>
      </c>
      <c r="J4" s="1091"/>
      <c r="K4" s="1092"/>
      <c r="L4" s="1091" t="s">
        <v>483</v>
      </c>
      <c r="M4" s="1091"/>
      <c r="N4" s="1092"/>
      <c r="O4" s="8"/>
      <c r="P4" s="8"/>
      <c r="Q4" s="8"/>
    </row>
    <row r="5" spans="1:17" s="10" customFormat="1" ht="21.75" customHeight="1">
      <c r="A5" s="1334"/>
      <c r="B5" s="1334"/>
      <c r="C5" s="1334"/>
      <c r="D5" s="1334"/>
      <c r="E5" s="1335"/>
      <c r="F5" s="1327" t="s">
        <v>489</v>
      </c>
      <c r="G5" s="1245"/>
      <c r="H5" s="1245"/>
      <c r="I5" s="1327" t="s">
        <v>490</v>
      </c>
      <c r="J5" s="1245"/>
      <c r="K5" s="1246"/>
      <c r="L5" s="1245" t="s">
        <v>491</v>
      </c>
      <c r="M5" s="1245"/>
      <c r="N5" s="1246"/>
      <c r="O5" s="1266" t="s">
        <v>5</v>
      </c>
      <c r="P5" s="1077"/>
      <c r="Q5" s="1077"/>
    </row>
    <row r="6" spans="1:17" s="10" customFormat="1" ht="21.75" customHeight="1">
      <c r="A6" s="1334"/>
      <c r="B6" s="1334"/>
      <c r="C6" s="1334"/>
      <c r="D6" s="1334"/>
      <c r="E6" s="1335"/>
      <c r="F6" s="518" t="s">
        <v>7</v>
      </c>
      <c r="G6" s="20" t="s">
        <v>167</v>
      </c>
      <c r="H6" s="521" t="s">
        <v>168</v>
      </c>
      <c r="I6" s="518" t="s">
        <v>7</v>
      </c>
      <c r="J6" s="20" t="s">
        <v>167</v>
      </c>
      <c r="K6" s="520" t="s">
        <v>168</v>
      </c>
      <c r="L6" s="519" t="s">
        <v>7</v>
      </c>
      <c r="M6" s="20" t="s">
        <v>167</v>
      </c>
      <c r="N6" s="520" t="s">
        <v>168</v>
      </c>
      <c r="O6" s="1085"/>
      <c r="P6" s="1077"/>
      <c r="Q6" s="1077"/>
    </row>
    <row r="7" spans="1:17" s="10" customFormat="1" ht="21.75" customHeight="1">
      <c r="A7" s="1336"/>
      <c r="B7" s="1336"/>
      <c r="C7" s="1336"/>
      <c r="D7" s="1336"/>
      <c r="E7" s="1337"/>
      <c r="F7" s="528" t="s">
        <v>11</v>
      </c>
      <c r="G7" s="22" t="s">
        <v>169</v>
      </c>
      <c r="H7" s="528" t="s">
        <v>170</v>
      </c>
      <c r="I7" s="528" t="s">
        <v>11</v>
      </c>
      <c r="J7" s="22" t="s">
        <v>169</v>
      </c>
      <c r="K7" s="524" t="s">
        <v>170</v>
      </c>
      <c r="L7" s="523" t="s">
        <v>11</v>
      </c>
      <c r="M7" s="22" t="s">
        <v>169</v>
      </c>
      <c r="N7" s="524" t="s">
        <v>170</v>
      </c>
      <c r="O7" s="23"/>
      <c r="P7" s="23"/>
      <c r="Q7" s="23"/>
    </row>
    <row r="8" spans="1:17" s="24" customFormat="1" ht="23.25" customHeight="1">
      <c r="A8" s="1338" t="s">
        <v>21</v>
      </c>
      <c r="B8" s="1338"/>
      <c r="C8" s="1338"/>
      <c r="D8" s="1338"/>
      <c r="E8" s="1339"/>
      <c r="F8" s="252">
        <f>SUM(F9:F21)</f>
        <v>9065</v>
      </c>
      <c r="G8" s="252">
        <f t="shared" ref="G8:N8" si="0">SUM(G9:G21)</f>
        <v>4966</v>
      </c>
      <c r="H8" s="252">
        <f t="shared" si="0"/>
        <v>4099</v>
      </c>
      <c r="I8" s="252">
        <f t="shared" si="0"/>
        <v>7143</v>
      </c>
      <c r="J8" s="252">
        <f t="shared" si="0"/>
        <v>2447</v>
      </c>
      <c r="K8" s="252">
        <f t="shared" si="0"/>
        <v>4696</v>
      </c>
      <c r="L8" s="252">
        <f t="shared" si="0"/>
        <v>6895</v>
      </c>
      <c r="M8" s="252">
        <f t="shared" si="0"/>
        <v>2565</v>
      </c>
      <c r="N8" s="252">
        <f t="shared" si="0"/>
        <v>4330</v>
      </c>
      <c r="O8" s="1340" t="s">
        <v>11</v>
      </c>
      <c r="P8" s="1216"/>
      <c r="Q8" s="1216"/>
    </row>
    <row r="9" spans="1:17" s="25" customFormat="1" ht="23.25" customHeight="1">
      <c r="A9" s="8"/>
      <c r="B9" s="227" t="s">
        <v>22</v>
      </c>
      <c r="E9" s="228"/>
      <c r="F9" s="229">
        <f>SUM(G9:H9)</f>
        <v>1793</v>
      </c>
      <c r="G9" s="229">
        <v>1084</v>
      </c>
      <c r="H9" s="229">
        <v>709</v>
      </c>
      <c r="I9" s="229">
        <f>SUM(J9:K9)</f>
        <v>1016</v>
      </c>
      <c r="J9" s="230">
        <v>345</v>
      </c>
      <c r="K9" s="231">
        <v>671</v>
      </c>
      <c r="L9" s="229">
        <f>SUM(M9:N9)</f>
        <v>1999</v>
      </c>
      <c r="M9" s="230">
        <v>772</v>
      </c>
      <c r="N9" s="231">
        <v>1227</v>
      </c>
      <c r="P9" s="57" t="s">
        <v>23</v>
      </c>
    </row>
    <row r="10" spans="1:17" s="25" customFormat="1" ht="23.25" customHeight="1">
      <c r="B10" s="14" t="s">
        <v>24</v>
      </c>
      <c r="E10" s="228"/>
      <c r="F10" s="229">
        <f t="shared" ref="F10:F21" si="1">SUM(G10:H10)</f>
        <v>475</v>
      </c>
      <c r="G10" s="229">
        <v>264</v>
      </c>
      <c r="H10" s="229">
        <v>211</v>
      </c>
      <c r="I10" s="229">
        <f t="shared" ref="I10:I21" si="2">SUM(J10:K10)</f>
        <v>365</v>
      </c>
      <c r="J10" s="230">
        <v>105</v>
      </c>
      <c r="K10" s="231">
        <v>260</v>
      </c>
      <c r="L10" s="229">
        <f t="shared" ref="L10:L21" si="3">SUM(M10:N10)</f>
        <v>357</v>
      </c>
      <c r="M10" s="230">
        <v>87</v>
      </c>
      <c r="N10" s="231">
        <v>270</v>
      </c>
      <c r="P10" s="57" t="s">
        <v>26</v>
      </c>
    </row>
    <row r="11" spans="1:17" s="25" customFormat="1" ht="23.25" customHeight="1">
      <c r="B11" s="14" t="s">
        <v>27</v>
      </c>
      <c r="F11" s="229">
        <f t="shared" si="1"/>
        <v>576</v>
      </c>
      <c r="G11" s="229">
        <v>286</v>
      </c>
      <c r="H11" s="229">
        <v>290</v>
      </c>
      <c r="I11" s="229">
        <f t="shared" si="2"/>
        <v>317</v>
      </c>
      <c r="J11" s="230">
        <v>71</v>
      </c>
      <c r="K11" s="231">
        <v>246</v>
      </c>
      <c r="L11" s="229">
        <f t="shared" si="3"/>
        <v>341</v>
      </c>
      <c r="M11" s="230">
        <v>76</v>
      </c>
      <c r="N11" s="231">
        <v>265</v>
      </c>
      <c r="P11" s="57" t="s">
        <v>28</v>
      </c>
    </row>
    <row r="12" spans="1:17" s="25" customFormat="1" ht="23.25" customHeight="1">
      <c r="B12" s="14" t="s">
        <v>29</v>
      </c>
      <c r="F12" s="229">
        <f t="shared" si="1"/>
        <v>420</v>
      </c>
      <c r="G12" s="229">
        <v>236</v>
      </c>
      <c r="H12" s="229">
        <v>184</v>
      </c>
      <c r="I12" s="229">
        <f t="shared" si="2"/>
        <v>289</v>
      </c>
      <c r="J12" s="230">
        <v>130</v>
      </c>
      <c r="K12" s="230">
        <v>159</v>
      </c>
      <c r="L12" s="229">
        <f t="shared" si="3"/>
        <v>621</v>
      </c>
      <c r="M12" s="230">
        <v>326</v>
      </c>
      <c r="N12" s="231">
        <v>295</v>
      </c>
      <c r="P12" s="57" t="s">
        <v>30</v>
      </c>
    </row>
    <row r="13" spans="1:17" s="25" customFormat="1" ht="23.25" customHeight="1">
      <c r="B13" s="14" t="s">
        <v>31</v>
      </c>
      <c r="F13" s="229">
        <f t="shared" si="1"/>
        <v>790</v>
      </c>
      <c r="G13" s="229">
        <v>415</v>
      </c>
      <c r="H13" s="229">
        <v>375</v>
      </c>
      <c r="I13" s="229">
        <f t="shared" si="2"/>
        <v>587</v>
      </c>
      <c r="J13" s="229">
        <v>155</v>
      </c>
      <c r="K13" s="230">
        <v>432</v>
      </c>
      <c r="L13" s="229">
        <f t="shared" si="3"/>
        <v>587</v>
      </c>
      <c r="M13" s="230">
        <v>110</v>
      </c>
      <c r="N13" s="231">
        <v>477</v>
      </c>
      <c r="P13" s="57" t="s">
        <v>32</v>
      </c>
    </row>
    <row r="14" spans="1:17" s="25" customFormat="1" ht="23.25" customHeight="1">
      <c r="B14" s="14" t="s">
        <v>33</v>
      </c>
      <c r="F14" s="229">
        <f t="shared" si="1"/>
        <v>645</v>
      </c>
      <c r="G14" s="229">
        <v>407</v>
      </c>
      <c r="H14" s="229">
        <v>238</v>
      </c>
      <c r="I14" s="229">
        <f t="shared" si="2"/>
        <v>546</v>
      </c>
      <c r="J14" s="229">
        <v>250</v>
      </c>
      <c r="K14" s="230">
        <v>296</v>
      </c>
      <c r="L14" s="229">
        <f t="shared" si="3"/>
        <v>245</v>
      </c>
      <c r="M14" s="230">
        <v>60</v>
      </c>
      <c r="N14" s="231">
        <v>185</v>
      </c>
      <c r="P14" s="57" t="s">
        <v>34</v>
      </c>
    </row>
    <row r="15" spans="1:17" s="25" customFormat="1" ht="23.25" customHeight="1">
      <c r="B15" s="14" t="s">
        <v>35</v>
      </c>
      <c r="F15" s="229">
        <f t="shared" si="1"/>
        <v>639</v>
      </c>
      <c r="G15" s="229">
        <v>363</v>
      </c>
      <c r="H15" s="229">
        <v>276</v>
      </c>
      <c r="I15" s="229">
        <f t="shared" si="2"/>
        <v>419</v>
      </c>
      <c r="J15" s="229">
        <v>150</v>
      </c>
      <c r="K15" s="230">
        <v>269</v>
      </c>
      <c r="L15" s="229">
        <f t="shared" si="3"/>
        <v>319</v>
      </c>
      <c r="M15" s="230">
        <v>70</v>
      </c>
      <c r="N15" s="231">
        <v>249</v>
      </c>
      <c r="P15" s="57" t="s">
        <v>36</v>
      </c>
    </row>
    <row r="16" spans="1:17" s="8" customFormat="1" ht="23.25" customHeight="1">
      <c r="B16" s="14" t="s">
        <v>37</v>
      </c>
      <c r="F16" s="229">
        <f t="shared" si="1"/>
        <v>612</v>
      </c>
      <c r="G16" s="229">
        <v>303</v>
      </c>
      <c r="H16" s="229">
        <v>309</v>
      </c>
      <c r="I16" s="229">
        <f t="shared" si="2"/>
        <v>867</v>
      </c>
      <c r="J16" s="229">
        <v>439</v>
      </c>
      <c r="K16" s="230">
        <v>428</v>
      </c>
      <c r="L16" s="229">
        <f t="shared" si="3"/>
        <v>812</v>
      </c>
      <c r="M16" s="230">
        <v>272</v>
      </c>
      <c r="N16" s="231">
        <v>540</v>
      </c>
      <c r="P16" s="57" t="s">
        <v>38</v>
      </c>
    </row>
    <row r="17" spans="1:17" s="8" customFormat="1" ht="23.25" customHeight="1">
      <c r="B17" s="14" t="s">
        <v>39</v>
      </c>
      <c r="F17" s="229">
        <f t="shared" si="1"/>
        <v>324</v>
      </c>
      <c r="G17" s="229">
        <v>153</v>
      </c>
      <c r="H17" s="229">
        <v>171</v>
      </c>
      <c r="I17" s="229">
        <f t="shared" si="2"/>
        <v>1002</v>
      </c>
      <c r="J17" s="229">
        <v>107</v>
      </c>
      <c r="K17" s="230">
        <v>895</v>
      </c>
      <c r="L17" s="229">
        <f t="shared" si="3"/>
        <v>203</v>
      </c>
      <c r="M17" s="230">
        <v>142</v>
      </c>
      <c r="N17" s="231">
        <v>61</v>
      </c>
      <c r="P17" s="57" t="s">
        <v>40</v>
      </c>
    </row>
    <row r="18" spans="1:17" s="8" customFormat="1" ht="23.25" customHeight="1">
      <c r="B18" s="14" t="s">
        <v>41</v>
      </c>
      <c r="F18" s="229">
        <f t="shared" si="1"/>
        <v>846</v>
      </c>
      <c r="G18" s="229">
        <v>362</v>
      </c>
      <c r="H18" s="229">
        <v>484</v>
      </c>
      <c r="I18" s="229">
        <f t="shared" si="2"/>
        <v>703</v>
      </c>
      <c r="J18" s="229">
        <v>184</v>
      </c>
      <c r="K18" s="230">
        <v>519</v>
      </c>
      <c r="L18" s="229">
        <f t="shared" si="3"/>
        <v>187</v>
      </c>
      <c r="M18" s="230">
        <v>88</v>
      </c>
      <c r="N18" s="231">
        <v>99</v>
      </c>
      <c r="P18" s="57" t="s">
        <v>42</v>
      </c>
    </row>
    <row r="19" spans="1:17" s="8" customFormat="1" ht="23.25" customHeight="1">
      <c r="B19" s="14" t="s">
        <v>43</v>
      </c>
      <c r="F19" s="229">
        <f t="shared" si="1"/>
        <v>346</v>
      </c>
      <c r="G19" s="229">
        <v>186</v>
      </c>
      <c r="H19" s="229">
        <v>160</v>
      </c>
      <c r="I19" s="229">
        <f t="shared" si="2"/>
        <v>36</v>
      </c>
      <c r="J19" s="229">
        <v>6</v>
      </c>
      <c r="K19" s="230">
        <v>30</v>
      </c>
      <c r="L19" s="229">
        <f t="shared" si="3"/>
        <v>266</v>
      </c>
      <c r="M19" s="230">
        <v>107</v>
      </c>
      <c r="N19" s="231">
        <v>159</v>
      </c>
      <c r="P19" s="57" t="s">
        <v>44</v>
      </c>
    </row>
    <row r="20" spans="1:17" s="25" customFormat="1" ht="23.25" customHeight="1">
      <c r="B20" s="14" t="s">
        <v>45</v>
      </c>
      <c r="F20" s="229">
        <f t="shared" si="1"/>
        <v>977</v>
      </c>
      <c r="G20" s="229">
        <v>568</v>
      </c>
      <c r="H20" s="229">
        <v>409</v>
      </c>
      <c r="I20" s="229">
        <f t="shared" si="2"/>
        <v>430</v>
      </c>
      <c r="J20" s="229">
        <v>245</v>
      </c>
      <c r="K20" s="230">
        <v>185</v>
      </c>
      <c r="L20" s="229">
        <f t="shared" si="3"/>
        <v>508</v>
      </c>
      <c r="M20" s="230">
        <v>261</v>
      </c>
      <c r="N20" s="231">
        <v>247</v>
      </c>
      <c r="P20" s="57" t="s">
        <v>46</v>
      </c>
    </row>
    <row r="21" spans="1:17" s="8" customFormat="1" ht="23.25" customHeight="1">
      <c r="B21" s="14" t="s">
        <v>47</v>
      </c>
      <c r="F21" s="229">
        <f t="shared" si="1"/>
        <v>622</v>
      </c>
      <c r="G21" s="229">
        <v>339</v>
      </c>
      <c r="H21" s="229">
        <v>283</v>
      </c>
      <c r="I21" s="229">
        <f t="shared" si="2"/>
        <v>566</v>
      </c>
      <c r="J21" s="229">
        <v>260</v>
      </c>
      <c r="K21" s="230">
        <v>306</v>
      </c>
      <c r="L21" s="229">
        <f t="shared" si="3"/>
        <v>450</v>
      </c>
      <c r="M21" s="230">
        <v>194</v>
      </c>
      <c r="N21" s="231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0"/>
      <c r="G22" s="181"/>
      <c r="H22" s="180">
        <v>725</v>
      </c>
      <c r="I22" s="180"/>
      <c r="J22" s="181"/>
      <c r="K22" s="181"/>
      <c r="L22" s="182"/>
      <c r="M22" s="181"/>
      <c r="N22" s="183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81" t="s">
        <v>54</v>
      </c>
      <c r="D24" s="382" t="s">
        <v>486</v>
      </c>
    </row>
    <row r="25" spans="1:17" s="32" customFormat="1">
      <c r="B25" s="10"/>
      <c r="C25" s="379" t="s">
        <v>487</v>
      </c>
      <c r="D25" s="383" t="s">
        <v>488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520</v>
      </c>
    </row>
    <row r="2" spans="1:19" s="15" customFormat="1">
      <c r="B2" s="1" t="s">
        <v>2</v>
      </c>
      <c r="C2" s="2">
        <v>3.2</v>
      </c>
      <c r="D2" s="1" t="s">
        <v>536</v>
      </c>
      <c r="E2" s="1"/>
    </row>
    <row r="3" spans="1:19" ht="2.25" customHeight="1"/>
    <row r="4" spans="1:19" ht="18" customHeight="1">
      <c r="A4" s="1034" t="s">
        <v>3</v>
      </c>
      <c r="B4" s="1034"/>
      <c r="C4" s="1034"/>
      <c r="D4" s="1035"/>
      <c r="E4" s="791"/>
      <c r="F4" s="1040" t="s">
        <v>81</v>
      </c>
      <c r="G4" s="1041"/>
      <c r="H4" s="1041"/>
      <c r="I4" s="1041"/>
      <c r="J4" s="1041"/>
      <c r="K4" s="1041"/>
      <c r="L4" s="1041"/>
      <c r="M4" s="1041"/>
      <c r="N4" s="1041"/>
      <c r="O4" s="1042"/>
      <c r="P4" s="329"/>
    </row>
    <row r="5" spans="1:19" ht="18" customHeight="1">
      <c r="A5" s="1036"/>
      <c r="B5" s="1036"/>
      <c r="C5" s="1036"/>
      <c r="D5" s="1037"/>
      <c r="E5" s="792"/>
      <c r="F5" s="791"/>
      <c r="G5" s="330"/>
      <c r="H5" s="791"/>
      <c r="I5" s="791"/>
      <c r="J5" s="791"/>
      <c r="K5" s="791"/>
      <c r="L5" s="791"/>
      <c r="M5" s="791"/>
      <c r="N5" s="791"/>
      <c r="O5" s="338" t="s">
        <v>82</v>
      </c>
      <c r="P5" s="333"/>
    </row>
    <row r="6" spans="1:19" ht="18" customHeight="1">
      <c r="A6" s="1036"/>
      <c r="B6" s="1036"/>
      <c r="C6" s="1036"/>
      <c r="D6" s="1037"/>
      <c r="E6" s="792"/>
      <c r="F6" s="339"/>
      <c r="G6" s="838" t="s">
        <v>83</v>
      </c>
      <c r="H6" s="339" t="s">
        <v>84</v>
      </c>
      <c r="I6" s="339" t="s">
        <v>84</v>
      </c>
      <c r="J6" s="339" t="s">
        <v>85</v>
      </c>
      <c r="K6" s="793"/>
      <c r="L6" s="339" t="s">
        <v>86</v>
      </c>
      <c r="M6" s="339" t="s">
        <v>86</v>
      </c>
      <c r="N6" s="339" t="s">
        <v>82</v>
      </c>
      <c r="O6" s="339" t="s">
        <v>87</v>
      </c>
      <c r="P6" s="333"/>
    </row>
    <row r="7" spans="1:19" ht="18" customHeight="1">
      <c r="A7" s="1036"/>
      <c r="B7" s="1036"/>
      <c r="C7" s="1036"/>
      <c r="D7" s="1037"/>
      <c r="E7" s="339" t="s">
        <v>7</v>
      </c>
      <c r="F7" s="339" t="s">
        <v>88</v>
      </c>
      <c r="G7" s="838" t="s">
        <v>89</v>
      </c>
      <c r="H7" s="339" t="s">
        <v>90</v>
      </c>
      <c r="I7" s="339" t="s">
        <v>91</v>
      </c>
      <c r="J7" s="339" t="s">
        <v>89</v>
      </c>
      <c r="K7" s="339" t="s">
        <v>89</v>
      </c>
      <c r="L7" s="339" t="s">
        <v>90</v>
      </c>
      <c r="M7" s="339" t="s">
        <v>91</v>
      </c>
      <c r="N7" s="339" t="s">
        <v>90</v>
      </c>
      <c r="O7" s="339" t="s">
        <v>82</v>
      </c>
      <c r="P7" s="836" t="s">
        <v>5</v>
      </c>
    </row>
    <row r="8" spans="1:19" ht="18" customHeight="1">
      <c r="A8" s="1036"/>
      <c r="B8" s="1036"/>
      <c r="C8" s="1036"/>
      <c r="D8" s="1037"/>
      <c r="E8" s="339" t="s">
        <v>11</v>
      </c>
      <c r="F8" s="339" t="s">
        <v>92</v>
      </c>
      <c r="G8" s="838" t="s">
        <v>93</v>
      </c>
      <c r="H8" s="339" t="s">
        <v>93</v>
      </c>
      <c r="I8" s="339" t="s">
        <v>93</v>
      </c>
      <c r="J8" s="339" t="s">
        <v>94</v>
      </c>
      <c r="K8" s="339" t="s">
        <v>95</v>
      </c>
      <c r="L8" s="339" t="s">
        <v>96</v>
      </c>
      <c r="M8" s="339" t="s">
        <v>96</v>
      </c>
      <c r="N8" s="339" t="s">
        <v>97</v>
      </c>
      <c r="O8" s="339" t="s">
        <v>91</v>
      </c>
      <c r="P8" s="333"/>
    </row>
    <row r="9" spans="1:19" ht="18" customHeight="1">
      <c r="A9" s="1036"/>
      <c r="B9" s="1036"/>
      <c r="C9" s="1036"/>
      <c r="D9" s="1037"/>
      <c r="E9" s="792"/>
      <c r="F9" s="793"/>
      <c r="G9" s="339" t="s">
        <v>95</v>
      </c>
      <c r="H9" s="339" t="s">
        <v>98</v>
      </c>
      <c r="I9" s="339" t="s">
        <v>99</v>
      </c>
      <c r="J9" s="339" t="s">
        <v>95</v>
      </c>
      <c r="K9" s="339"/>
      <c r="L9" s="339" t="s">
        <v>98</v>
      </c>
      <c r="M9" s="339" t="s">
        <v>99</v>
      </c>
      <c r="N9" s="339" t="s">
        <v>100</v>
      </c>
      <c r="O9" s="792" t="s">
        <v>101</v>
      </c>
      <c r="P9" s="333"/>
    </row>
    <row r="10" spans="1:19" ht="18" customHeight="1">
      <c r="A10" s="1038"/>
      <c r="B10" s="1038"/>
      <c r="C10" s="1038"/>
      <c r="D10" s="1039"/>
      <c r="E10" s="794"/>
      <c r="F10" s="335"/>
      <c r="G10" s="794"/>
      <c r="H10" s="794"/>
      <c r="I10" s="794"/>
      <c r="J10" s="794"/>
      <c r="K10" s="794"/>
      <c r="L10" s="794"/>
      <c r="M10" s="794"/>
      <c r="N10" s="794"/>
      <c r="O10" s="795" t="s">
        <v>100</v>
      </c>
      <c r="P10" s="336"/>
    </row>
    <row r="11" spans="1:19" ht="3" customHeight="1">
      <c r="A11" s="830"/>
      <c r="B11" s="830"/>
      <c r="C11" s="830"/>
      <c r="D11" s="831"/>
      <c r="E11" s="792"/>
      <c r="F11" s="332"/>
      <c r="G11" s="791"/>
      <c r="H11" s="792"/>
      <c r="I11" s="792"/>
      <c r="J11" s="792"/>
      <c r="K11" s="792"/>
      <c r="L11" s="792"/>
      <c r="M11" s="792"/>
      <c r="N11" s="792"/>
      <c r="O11" s="838"/>
      <c r="P11" s="333"/>
    </row>
    <row r="12" spans="1:19" s="797" customFormat="1" ht="19.5">
      <c r="A12" s="1018" t="s">
        <v>21</v>
      </c>
      <c r="B12" s="1018"/>
      <c r="C12" s="1018"/>
      <c r="D12" s="1019"/>
      <c r="E12" s="248">
        <f>SUM(E13:E25)</f>
        <v>457</v>
      </c>
      <c r="F12" s="248">
        <f>SUM(F13:F25)</f>
        <v>4</v>
      </c>
      <c r="G12" s="248">
        <f t="shared" ref="G12:N12" si="0">SUM(G13:G25)</f>
        <v>319</v>
      </c>
      <c r="H12" s="248">
        <f t="shared" si="0"/>
        <v>74</v>
      </c>
      <c r="I12" s="248">
        <f t="shared" si="0"/>
        <v>12</v>
      </c>
      <c r="J12" s="248" t="s">
        <v>25</v>
      </c>
      <c r="K12" s="248" t="s">
        <v>25</v>
      </c>
      <c r="L12" s="248">
        <f t="shared" si="0"/>
        <v>1</v>
      </c>
      <c r="M12" s="248" t="s">
        <v>25</v>
      </c>
      <c r="N12" s="248">
        <f t="shared" si="0"/>
        <v>1</v>
      </c>
      <c r="O12" s="248">
        <f>SUM(O13:O25)</f>
        <v>44</v>
      </c>
      <c r="P12" s="825" t="s">
        <v>11</v>
      </c>
      <c r="S12" s="889">
        <f>SUM(G12:M12)</f>
        <v>406</v>
      </c>
    </row>
    <row r="13" spans="1:19" s="812" customFormat="1" ht="19.5">
      <c r="A13" s="57"/>
      <c r="B13" s="59" t="s">
        <v>22</v>
      </c>
      <c r="C13" s="57"/>
      <c r="D13" s="59"/>
      <c r="E13" s="249">
        <f>E46+E76+E106+E136+E166+E196+E226+E256</f>
        <v>87</v>
      </c>
      <c r="F13" s="249">
        <f>F46+F76+F106+F136+F166+F196+F226+F256</f>
        <v>2</v>
      </c>
      <c r="G13" s="249">
        <f t="shared" ref="G13:L13" si="1">G46+G76+G106+G136+G166+G196+G226+G256</f>
        <v>53</v>
      </c>
      <c r="H13" s="249">
        <f t="shared" si="1"/>
        <v>11</v>
      </c>
      <c r="I13" s="249">
        <f t="shared" si="1"/>
        <v>8</v>
      </c>
      <c r="J13" s="249" t="s">
        <v>25</v>
      </c>
      <c r="K13" s="249" t="s">
        <v>25</v>
      </c>
      <c r="L13" s="249">
        <f t="shared" si="1"/>
        <v>1</v>
      </c>
      <c r="M13" s="249" t="s">
        <v>25</v>
      </c>
      <c r="N13" s="249" t="s">
        <v>25</v>
      </c>
      <c r="O13" s="249">
        <f>O46+O76+O106+O136+O166+O196+O226+O256</f>
        <v>12</v>
      </c>
      <c r="P13" s="57" t="s">
        <v>23</v>
      </c>
    </row>
    <row r="14" spans="1:19" s="812" customFormat="1" ht="19.5">
      <c r="A14" s="57"/>
      <c r="B14" s="57" t="s">
        <v>24</v>
      </c>
      <c r="C14" s="57"/>
      <c r="D14" s="59"/>
      <c r="E14" s="249">
        <f t="shared" ref="E14:F25" si="2">E47+E77+E107+E137+E167+E197+E227+E257</f>
        <v>24</v>
      </c>
      <c r="F14" s="249" t="s">
        <v>25</v>
      </c>
      <c r="G14" s="249">
        <f t="shared" ref="G14:H16" si="3">G47+G77+G107+G137+G167+G197+G227+G257</f>
        <v>17</v>
      </c>
      <c r="H14" s="249">
        <f t="shared" si="3"/>
        <v>5</v>
      </c>
      <c r="I14" s="249" t="s">
        <v>25</v>
      </c>
      <c r="J14" s="249" t="s">
        <v>25</v>
      </c>
      <c r="K14" s="249" t="s">
        <v>25</v>
      </c>
      <c r="L14" s="249" t="s">
        <v>25</v>
      </c>
      <c r="M14" s="249" t="s">
        <v>25</v>
      </c>
      <c r="N14" s="249" t="s">
        <v>25</v>
      </c>
      <c r="O14" s="249">
        <f>O47+O77+O107+O137+O167+O197+O227+O257</f>
        <v>2</v>
      </c>
      <c r="P14" s="57" t="s">
        <v>26</v>
      </c>
    </row>
    <row r="15" spans="1:19" s="812" customFormat="1" ht="19.5">
      <c r="A15" s="57"/>
      <c r="B15" s="57" t="s">
        <v>27</v>
      </c>
      <c r="C15" s="57"/>
      <c r="D15" s="59"/>
      <c r="E15" s="249">
        <f t="shared" si="2"/>
        <v>35</v>
      </c>
      <c r="F15" s="249">
        <f t="shared" si="2"/>
        <v>1</v>
      </c>
      <c r="G15" s="249">
        <f t="shared" si="3"/>
        <v>22</v>
      </c>
      <c r="H15" s="249">
        <f t="shared" si="3"/>
        <v>7</v>
      </c>
      <c r="I15" s="249" t="s">
        <v>25</v>
      </c>
      <c r="J15" s="249" t="s">
        <v>25</v>
      </c>
      <c r="K15" s="249" t="s">
        <v>25</v>
      </c>
      <c r="L15" s="249" t="s">
        <v>25</v>
      </c>
      <c r="M15" s="249" t="s">
        <v>25</v>
      </c>
      <c r="N15" s="249" t="s">
        <v>25</v>
      </c>
      <c r="O15" s="249">
        <f>O48+O78+O108+O138+O168+O198+O228+O258</f>
        <v>3</v>
      </c>
      <c r="P15" s="57" t="s">
        <v>28</v>
      </c>
    </row>
    <row r="16" spans="1:19" s="812" customFormat="1" ht="19.5">
      <c r="A16" s="57"/>
      <c r="B16" s="57" t="s">
        <v>29</v>
      </c>
      <c r="C16" s="57"/>
      <c r="D16" s="59"/>
      <c r="E16" s="249">
        <f t="shared" si="2"/>
        <v>25</v>
      </c>
      <c r="F16" s="249" t="s">
        <v>25</v>
      </c>
      <c r="G16" s="249">
        <f t="shared" si="3"/>
        <v>20</v>
      </c>
      <c r="H16" s="249">
        <f t="shared" si="3"/>
        <v>4</v>
      </c>
      <c r="I16" s="249" t="s">
        <v>25</v>
      </c>
      <c r="J16" s="249" t="s">
        <v>25</v>
      </c>
      <c r="K16" s="249" t="s">
        <v>25</v>
      </c>
      <c r="L16" s="249" t="s">
        <v>25</v>
      </c>
      <c r="M16" s="249" t="s">
        <v>25</v>
      </c>
      <c r="N16" s="249" t="s">
        <v>25</v>
      </c>
      <c r="O16" s="249">
        <f>O49+O79+O109+O139+O169+O199+O229+O259</f>
        <v>1</v>
      </c>
      <c r="P16" s="57" t="s">
        <v>30</v>
      </c>
    </row>
    <row r="17" spans="1:16" s="812" customFormat="1" ht="19.5">
      <c r="A17" s="57"/>
      <c r="B17" s="57" t="s">
        <v>31</v>
      </c>
      <c r="C17" s="57"/>
      <c r="D17" s="59"/>
      <c r="E17" s="249">
        <f t="shared" si="2"/>
        <v>33</v>
      </c>
      <c r="F17" s="249" t="s">
        <v>25</v>
      </c>
      <c r="G17" s="249">
        <f t="shared" ref="G17:O17" si="4">G50+G80+G110+G140+G170+G200+G230+G260</f>
        <v>19</v>
      </c>
      <c r="H17" s="249">
        <f t="shared" si="4"/>
        <v>9</v>
      </c>
      <c r="I17" s="249">
        <f t="shared" si="4"/>
        <v>2</v>
      </c>
      <c r="J17" s="249" t="s">
        <v>25</v>
      </c>
      <c r="K17" s="249" t="s">
        <v>25</v>
      </c>
      <c r="L17" s="249" t="s">
        <v>25</v>
      </c>
      <c r="M17" s="249" t="s">
        <v>25</v>
      </c>
      <c r="N17" s="249" t="s">
        <v>25</v>
      </c>
      <c r="O17" s="249">
        <f t="shared" si="4"/>
        <v>3</v>
      </c>
      <c r="P17" s="57" t="s">
        <v>32</v>
      </c>
    </row>
    <row r="18" spans="1:16" s="812" customFormat="1" ht="19.5">
      <c r="A18" s="57"/>
      <c r="B18" s="57" t="s">
        <v>33</v>
      </c>
      <c r="C18" s="57"/>
      <c r="D18" s="59"/>
      <c r="E18" s="249">
        <f t="shared" si="2"/>
        <v>37</v>
      </c>
      <c r="F18" s="249" t="s">
        <v>25</v>
      </c>
      <c r="G18" s="249">
        <f t="shared" ref="G18:H20" si="5">G51+G81+G111+G141+G171+G201+G231+G261</f>
        <v>31</v>
      </c>
      <c r="H18" s="249">
        <f t="shared" si="5"/>
        <v>4</v>
      </c>
      <c r="I18" s="249" t="s">
        <v>25</v>
      </c>
      <c r="J18" s="249" t="s">
        <v>25</v>
      </c>
      <c r="K18" s="249" t="s">
        <v>25</v>
      </c>
      <c r="L18" s="249" t="s">
        <v>25</v>
      </c>
      <c r="M18" s="249" t="s">
        <v>25</v>
      </c>
      <c r="N18" s="249" t="s">
        <v>25</v>
      </c>
      <c r="O18" s="249">
        <f>O51+O81+O111+O141+O171+O201+O231+O261</f>
        <v>2</v>
      </c>
      <c r="P18" s="57" t="s">
        <v>34</v>
      </c>
    </row>
    <row r="19" spans="1:16" s="812" customFormat="1" ht="19.5">
      <c r="A19" s="57"/>
      <c r="B19" s="57" t="s">
        <v>35</v>
      </c>
      <c r="C19" s="57"/>
      <c r="D19" s="59"/>
      <c r="E19" s="249">
        <f t="shared" si="2"/>
        <v>28</v>
      </c>
      <c r="F19" s="249" t="s">
        <v>25</v>
      </c>
      <c r="G19" s="249">
        <f t="shared" si="5"/>
        <v>21</v>
      </c>
      <c r="H19" s="249">
        <f t="shared" si="5"/>
        <v>5</v>
      </c>
      <c r="I19" s="249" t="s">
        <v>25</v>
      </c>
      <c r="J19" s="249" t="s">
        <v>25</v>
      </c>
      <c r="K19" s="249" t="s">
        <v>25</v>
      </c>
      <c r="L19" s="249" t="s">
        <v>25</v>
      </c>
      <c r="M19" s="249" t="s">
        <v>25</v>
      </c>
      <c r="N19" s="249" t="s">
        <v>25</v>
      </c>
      <c r="O19" s="249">
        <f>O52+O82+O112+O142+O172+O202+O232+O262</f>
        <v>2</v>
      </c>
      <c r="P19" s="57" t="s">
        <v>36</v>
      </c>
    </row>
    <row r="20" spans="1:16" s="812" customFormat="1" ht="19.5">
      <c r="A20" s="57"/>
      <c r="B20" s="57" t="s">
        <v>37</v>
      </c>
      <c r="C20" s="57"/>
      <c r="D20" s="59"/>
      <c r="E20" s="249">
        <f t="shared" si="2"/>
        <v>43</v>
      </c>
      <c r="F20" s="249">
        <f t="shared" si="2"/>
        <v>1</v>
      </c>
      <c r="G20" s="249">
        <f t="shared" si="5"/>
        <v>28</v>
      </c>
      <c r="H20" s="249">
        <f t="shared" si="5"/>
        <v>10</v>
      </c>
      <c r="I20" s="249" t="s">
        <v>25</v>
      </c>
      <c r="J20" s="249" t="s">
        <v>25</v>
      </c>
      <c r="K20" s="249" t="s">
        <v>25</v>
      </c>
      <c r="L20" s="249" t="s">
        <v>25</v>
      </c>
      <c r="M20" s="249" t="s">
        <v>25</v>
      </c>
      <c r="N20" s="249" t="s">
        <v>25</v>
      </c>
      <c r="O20" s="249">
        <f>O53+O83+O113+O143+O173+O203+O233+O263</f>
        <v>4</v>
      </c>
      <c r="P20" s="57" t="s">
        <v>38</v>
      </c>
    </row>
    <row r="21" spans="1:16" s="812" customFormat="1" ht="19.5">
      <c r="A21" s="57"/>
      <c r="B21" s="57" t="s">
        <v>39</v>
      </c>
      <c r="C21" s="57"/>
      <c r="D21" s="59"/>
      <c r="E21" s="249">
        <f t="shared" si="2"/>
        <v>11</v>
      </c>
      <c r="F21" s="249" t="s">
        <v>25</v>
      </c>
      <c r="G21" s="249">
        <f t="shared" ref="G21:O21" si="6">G54+G84+G114+G144+G174+G204+G234+G264</f>
        <v>5</v>
      </c>
      <c r="H21" s="249">
        <f t="shared" si="6"/>
        <v>4</v>
      </c>
      <c r="I21" s="249">
        <f t="shared" si="6"/>
        <v>1</v>
      </c>
      <c r="J21" s="249" t="s">
        <v>25</v>
      </c>
      <c r="K21" s="249" t="s">
        <v>25</v>
      </c>
      <c r="L21" s="249" t="s">
        <v>25</v>
      </c>
      <c r="M21" s="249" t="s">
        <v>25</v>
      </c>
      <c r="N21" s="249" t="s">
        <v>25</v>
      </c>
      <c r="O21" s="249">
        <f t="shared" si="6"/>
        <v>1</v>
      </c>
      <c r="P21" s="57" t="s">
        <v>40</v>
      </c>
    </row>
    <row r="22" spans="1:16" s="812" customFormat="1" ht="19.5">
      <c r="A22" s="57"/>
      <c r="B22" s="57" t="s">
        <v>41</v>
      </c>
      <c r="C22" s="57"/>
      <c r="D22" s="59"/>
      <c r="E22" s="249">
        <f t="shared" si="2"/>
        <v>45</v>
      </c>
      <c r="F22" s="249" t="s">
        <v>25</v>
      </c>
      <c r="G22" s="249">
        <f t="shared" ref="G22:O22" si="7">G55+G85+G115+G145+G175+G205+G235+G265</f>
        <v>33</v>
      </c>
      <c r="H22" s="249">
        <f t="shared" si="7"/>
        <v>6</v>
      </c>
      <c r="I22" s="249">
        <f t="shared" si="7"/>
        <v>1</v>
      </c>
      <c r="J22" s="249" t="s">
        <v>25</v>
      </c>
      <c r="K22" s="249" t="s">
        <v>25</v>
      </c>
      <c r="L22" s="249" t="s">
        <v>25</v>
      </c>
      <c r="M22" s="249" t="s">
        <v>25</v>
      </c>
      <c r="N22" s="249">
        <f t="shared" si="7"/>
        <v>1</v>
      </c>
      <c r="O22" s="249">
        <f t="shared" si="7"/>
        <v>4</v>
      </c>
      <c r="P22" s="57" t="s">
        <v>42</v>
      </c>
    </row>
    <row r="23" spans="1:16" s="812" customFormat="1" ht="19.5">
      <c r="A23" s="57"/>
      <c r="B23" s="57" t="s">
        <v>43</v>
      </c>
      <c r="C23" s="57"/>
      <c r="D23" s="59"/>
      <c r="E23" s="249">
        <f t="shared" si="2"/>
        <v>19</v>
      </c>
      <c r="F23" s="249" t="s">
        <v>25</v>
      </c>
      <c r="G23" s="249">
        <f t="shared" ref="G23:H25" si="8">G56+G86+G116+G146+G176+G206+G236+G266</f>
        <v>16</v>
      </c>
      <c r="H23" s="249">
        <f t="shared" si="8"/>
        <v>2</v>
      </c>
      <c r="I23" s="249" t="s">
        <v>25</v>
      </c>
      <c r="J23" s="249" t="s">
        <v>25</v>
      </c>
      <c r="K23" s="249" t="s">
        <v>25</v>
      </c>
      <c r="L23" s="249" t="s">
        <v>25</v>
      </c>
      <c r="M23" s="249" t="s">
        <v>25</v>
      </c>
      <c r="N23" s="249" t="s">
        <v>25</v>
      </c>
      <c r="O23" s="249">
        <f>O56+O86+O116+O146+O176+O206+O236+O266</f>
        <v>1</v>
      </c>
      <c r="P23" s="57" t="s">
        <v>44</v>
      </c>
    </row>
    <row r="24" spans="1:16" s="812" customFormat="1" ht="19.5">
      <c r="A24" s="57"/>
      <c r="B24" s="57" t="s">
        <v>45</v>
      </c>
      <c r="C24" s="57"/>
      <c r="D24" s="59"/>
      <c r="E24" s="249">
        <f t="shared" si="2"/>
        <v>33</v>
      </c>
      <c r="F24" s="249" t="s">
        <v>25</v>
      </c>
      <c r="G24" s="249">
        <f t="shared" si="8"/>
        <v>24</v>
      </c>
      <c r="H24" s="249">
        <f t="shared" si="8"/>
        <v>4</v>
      </c>
      <c r="I24" s="249" t="s">
        <v>25</v>
      </c>
      <c r="J24" s="249" t="s">
        <v>25</v>
      </c>
      <c r="K24" s="249" t="s">
        <v>25</v>
      </c>
      <c r="L24" s="249" t="s">
        <v>25</v>
      </c>
      <c r="M24" s="249" t="s">
        <v>25</v>
      </c>
      <c r="N24" s="249" t="s">
        <v>25</v>
      </c>
      <c r="O24" s="249">
        <f>O57+O87+O117+O147+O177+O207+O237+O267</f>
        <v>5</v>
      </c>
      <c r="P24" s="57" t="s">
        <v>46</v>
      </c>
    </row>
    <row r="25" spans="1:16" s="812" customFormat="1" ht="19.5">
      <c r="A25" s="14"/>
      <c r="B25" s="14" t="s">
        <v>47</v>
      </c>
      <c r="C25" s="14"/>
      <c r="D25" s="227"/>
      <c r="E25" s="249">
        <f t="shared" si="2"/>
        <v>37</v>
      </c>
      <c r="F25" s="249" t="s">
        <v>25</v>
      </c>
      <c r="G25" s="249">
        <f t="shared" si="8"/>
        <v>30</v>
      </c>
      <c r="H25" s="249">
        <f t="shared" si="8"/>
        <v>3</v>
      </c>
      <c r="I25" s="249" t="s">
        <v>25</v>
      </c>
      <c r="J25" s="249" t="s">
        <v>25</v>
      </c>
      <c r="K25" s="249" t="s">
        <v>25</v>
      </c>
      <c r="L25" s="249" t="s">
        <v>25</v>
      </c>
      <c r="M25" s="249" t="s">
        <v>25</v>
      </c>
      <c r="N25" s="249" t="s">
        <v>25</v>
      </c>
      <c r="O25" s="249">
        <f>O58+O88+O118+O148+O178+O208+O238+O268</f>
        <v>4</v>
      </c>
      <c r="P25" s="57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60" t="s">
        <v>102</v>
      </c>
      <c r="C28" s="361" t="s">
        <v>50</v>
      </c>
      <c r="J28" s="360" t="s">
        <v>103</v>
      </c>
      <c r="K28" s="5" t="s">
        <v>104</v>
      </c>
    </row>
    <row r="29" spans="1:16" s="5" customFormat="1" ht="19.5">
      <c r="C29" s="361" t="s">
        <v>52</v>
      </c>
      <c r="K29" s="324" t="s">
        <v>105</v>
      </c>
    </row>
    <row r="30" spans="1:16" s="5" customFormat="1" ht="19.5">
      <c r="B30" s="360" t="s">
        <v>54</v>
      </c>
      <c r="C30" s="361" t="s">
        <v>55</v>
      </c>
      <c r="J30" s="360" t="s">
        <v>106</v>
      </c>
      <c r="K30" s="5" t="s">
        <v>107</v>
      </c>
    </row>
    <row r="31" spans="1:16" s="5" customFormat="1">
      <c r="A31" s="14"/>
      <c r="B31" s="4"/>
      <c r="C31" s="361" t="s">
        <v>56</v>
      </c>
      <c r="D31" s="14"/>
      <c r="E31" s="14"/>
      <c r="F31" s="14"/>
      <c r="G31" s="14"/>
      <c r="I31" s="324"/>
      <c r="K31" s="5" t="s">
        <v>108</v>
      </c>
    </row>
    <row r="32" spans="1:16" s="5" customFormat="1">
      <c r="A32" s="14"/>
      <c r="B32" s="4"/>
      <c r="C32" s="361" t="s">
        <v>58</v>
      </c>
      <c r="D32" s="14"/>
      <c r="E32" s="14"/>
      <c r="F32" s="14"/>
      <c r="G32" s="14"/>
      <c r="I32" s="324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24"/>
      <c r="J33" s="324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34" t="s">
        <v>3</v>
      </c>
      <c r="B37" s="1034"/>
      <c r="C37" s="1034"/>
      <c r="D37" s="1035"/>
      <c r="E37" s="791"/>
      <c r="F37" s="1040" t="s">
        <v>81</v>
      </c>
      <c r="G37" s="1041"/>
      <c r="H37" s="1041"/>
      <c r="I37" s="1041"/>
      <c r="J37" s="1041"/>
      <c r="K37" s="1041"/>
      <c r="L37" s="1041"/>
      <c r="M37" s="1041"/>
      <c r="N37" s="1041"/>
      <c r="O37" s="1042"/>
      <c r="P37" s="329"/>
    </row>
    <row r="38" spans="1:16">
      <c r="A38" s="1036"/>
      <c r="B38" s="1036"/>
      <c r="C38" s="1036"/>
      <c r="D38" s="1037"/>
      <c r="E38" s="792"/>
      <c r="F38" s="791"/>
      <c r="G38" s="330"/>
      <c r="H38" s="791"/>
      <c r="I38" s="791"/>
      <c r="J38" s="791"/>
      <c r="K38" s="791"/>
      <c r="L38" s="791"/>
      <c r="M38" s="791"/>
      <c r="N38" s="791"/>
      <c r="O38" s="338" t="s">
        <v>82</v>
      </c>
      <c r="P38" s="333"/>
    </row>
    <row r="39" spans="1:16">
      <c r="A39" s="1036"/>
      <c r="B39" s="1036"/>
      <c r="C39" s="1036"/>
      <c r="D39" s="1037"/>
      <c r="E39" s="792"/>
      <c r="F39" s="339"/>
      <c r="G39" s="838" t="s">
        <v>83</v>
      </c>
      <c r="H39" s="339" t="s">
        <v>84</v>
      </c>
      <c r="I39" s="339" t="s">
        <v>84</v>
      </c>
      <c r="J39" s="339" t="s">
        <v>85</v>
      </c>
      <c r="K39" s="793"/>
      <c r="L39" s="339" t="s">
        <v>86</v>
      </c>
      <c r="M39" s="339" t="s">
        <v>86</v>
      </c>
      <c r="N39" s="339" t="s">
        <v>82</v>
      </c>
      <c r="O39" s="339" t="s">
        <v>87</v>
      </c>
      <c r="P39" s="333"/>
    </row>
    <row r="40" spans="1:16">
      <c r="A40" s="1036"/>
      <c r="B40" s="1036"/>
      <c r="C40" s="1036"/>
      <c r="D40" s="1037"/>
      <c r="E40" s="339" t="s">
        <v>7</v>
      </c>
      <c r="F40" s="339" t="s">
        <v>88</v>
      </c>
      <c r="G40" s="838" t="s">
        <v>89</v>
      </c>
      <c r="H40" s="339" t="s">
        <v>90</v>
      </c>
      <c r="I40" s="339" t="s">
        <v>91</v>
      </c>
      <c r="J40" s="339" t="s">
        <v>89</v>
      </c>
      <c r="K40" s="339" t="s">
        <v>89</v>
      </c>
      <c r="L40" s="339" t="s">
        <v>90</v>
      </c>
      <c r="M40" s="339" t="s">
        <v>91</v>
      </c>
      <c r="N40" s="339" t="s">
        <v>90</v>
      </c>
      <c r="O40" s="339" t="s">
        <v>82</v>
      </c>
      <c r="P40" s="836" t="s">
        <v>5</v>
      </c>
    </row>
    <row r="41" spans="1:16">
      <c r="A41" s="1036"/>
      <c r="B41" s="1036"/>
      <c r="C41" s="1036"/>
      <c r="D41" s="1037"/>
      <c r="E41" s="339" t="s">
        <v>11</v>
      </c>
      <c r="F41" s="339" t="s">
        <v>92</v>
      </c>
      <c r="G41" s="838" t="s">
        <v>93</v>
      </c>
      <c r="H41" s="339" t="s">
        <v>93</v>
      </c>
      <c r="I41" s="339" t="s">
        <v>93</v>
      </c>
      <c r="J41" s="339" t="s">
        <v>94</v>
      </c>
      <c r="K41" s="339" t="s">
        <v>95</v>
      </c>
      <c r="L41" s="339" t="s">
        <v>96</v>
      </c>
      <c r="M41" s="339" t="s">
        <v>96</v>
      </c>
      <c r="N41" s="339" t="s">
        <v>97</v>
      </c>
      <c r="O41" s="339" t="s">
        <v>91</v>
      </c>
      <c r="P41" s="333"/>
    </row>
    <row r="42" spans="1:16">
      <c r="A42" s="1036"/>
      <c r="B42" s="1036"/>
      <c r="C42" s="1036"/>
      <c r="D42" s="1037"/>
      <c r="E42" s="792"/>
      <c r="F42" s="793"/>
      <c r="G42" s="339" t="s">
        <v>95</v>
      </c>
      <c r="H42" s="339" t="s">
        <v>98</v>
      </c>
      <c r="I42" s="339" t="s">
        <v>99</v>
      </c>
      <c r="J42" s="339" t="s">
        <v>95</v>
      </c>
      <c r="K42" s="339"/>
      <c r="L42" s="339" t="s">
        <v>98</v>
      </c>
      <c r="M42" s="339" t="s">
        <v>99</v>
      </c>
      <c r="N42" s="339" t="s">
        <v>100</v>
      </c>
      <c r="O42" s="792" t="s">
        <v>101</v>
      </c>
      <c r="P42" s="333"/>
    </row>
    <row r="43" spans="1:16">
      <c r="A43" s="1038"/>
      <c r="B43" s="1038"/>
      <c r="C43" s="1038"/>
      <c r="D43" s="1039"/>
      <c r="E43" s="794"/>
      <c r="F43" s="335"/>
      <c r="G43" s="794"/>
      <c r="H43" s="794"/>
      <c r="I43" s="794"/>
      <c r="J43" s="794"/>
      <c r="K43" s="794"/>
      <c r="L43" s="794"/>
      <c r="M43" s="794"/>
      <c r="N43" s="794"/>
      <c r="O43" s="795" t="s">
        <v>100</v>
      </c>
      <c r="P43" s="336"/>
    </row>
    <row r="44" spans="1:16" ht="3" customHeight="1">
      <c r="A44" s="830"/>
      <c r="B44" s="830"/>
      <c r="C44" s="830"/>
      <c r="D44" s="831"/>
      <c r="E44" s="792"/>
      <c r="F44" s="332"/>
      <c r="G44" s="791"/>
      <c r="H44" s="792"/>
      <c r="I44" s="792"/>
      <c r="J44" s="792"/>
      <c r="K44" s="792"/>
      <c r="L44" s="792"/>
      <c r="M44" s="792"/>
      <c r="N44" s="792"/>
      <c r="O44" s="838"/>
      <c r="P44" s="333"/>
    </row>
    <row r="45" spans="1:16" s="797" customFormat="1" ht="27" customHeight="1">
      <c r="A45" s="1043" t="s">
        <v>21</v>
      </c>
      <c r="B45" s="1043"/>
      <c r="C45" s="1043"/>
      <c r="D45" s="1044"/>
      <c r="E45" s="796">
        <f>SUM(E46:E58)</f>
        <v>131</v>
      </c>
      <c r="F45" s="796">
        <f t="shared" ref="F45:O45" si="9">SUM(F46:F58)</f>
        <v>0</v>
      </c>
      <c r="G45" s="796">
        <f t="shared" si="9"/>
        <v>108</v>
      </c>
      <c r="H45" s="796">
        <f t="shared" si="9"/>
        <v>23</v>
      </c>
      <c r="I45" s="796">
        <f t="shared" si="9"/>
        <v>0</v>
      </c>
      <c r="J45" s="796">
        <f t="shared" si="9"/>
        <v>0</v>
      </c>
      <c r="K45" s="796">
        <f t="shared" si="9"/>
        <v>0</v>
      </c>
      <c r="L45" s="796">
        <f t="shared" si="9"/>
        <v>0</v>
      </c>
      <c r="M45" s="796">
        <f t="shared" si="9"/>
        <v>0</v>
      </c>
      <c r="N45" s="796">
        <f t="shared" si="9"/>
        <v>0</v>
      </c>
      <c r="O45" s="796">
        <f t="shared" si="9"/>
        <v>0</v>
      </c>
      <c r="P45" s="832" t="s">
        <v>11</v>
      </c>
    </row>
    <row r="46" spans="1:16" s="801" customFormat="1">
      <c r="A46" s="798"/>
      <c r="B46" s="59" t="s">
        <v>22</v>
      </c>
      <c r="C46" s="798"/>
      <c r="D46" s="799"/>
      <c r="E46" s="796">
        <f>SUM(F46:O46)</f>
        <v>54</v>
      </c>
      <c r="F46" s="800"/>
      <c r="G46" s="799">
        <v>48</v>
      </c>
      <c r="H46" s="800">
        <v>6</v>
      </c>
      <c r="I46" s="800"/>
      <c r="J46" s="800"/>
      <c r="K46" s="800"/>
      <c r="L46" s="800"/>
      <c r="M46" s="800"/>
      <c r="N46" s="800"/>
      <c r="O46" s="800"/>
      <c r="P46" s="58" t="s">
        <v>23</v>
      </c>
    </row>
    <row r="47" spans="1:16" s="801" customFormat="1">
      <c r="A47" s="798"/>
      <c r="B47" s="57" t="s">
        <v>24</v>
      </c>
      <c r="C47" s="798"/>
      <c r="D47" s="799"/>
      <c r="E47" s="796">
        <f t="shared" ref="E47:E57" si="10">SUM(F47:O47)</f>
        <v>22</v>
      </c>
      <c r="F47" s="800"/>
      <c r="G47" s="799">
        <v>17</v>
      </c>
      <c r="H47" s="800">
        <v>5</v>
      </c>
      <c r="I47" s="800"/>
      <c r="J47" s="800"/>
      <c r="K47" s="800"/>
      <c r="L47" s="800"/>
      <c r="M47" s="800"/>
      <c r="N47" s="800"/>
      <c r="O47" s="800"/>
      <c r="P47" s="58" t="s">
        <v>26</v>
      </c>
    </row>
    <row r="48" spans="1:16" s="801" customFormat="1">
      <c r="A48" s="798"/>
      <c r="B48" s="57" t="s">
        <v>27</v>
      </c>
      <c r="C48" s="798"/>
      <c r="D48" s="799"/>
      <c r="E48" s="796">
        <f t="shared" si="10"/>
        <v>0</v>
      </c>
      <c r="F48" s="800"/>
      <c r="G48" s="799"/>
      <c r="H48" s="800"/>
      <c r="I48" s="800"/>
      <c r="J48" s="800"/>
      <c r="K48" s="800"/>
      <c r="L48" s="800"/>
      <c r="M48" s="800"/>
      <c r="N48" s="800"/>
      <c r="O48" s="800"/>
      <c r="P48" s="58" t="s">
        <v>28</v>
      </c>
    </row>
    <row r="49" spans="1:16" s="801" customFormat="1">
      <c r="A49" s="798"/>
      <c r="B49" s="57" t="s">
        <v>29</v>
      </c>
      <c r="C49" s="798"/>
      <c r="D49" s="799"/>
      <c r="E49" s="796">
        <f t="shared" si="10"/>
        <v>0</v>
      </c>
      <c r="F49" s="800"/>
      <c r="G49" s="799"/>
      <c r="H49" s="800"/>
      <c r="I49" s="800"/>
      <c r="J49" s="800"/>
      <c r="K49" s="800"/>
      <c r="L49" s="800"/>
      <c r="M49" s="800"/>
      <c r="N49" s="800"/>
      <c r="O49" s="800"/>
      <c r="P49" s="58" t="s">
        <v>30</v>
      </c>
    </row>
    <row r="50" spans="1:16" s="801" customFormat="1">
      <c r="A50" s="798"/>
      <c r="B50" s="57" t="s">
        <v>31</v>
      </c>
      <c r="C50" s="798"/>
      <c r="D50" s="799"/>
      <c r="E50" s="796">
        <f t="shared" si="10"/>
        <v>28</v>
      </c>
      <c r="F50" s="800"/>
      <c r="G50" s="799">
        <v>19</v>
      </c>
      <c r="H50" s="800">
        <v>9</v>
      </c>
      <c r="I50" s="800"/>
      <c r="J50" s="800"/>
      <c r="K50" s="800"/>
      <c r="L50" s="800"/>
      <c r="M50" s="800"/>
      <c r="N50" s="800"/>
      <c r="O50" s="800"/>
      <c r="P50" s="58" t="s">
        <v>32</v>
      </c>
    </row>
    <row r="51" spans="1:16" s="801" customFormat="1">
      <c r="A51" s="798"/>
      <c r="B51" s="57" t="s">
        <v>33</v>
      </c>
      <c r="C51" s="798"/>
      <c r="D51" s="799"/>
      <c r="E51" s="796">
        <f t="shared" si="10"/>
        <v>0</v>
      </c>
      <c r="F51" s="800"/>
      <c r="G51" s="799"/>
      <c r="H51" s="800"/>
      <c r="I51" s="800"/>
      <c r="J51" s="800"/>
      <c r="K51" s="800"/>
      <c r="L51" s="800"/>
      <c r="M51" s="800"/>
      <c r="N51" s="800"/>
      <c r="O51" s="800"/>
      <c r="P51" s="58" t="s">
        <v>34</v>
      </c>
    </row>
    <row r="52" spans="1:16" s="801" customFormat="1">
      <c r="A52" s="798"/>
      <c r="B52" s="57" t="s">
        <v>35</v>
      </c>
      <c r="C52" s="798"/>
      <c r="D52" s="799"/>
      <c r="E52" s="796">
        <f t="shared" si="10"/>
        <v>0</v>
      </c>
      <c r="F52" s="800"/>
      <c r="G52" s="799"/>
      <c r="H52" s="800"/>
      <c r="I52" s="800"/>
      <c r="J52" s="800"/>
      <c r="K52" s="800"/>
      <c r="L52" s="800"/>
      <c r="M52" s="800"/>
      <c r="N52" s="800"/>
      <c r="O52" s="800"/>
      <c r="P52" s="58" t="s">
        <v>36</v>
      </c>
    </row>
    <row r="53" spans="1:16" s="801" customFormat="1">
      <c r="A53" s="798"/>
      <c r="B53" s="57" t="s">
        <v>37</v>
      </c>
      <c r="C53" s="798"/>
      <c r="D53" s="799"/>
      <c r="E53" s="796">
        <f t="shared" si="10"/>
        <v>0</v>
      </c>
      <c r="F53" s="800"/>
      <c r="G53" s="799"/>
      <c r="H53" s="800"/>
      <c r="I53" s="800"/>
      <c r="J53" s="800"/>
      <c r="K53" s="800"/>
      <c r="L53" s="800"/>
      <c r="M53" s="800"/>
      <c r="N53" s="800"/>
      <c r="O53" s="800"/>
      <c r="P53" s="58" t="s">
        <v>38</v>
      </c>
    </row>
    <row r="54" spans="1:16" s="801" customFormat="1">
      <c r="A54" s="798"/>
      <c r="B54" s="57" t="s">
        <v>39</v>
      </c>
      <c r="C54" s="798"/>
      <c r="D54" s="799"/>
      <c r="E54" s="796">
        <f t="shared" si="10"/>
        <v>0</v>
      </c>
      <c r="F54" s="800"/>
      <c r="G54" s="799"/>
      <c r="H54" s="800"/>
      <c r="I54" s="800"/>
      <c r="J54" s="800"/>
      <c r="K54" s="800"/>
      <c r="L54" s="800"/>
      <c r="M54" s="800"/>
      <c r="N54" s="800"/>
      <c r="O54" s="800"/>
      <c r="P54" s="58" t="s">
        <v>40</v>
      </c>
    </row>
    <row r="55" spans="1:16" s="801" customFormat="1">
      <c r="A55" s="798"/>
      <c r="B55" s="57" t="s">
        <v>41</v>
      </c>
      <c r="C55" s="798"/>
      <c r="D55" s="799"/>
      <c r="E55" s="796">
        <f t="shared" si="10"/>
        <v>0</v>
      </c>
      <c r="F55" s="800"/>
      <c r="G55" s="799"/>
      <c r="H55" s="800"/>
      <c r="I55" s="800"/>
      <c r="J55" s="800"/>
      <c r="K55" s="800"/>
      <c r="L55" s="800"/>
      <c r="M55" s="800"/>
      <c r="N55" s="800"/>
      <c r="O55" s="800"/>
      <c r="P55" s="58" t="s">
        <v>42</v>
      </c>
    </row>
    <row r="56" spans="1:16" s="801" customFormat="1">
      <c r="A56" s="798"/>
      <c r="B56" s="57" t="s">
        <v>43</v>
      </c>
      <c r="C56" s="798"/>
      <c r="D56" s="799"/>
      <c r="E56" s="796">
        <f t="shared" si="10"/>
        <v>0</v>
      </c>
      <c r="F56" s="800"/>
      <c r="G56" s="799"/>
      <c r="H56" s="800"/>
      <c r="I56" s="800"/>
      <c r="J56" s="800"/>
      <c r="K56" s="800"/>
      <c r="L56" s="800"/>
      <c r="M56" s="800"/>
      <c r="N56" s="800"/>
      <c r="O56" s="800"/>
      <c r="P56" s="58" t="s">
        <v>44</v>
      </c>
    </row>
    <row r="57" spans="1:16" s="801" customFormat="1">
      <c r="A57" s="798"/>
      <c r="B57" s="57" t="s">
        <v>45</v>
      </c>
      <c r="C57" s="798"/>
      <c r="D57" s="799"/>
      <c r="E57" s="796">
        <f t="shared" si="10"/>
        <v>27</v>
      </c>
      <c r="F57" s="800"/>
      <c r="G57" s="799">
        <v>24</v>
      </c>
      <c r="H57" s="800">
        <v>3</v>
      </c>
      <c r="I57" s="800"/>
      <c r="J57" s="800"/>
      <c r="K57" s="800"/>
      <c r="L57" s="800"/>
      <c r="M57" s="800"/>
      <c r="N57" s="800"/>
      <c r="O57" s="800"/>
      <c r="P57" s="58" t="s">
        <v>46</v>
      </c>
    </row>
    <row r="58" spans="1:16" s="801" customFormat="1">
      <c r="A58" s="11"/>
      <c r="B58" s="14" t="s">
        <v>47</v>
      </c>
      <c r="C58" s="11"/>
      <c r="D58" s="286"/>
      <c r="E58" s="800"/>
      <c r="F58" s="800"/>
      <c r="G58" s="800"/>
      <c r="H58" s="800"/>
      <c r="I58" s="800"/>
      <c r="J58" s="800"/>
      <c r="K58" s="800"/>
      <c r="L58" s="800"/>
      <c r="M58" s="800"/>
      <c r="N58" s="800"/>
      <c r="O58" s="800"/>
      <c r="P58" s="58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520</v>
      </c>
    </row>
    <row r="65" spans="1:16" s="15" customFormat="1">
      <c r="B65" s="1" t="s">
        <v>2</v>
      </c>
      <c r="C65" s="2">
        <v>3.2</v>
      </c>
      <c r="D65" s="1" t="s">
        <v>521</v>
      </c>
      <c r="E65" s="1"/>
      <c r="L65" s="15" t="s">
        <v>118</v>
      </c>
    </row>
    <row r="66" spans="1:16" ht="6" customHeight="1"/>
    <row r="67" spans="1:16" ht="21.75" customHeight="1">
      <c r="A67" s="1034" t="s">
        <v>3</v>
      </c>
      <c r="B67" s="1034"/>
      <c r="C67" s="1034"/>
      <c r="D67" s="1035"/>
      <c r="E67" s="791"/>
      <c r="F67" s="1040" t="s">
        <v>81</v>
      </c>
      <c r="G67" s="1041"/>
      <c r="H67" s="1041"/>
      <c r="I67" s="1041"/>
      <c r="J67" s="1041"/>
      <c r="K67" s="1041"/>
      <c r="L67" s="1041"/>
      <c r="M67" s="1041"/>
      <c r="N67" s="1041"/>
      <c r="O67" s="1042"/>
      <c r="P67" s="329"/>
    </row>
    <row r="68" spans="1:16">
      <c r="A68" s="1036"/>
      <c r="B68" s="1036"/>
      <c r="C68" s="1036"/>
      <c r="D68" s="1037"/>
      <c r="E68" s="792"/>
      <c r="F68" s="791"/>
      <c r="G68" s="330"/>
      <c r="H68" s="791"/>
      <c r="I68" s="791"/>
      <c r="J68" s="791"/>
      <c r="K68" s="791"/>
      <c r="L68" s="791"/>
      <c r="M68" s="791"/>
      <c r="N68" s="791"/>
      <c r="O68" s="338" t="s">
        <v>82</v>
      </c>
      <c r="P68" s="333"/>
    </row>
    <row r="69" spans="1:16">
      <c r="A69" s="1036"/>
      <c r="B69" s="1036"/>
      <c r="C69" s="1036"/>
      <c r="D69" s="1037"/>
      <c r="E69" s="792"/>
      <c r="F69" s="339"/>
      <c r="G69" s="838" t="s">
        <v>83</v>
      </c>
      <c r="H69" s="339" t="s">
        <v>84</v>
      </c>
      <c r="I69" s="339" t="s">
        <v>84</v>
      </c>
      <c r="J69" s="339" t="s">
        <v>85</v>
      </c>
      <c r="K69" s="793"/>
      <c r="L69" s="339" t="s">
        <v>86</v>
      </c>
      <c r="M69" s="339" t="s">
        <v>86</v>
      </c>
      <c r="N69" s="339" t="s">
        <v>82</v>
      </c>
      <c r="O69" s="339" t="s">
        <v>87</v>
      </c>
      <c r="P69" s="333"/>
    </row>
    <row r="70" spans="1:16">
      <c r="A70" s="1036"/>
      <c r="B70" s="1036"/>
      <c r="C70" s="1036"/>
      <c r="D70" s="1037"/>
      <c r="E70" s="339" t="s">
        <v>7</v>
      </c>
      <c r="F70" s="339" t="s">
        <v>88</v>
      </c>
      <c r="G70" s="838" t="s">
        <v>89</v>
      </c>
      <c r="H70" s="339" t="s">
        <v>90</v>
      </c>
      <c r="I70" s="339" t="s">
        <v>91</v>
      </c>
      <c r="J70" s="339" t="s">
        <v>89</v>
      </c>
      <c r="K70" s="339" t="s">
        <v>89</v>
      </c>
      <c r="L70" s="339" t="s">
        <v>90</v>
      </c>
      <c r="M70" s="339" t="s">
        <v>91</v>
      </c>
      <c r="N70" s="339" t="s">
        <v>90</v>
      </c>
      <c r="O70" s="339" t="s">
        <v>82</v>
      </c>
      <c r="P70" s="836" t="s">
        <v>5</v>
      </c>
    </row>
    <row r="71" spans="1:16">
      <c r="A71" s="1036"/>
      <c r="B71" s="1036"/>
      <c r="C71" s="1036"/>
      <c r="D71" s="1037"/>
      <c r="E71" s="339" t="s">
        <v>11</v>
      </c>
      <c r="F71" s="339" t="s">
        <v>92</v>
      </c>
      <c r="G71" s="838" t="s">
        <v>93</v>
      </c>
      <c r="H71" s="339" t="s">
        <v>93</v>
      </c>
      <c r="I71" s="339" t="s">
        <v>93</v>
      </c>
      <c r="J71" s="339" t="s">
        <v>94</v>
      </c>
      <c r="K71" s="339" t="s">
        <v>95</v>
      </c>
      <c r="L71" s="339" t="s">
        <v>96</v>
      </c>
      <c r="M71" s="339" t="s">
        <v>96</v>
      </c>
      <c r="N71" s="339" t="s">
        <v>97</v>
      </c>
      <c r="O71" s="339" t="s">
        <v>91</v>
      </c>
      <c r="P71" s="333"/>
    </row>
    <row r="72" spans="1:16">
      <c r="A72" s="1036"/>
      <c r="B72" s="1036"/>
      <c r="C72" s="1036"/>
      <c r="D72" s="1037"/>
      <c r="E72" s="792"/>
      <c r="F72" s="793"/>
      <c r="G72" s="339" t="s">
        <v>95</v>
      </c>
      <c r="H72" s="339" t="s">
        <v>98</v>
      </c>
      <c r="I72" s="339" t="s">
        <v>99</v>
      </c>
      <c r="J72" s="339" t="s">
        <v>95</v>
      </c>
      <c r="K72" s="339"/>
      <c r="L72" s="339" t="s">
        <v>98</v>
      </c>
      <c r="M72" s="339" t="s">
        <v>99</v>
      </c>
      <c r="N72" s="339" t="s">
        <v>100</v>
      </c>
      <c r="O72" s="792" t="s">
        <v>101</v>
      </c>
      <c r="P72" s="333"/>
    </row>
    <row r="73" spans="1:16">
      <c r="A73" s="1038"/>
      <c r="B73" s="1038"/>
      <c r="C73" s="1038"/>
      <c r="D73" s="1039"/>
      <c r="E73" s="794"/>
      <c r="F73" s="335"/>
      <c r="G73" s="794"/>
      <c r="H73" s="794"/>
      <c r="I73" s="794"/>
      <c r="J73" s="794"/>
      <c r="K73" s="794"/>
      <c r="L73" s="794"/>
      <c r="M73" s="794"/>
      <c r="N73" s="794"/>
      <c r="O73" s="795" t="s">
        <v>100</v>
      </c>
      <c r="P73" s="336"/>
    </row>
    <row r="74" spans="1:16" ht="3" customHeight="1">
      <c r="A74" s="830"/>
      <c r="B74" s="830"/>
      <c r="C74" s="830"/>
      <c r="D74" s="831"/>
      <c r="E74" s="792"/>
      <c r="F74" s="332"/>
      <c r="G74" s="791"/>
      <c r="H74" s="792"/>
      <c r="I74" s="792"/>
      <c r="J74" s="792"/>
      <c r="K74" s="792"/>
      <c r="L74" s="792"/>
      <c r="M74" s="792"/>
      <c r="N74" s="792"/>
      <c r="O74" s="838"/>
      <c r="P74" s="333"/>
    </row>
    <row r="75" spans="1:16" s="797" customFormat="1" ht="27" customHeight="1">
      <c r="A75" s="1043" t="s">
        <v>21</v>
      </c>
      <c r="B75" s="1043"/>
      <c r="C75" s="1043"/>
      <c r="D75" s="1044"/>
      <c r="E75" s="796">
        <f>SUM(E76:E88)</f>
        <v>20</v>
      </c>
      <c r="F75" s="796">
        <f t="shared" ref="F75:O75" si="11">SUM(F76:F88)</f>
        <v>2</v>
      </c>
      <c r="G75" s="796">
        <f t="shared" si="11"/>
        <v>1</v>
      </c>
      <c r="H75" s="796">
        <f t="shared" si="11"/>
        <v>3</v>
      </c>
      <c r="I75" s="796">
        <f t="shared" si="11"/>
        <v>10</v>
      </c>
      <c r="J75" s="796">
        <f t="shared" si="11"/>
        <v>0</v>
      </c>
      <c r="K75" s="796">
        <f t="shared" si="11"/>
        <v>0</v>
      </c>
      <c r="L75" s="796">
        <f t="shared" si="11"/>
        <v>1</v>
      </c>
      <c r="M75" s="796">
        <f t="shared" si="11"/>
        <v>0</v>
      </c>
      <c r="N75" s="796">
        <f t="shared" si="11"/>
        <v>0</v>
      </c>
      <c r="O75" s="796">
        <f t="shared" si="11"/>
        <v>3</v>
      </c>
      <c r="P75" s="832" t="s">
        <v>11</v>
      </c>
    </row>
    <row r="76" spans="1:16" s="801" customFormat="1">
      <c r="A76" s="798"/>
      <c r="B76" s="59" t="s">
        <v>22</v>
      </c>
      <c r="C76" s="798"/>
      <c r="D76" s="799"/>
      <c r="E76" s="796">
        <f>SUM(F76:O76)</f>
        <v>16</v>
      </c>
      <c r="F76" s="800">
        <v>2</v>
      </c>
      <c r="G76" s="799">
        <v>1</v>
      </c>
      <c r="H76" s="800">
        <v>2</v>
      </c>
      <c r="I76" s="800">
        <v>8</v>
      </c>
      <c r="J76" s="800"/>
      <c r="K76" s="800"/>
      <c r="L76" s="800">
        <v>1</v>
      </c>
      <c r="M76" s="800"/>
      <c r="N76" s="800"/>
      <c r="O76" s="800">
        <v>2</v>
      </c>
      <c r="P76" s="58" t="s">
        <v>23</v>
      </c>
    </row>
    <row r="77" spans="1:16" s="801" customFormat="1">
      <c r="A77" s="798"/>
      <c r="B77" s="57" t="s">
        <v>24</v>
      </c>
      <c r="C77" s="798"/>
      <c r="D77" s="799"/>
      <c r="E77" s="796">
        <f t="shared" ref="E77:E88" si="12">SUM(F77:O77)</f>
        <v>0</v>
      </c>
      <c r="F77" s="800"/>
      <c r="G77" s="799"/>
      <c r="H77" s="800"/>
      <c r="I77" s="800"/>
      <c r="J77" s="800"/>
      <c r="K77" s="800"/>
      <c r="L77" s="800"/>
      <c r="M77" s="800"/>
      <c r="N77" s="800"/>
      <c r="O77" s="800"/>
      <c r="P77" s="58" t="s">
        <v>26</v>
      </c>
    </row>
    <row r="78" spans="1:16" s="801" customFormat="1">
      <c r="A78" s="798"/>
      <c r="B78" s="57" t="s">
        <v>27</v>
      </c>
      <c r="C78" s="798"/>
      <c r="D78" s="799"/>
      <c r="E78" s="796">
        <f t="shared" si="12"/>
        <v>0</v>
      </c>
      <c r="F78" s="800"/>
      <c r="G78" s="799"/>
      <c r="H78" s="800"/>
      <c r="I78" s="800"/>
      <c r="J78" s="800"/>
      <c r="K78" s="800"/>
      <c r="L78" s="800"/>
      <c r="M78" s="800"/>
      <c r="N78" s="800"/>
      <c r="O78" s="800"/>
      <c r="P78" s="58" t="s">
        <v>28</v>
      </c>
    </row>
    <row r="79" spans="1:16" s="801" customFormat="1">
      <c r="A79" s="798"/>
      <c r="B79" s="57" t="s">
        <v>29</v>
      </c>
      <c r="C79" s="798"/>
      <c r="D79" s="799"/>
      <c r="E79" s="796">
        <f t="shared" si="12"/>
        <v>0</v>
      </c>
      <c r="F79" s="800"/>
      <c r="G79" s="799"/>
      <c r="H79" s="800"/>
      <c r="I79" s="800"/>
      <c r="J79" s="800"/>
      <c r="K79" s="800"/>
      <c r="L79" s="800"/>
      <c r="M79" s="800"/>
      <c r="N79" s="800"/>
      <c r="O79" s="800"/>
      <c r="P79" s="58" t="s">
        <v>30</v>
      </c>
    </row>
    <row r="80" spans="1:16" s="801" customFormat="1">
      <c r="A80" s="798"/>
      <c r="B80" s="57" t="s">
        <v>31</v>
      </c>
      <c r="C80" s="798"/>
      <c r="D80" s="799"/>
      <c r="E80" s="796">
        <f t="shared" si="12"/>
        <v>2</v>
      </c>
      <c r="F80" s="800"/>
      <c r="G80" s="799"/>
      <c r="H80" s="800"/>
      <c r="I80" s="800">
        <v>2</v>
      </c>
      <c r="J80" s="800"/>
      <c r="K80" s="800"/>
      <c r="L80" s="800"/>
      <c r="M80" s="800"/>
      <c r="N80" s="800"/>
      <c r="O80" s="800"/>
      <c r="P80" s="58" t="s">
        <v>32</v>
      </c>
    </row>
    <row r="81" spans="1:16" s="801" customFormat="1">
      <c r="A81" s="798"/>
      <c r="B81" s="57" t="s">
        <v>33</v>
      </c>
      <c r="C81" s="798"/>
      <c r="D81" s="799"/>
      <c r="E81" s="796">
        <f t="shared" si="12"/>
        <v>0</v>
      </c>
      <c r="F81" s="800"/>
      <c r="G81" s="799"/>
      <c r="H81" s="800"/>
      <c r="I81" s="800"/>
      <c r="J81" s="800"/>
      <c r="K81" s="800"/>
      <c r="L81" s="800"/>
      <c r="M81" s="800"/>
      <c r="N81" s="800"/>
      <c r="O81" s="800"/>
      <c r="P81" s="58" t="s">
        <v>34</v>
      </c>
    </row>
    <row r="82" spans="1:16" s="801" customFormat="1">
      <c r="A82" s="798"/>
      <c r="B82" s="57" t="s">
        <v>35</v>
      </c>
      <c r="C82" s="798"/>
      <c r="D82" s="799"/>
      <c r="E82" s="796">
        <f t="shared" si="12"/>
        <v>0</v>
      </c>
      <c r="F82" s="800"/>
      <c r="G82" s="799"/>
      <c r="H82" s="800"/>
      <c r="I82" s="800"/>
      <c r="J82" s="800"/>
      <c r="K82" s="800"/>
      <c r="L82" s="800"/>
      <c r="M82" s="800"/>
      <c r="N82" s="800"/>
      <c r="O82" s="800"/>
      <c r="P82" s="58" t="s">
        <v>36</v>
      </c>
    </row>
    <row r="83" spans="1:16" s="801" customFormat="1">
      <c r="A83" s="798"/>
      <c r="B83" s="57" t="s">
        <v>37</v>
      </c>
      <c r="C83" s="798"/>
      <c r="D83" s="799"/>
      <c r="E83" s="796">
        <f t="shared" si="12"/>
        <v>0</v>
      </c>
      <c r="F83" s="800"/>
      <c r="G83" s="799"/>
      <c r="H83" s="800"/>
      <c r="I83" s="800"/>
      <c r="J83" s="800"/>
      <c r="K83" s="800"/>
      <c r="L83" s="800"/>
      <c r="M83" s="800"/>
      <c r="N83" s="800"/>
      <c r="O83" s="800"/>
      <c r="P83" s="58" t="s">
        <v>38</v>
      </c>
    </row>
    <row r="84" spans="1:16" s="801" customFormat="1">
      <c r="A84" s="798"/>
      <c r="B84" s="57" t="s">
        <v>39</v>
      </c>
      <c r="C84" s="798"/>
      <c r="D84" s="799"/>
      <c r="E84" s="796">
        <f t="shared" si="12"/>
        <v>0</v>
      </c>
      <c r="F84" s="800"/>
      <c r="G84" s="799"/>
      <c r="H84" s="800"/>
      <c r="I84" s="800"/>
      <c r="J84" s="800"/>
      <c r="K84" s="800"/>
      <c r="L84" s="800"/>
      <c r="M84" s="800"/>
      <c r="N84" s="800"/>
      <c r="O84" s="800"/>
      <c r="P84" s="58" t="s">
        <v>40</v>
      </c>
    </row>
    <row r="85" spans="1:16" s="801" customFormat="1">
      <c r="A85" s="798"/>
      <c r="B85" s="57" t="s">
        <v>41</v>
      </c>
      <c r="C85" s="798"/>
      <c r="D85" s="799"/>
      <c r="E85" s="796">
        <f t="shared" si="12"/>
        <v>0</v>
      </c>
      <c r="F85" s="800"/>
      <c r="G85" s="799"/>
      <c r="H85" s="800"/>
      <c r="I85" s="800"/>
      <c r="J85" s="800"/>
      <c r="K85" s="800"/>
      <c r="L85" s="800"/>
      <c r="M85" s="800"/>
      <c r="N85" s="800"/>
      <c r="O85" s="800"/>
      <c r="P85" s="58" t="s">
        <v>42</v>
      </c>
    </row>
    <row r="86" spans="1:16" s="801" customFormat="1">
      <c r="A86" s="798"/>
      <c r="B86" s="57" t="s">
        <v>43</v>
      </c>
      <c r="C86" s="798"/>
      <c r="D86" s="799"/>
      <c r="E86" s="796">
        <f t="shared" si="12"/>
        <v>0</v>
      </c>
      <c r="F86" s="800"/>
      <c r="G86" s="799"/>
      <c r="H86" s="800"/>
      <c r="I86" s="800"/>
      <c r="J86" s="800"/>
      <c r="K86" s="800"/>
      <c r="L86" s="800"/>
      <c r="M86" s="800"/>
      <c r="N86" s="800"/>
      <c r="O86" s="800"/>
      <c r="P86" s="58" t="s">
        <v>44</v>
      </c>
    </row>
    <row r="87" spans="1:16" s="801" customFormat="1">
      <c r="A87" s="798"/>
      <c r="B87" s="57" t="s">
        <v>45</v>
      </c>
      <c r="C87" s="798"/>
      <c r="D87" s="799"/>
      <c r="E87" s="796">
        <f t="shared" si="12"/>
        <v>2</v>
      </c>
      <c r="F87" s="800"/>
      <c r="G87" s="799"/>
      <c r="H87" s="800">
        <v>1</v>
      </c>
      <c r="I87" s="800"/>
      <c r="J87" s="800"/>
      <c r="K87" s="800"/>
      <c r="L87" s="800"/>
      <c r="M87" s="800"/>
      <c r="N87" s="800"/>
      <c r="O87" s="800">
        <v>1</v>
      </c>
      <c r="P87" s="58" t="s">
        <v>46</v>
      </c>
    </row>
    <row r="88" spans="1:16" s="801" customFormat="1">
      <c r="A88" s="11"/>
      <c r="B88" s="14" t="s">
        <v>47</v>
      </c>
      <c r="C88" s="11"/>
      <c r="D88" s="286"/>
      <c r="E88" s="796">
        <f t="shared" si="12"/>
        <v>0</v>
      </c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58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34" t="s">
        <v>3</v>
      </c>
      <c r="B97" s="1034"/>
      <c r="C97" s="1034"/>
      <c r="D97" s="1035"/>
      <c r="E97" s="791"/>
      <c r="F97" s="1040" t="s">
        <v>81</v>
      </c>
      <c r="G97" s="1041"/>
      <c r="H97" s="1041"/>
      <c r="I97" s="1041"/>
      <c r="J97" s="1041"/>
      <c r="K97" s="1041"/>
      <c r="L97" s="1041"/>
      <c r="M97" s="1041"/>
      <c r="N97" s="1041"/>
      <c r="O97" s="1042"/>
      <c r="P97" s="329"/>
    </row>
    <row r="98" spans="1:16">
      <c r="A98" s="1036"/>
      <c r="B98" s="1036"/>
      <c r="C98" s="1036"/>
      <c r="D98" s="1037"/>
      <c r="E98" s="792"/>
      <c r="F98" s="791"/>
      <c r="G98" s="330"/>
      <c r="H98" s="791"/>
      <c r="I98" s="791"/>
      <c r="J98" s="791"/>
      <c r="K98" s="791"/>
      <c r="L98" s="791"/>
      <c r="M98" s="791"/>
      <c r="N98" s="791"/>
      <c r="O98" s="338" t="s">
        <v>82</v>
      </c>
      <c r="P98" s="333"/>
    </row>
    <row r="99" spans="1:16">
      <c r="A99" s="1036"/>
      <c r="B99" s="1036"/>
      <c r="C99" s="1036"/>
      <c r="D99" s="1037"/>
      <c r="E99" s="792"/>
      <c r="F99" s="339"/>
      <c r="G99" s="838" t="s">
        <v>83</v>
      </c>
      <c r="H99" s="339" t="s">
        <v>84</v>
      </c>
      <c r="I99" s="339" t="s">
        <v>84</v>
      </c>
      <c r="J99" s="339" t="s">
        <v>85</v>
      </c>
      <c r="K99" s="793"/>
      <c r="L99" s="339" t="s">
        <v>86</v>
      </c>
      <c r="M99" s="339" t="s">
        <v>86</v>
      </c>
      <c r="N99" s="339" t="s">
        <v>82</v>
      </c>
      <c r="O99" s="339" t="s">
        <v>87</v>
      </c>
      <c r="P99" s="333"/>
    </row>
    <row r="100" spans="1:16">
      <c r="A100" s="1036"/>
      <c r="B100" s="1036"/>
      <c r="C100" s="1036"/>
      <c r="D100" s="1037"/>
      <c r="E100" s="339" t="s">
        <v>7</v>
      </c>
      <c r="F100" s="339" t="s">
        <v>88</v>
      </c>
      <c r="G100" s="838" t="s">
        <v>89</v>
      </c>
      <c r="H100" s="339" t="s">
        <v>90</v>
      </c>
      <c r="I100" s="339" t="s">
        <v>91</v>
      </c>
      <c r="J100" s="339" t="s">
        <v>89</v>
      </c>
      <c r="K100" s="339" t="s">
        <v>89</v>
      </c>
      <c r="L100" s="339" t="s">
        <v>90</v>
      </c>
      <c r="M100" s="339" t="s">
        <v>91</v>
      </c>
      <c r="N100" s="339" t="s">
        <v>90</v>
      </c>
      <c r="O100" s="339" t="s">
        <v>82</v>
      </c>
      <c r="P100" s="836" t="s">
        <v>5</v>
      </c>
    </row>
    <row r="101" spans="1:16">
      <c r="A101" s="1036"/>
      <c r="B101" s="1036"/>
      <c r="C101" s="1036"/>
      <c r="D101" s="1037"/>
      <c r="E101" s="339" t="s">
        <v>11</v>
      </c>
      <c r="F101" s="339" t="s">
        <v>92</v>
      </c>
      <c r="G101" s="838" t="s">
        <v>93</v>
      </c>
      <c r="H101" s="339" t="s">
        <v>93</v>
      </c>
      <c r="I101" s="339" t="s">
        <v>93</v>
      </c>
      <c r="J101" s="339" t="s">
        <v>94</v>
      </c>
      <c r="K101" s="339" t="s">
        <v>95</v>
      </c>
      <c r="L101" s="339" t="s">
        <v>96</v>
      </c>
      <c r="M101" s="339" t="s">
        <v>96</v>
      </c>
      <c r="N101" s="339" t="s">
        <v>97</v>
      </c>
      <c r="O101" s="339" t="s">
        <v>91</v>
      </c>
      <c r="P101" s="333"/>
    </row>
    <row r="102" spans="1:16">
      <c r="A102" s="1036"/>
      <c r="B102" s="1036"/>
      <c r="C102" s="1036"/>
      <c r="D102" s="1037"/>
      <c r="E102" s="792"/>
      <c r="F102" s="793"/>
      <c r="G102" s="339" t="s">
        <v>95</v>
      </c>
      <c r="H102" s="339" t="s">
        <v>98</v>
      </c>
      <c r="I102" s="339" t="s">
        <v>99</v>
      </c>
      <c r="J102" s="339" t="s">
        <v>95</v>
      </c>
      <c r="K102" s="339"/>
      <c r="L102" s="339" t="s">
        <v>98</v>
      </c>
      <c r="M102" s="339" t="s">
        <v>99</v>
      </c>
      <c r="N102" s="339" t="s">
        <v>100</v>
      </c>
      <c r="O102" s="792" t="s">
        <v>101</v>
      </c>
      <c r="P102" s="333"/>
    </row>
    <row r="103" spans="1:16">
      <c r="A103" s="1038"/>
      <c r="B103" s="1038"/>
      <c r="C103" s="1038"/>
      <c r="D103" s="1039"/>
      <c r="E103" s="794"/>
      <c r="F103" s="335"/>
      <c r="G103" s="794"/>
      <c r="H103" s="794"/>
      <c r="I103" s="794"/>
      <c r="J103" s="794"/>
      <c r="K103" s="794"/>
      <c r="L103" s="794"/>
      <c r="M103" s="794"/>
      <c r="N103" s="794"/>
      <c r="O103" s="795" t="s">
        <v>100</v>
      </c>
      <c r="P103" s="336"/>
    </row>
    <row r="104" spans="1:16" ht="3" customHeight="1">
      <c r="A104" s="830"/>
      <c r="B104" s="830"/>
      <c r="C104" s="830"/>
      <c r="D104" s="831"/>
      <c r="E104" s="792"/>
      <c r="F104" s="332"/>
      <c r="G104" s="791"/>
      <c r="H104" s="792"/>
      <c r="I104" s="792"/>
      <c r="J104" s="792"/>
      <c r="K104" s="792"/>
      <c r="L104" s="792"/>
      <c r="M104" s="792"/>
      <c r="N104" s="792"/>
      <c r="O104" s="838"/>
      <c r="P104" s="333"/>
    </row>
    <row r="105" spans="1:16" s="797" customFormat="1" ht="27" customHeight="1">
      <c r="A105" s="1043" t="s">
        <v>21</v>
      </c>
      <c r="B105" s="1043"/>
      <c r="C105" s="1043"/>
      <c r="D105" s="1044"/>
      <c r="E105" s="796">
        <f>SUM(E106:E117)</f>
        <v>165</v>
      </c>
      <c r="F105" s="796">
        <f t="shared" ref="F105:O105" si="13">SUM(F106:F117)</f>
        <v>2</v>
      </c>
      <c r="G105" s="796">
        <f t="shared" si="13"/>
        <v>124</v>
      </c>
      <c r="H105" s="796">
        <f t="shared" si="13"/>
        <v>33</v>
      </c>
      <c r="I105" s="796">
        <f t="shared" si="13"/>
        <v>3</v>
      </c>
      <c r="J105" s="796">
        <f t="shared" si="13"/>
        <v>0</v>
      </c>
      <c r="K105" s="796">
        <f t="shared" si="13"/>
        <v>0</v>
      </c>
      <c r="L105" s="796">
        <f t="shared" si="13"/>
        <v>1</v>
      </c>
      <c r="M105" s="796">
        <f t="shared" si="13"/>
        <v>0</v>
      </c>
      <c r="N105" s="796">
        <f t="shared" si="13"/>
        <v>0</v>
      </c>
      <c r="O105" s="796">
        <f t="shared" si="13"/>
        <v>2</v>
      </c>
      <c r="P105" s="832" t="s">
        <v>11</v>
      </c>
    </row>
    <row r="106" spans="1:16" s="801" customFormat="1">
      <c r="A106" s="798"/>
      <c r="B106" s="59" t="s">
        <v>22</v>
      </c>
      <c r="C106" s="798"/>
      <c r="D106" s="799"/>
      <c r="E106" s="800">
        <f>SUM(F106:O106)</f>
        <v>0</v>
      </c>
      <c r="F106" s="800"/>
      <c r="G106" s="799"/>
      <c r="H106" s="800"/>
      <c r="I106" s="800"/>
      <c r="J106" s="800"/>
      <c r="K106" s="800"/>
      <c r="L106" s="800"/>
      <c r="M106" s="800"/>
      <c r="N106" s="800"/>
      <c r="O106" s="800"/>
      <c r="P106" s="58" t="s">
        <v>23</v>
      </c>
    </row>
    <row r="107" spans="1:16" s="801" customFormat="1">
      <c r="A107" s="798"/>
      <c r="B107" s="57" t="s">
        <v>24</v>
      </c>
      <c r="C107" s="798"/>
      <c r="D107" s="799"/>
      <c r="E107" s="800">
        <f t="shared" ref="E107:E117" si="14">SUM(F107:O107)</f>
        <v>0</v>
      </c>
      <c r="F107" s="800"/>
      <c r="G107" s="799"/>
      <c r="H107" s="800"/>
      <c r="I107" s="800"/>
      <c r="J107" s="800"/>
      <c r="K107" s="800"/>
      <c r="L107" s="800"/>
      <c r="M107" s="800"/>
      <c r="N107" s="800"/>
      <c r="O107" s="800"/>
      <c r="P107" s="58" t="s">
        <v>26</v>
      </c>
    </row>
    <row r="108" spans="1:16" s="801" customFormat="1">
      <c r="A108" s="798"/>
      <c r="B108" s="57" t="s">
        <v>27</v>
      </c>
      <c r="C108" s="798"/>
      <c r="D108" s="799"/>
      <c r="E108" s="800">
        <f t="shared" si="14"/>
        <v>32</v>
      </c>
      <c r="F108" s="800">
        <v>1</v>
      </c>
      <c r="G108" s="799">
        <v>22</v>
      </c>
      <c r="H108" s="800">
        <v>7</v>
      </c>
      <c r="I108" s="800">
        <v>1</v>
      </c>
      <c r="J108" s="800"/>
      <c r="K108" s="800"/>
      <c r="L108" s="800">
        <v>1</v>
      </c>
      <c r="M108" s="800"/>
      <c r="N108" s="800"/>
      <c r="O108" s="800"/>
      <c r="P108" s="58" t="s">
        <v>28</v>
      </c>
    </row>
    <row r="109" spans="1:16" s="801" customFormat="1">
      <c r="A109" s="798"/>
      <c r="B109" s="57" t="s">
        <v>29</v>
      </c>
      <c r="C109" s="798"/>
      <c r="D109" s="799"/>
      <c r="E109" s="800">
        <f t="shared" si="14"/>
        <v>24</v>
      </c>
      <c r="F109" s="800">
        <v>0</v>
      </c>
      <c r="G109" s="799">
        <v>20</v>
      </c>
      <c r="H109" s="800">
        <v>4</v>
      </c>
      <c r="I109" s="800"/>
      <c r="J109" s="800"/>
      <c r="K109" s="800"/>
      <c r="L109" s="800"/>
      <c r="M109" s="800"/>
      <c r="N109" s="800"/>
      <c r="O109" s="800"/>
      <c r="P109" s="58" t="s">
        <v>30</v>
      </c>
    </row>
    <row r="110" spans="1:16" s="801" customFormat="1">
      <c r="A110" s="798"/>
      <c r="B110" s="57" t="s">
        <v>31</v>
      </c>
      <c r="C110" s="798"/>
      <c r="D110" s="799"/>
      <c r="E110" s="800">
        <f t="shared" si="14"/>
        <v>0</v>
      </c>
      <c r="F110" s="800"/>
      <c r="G110" s="799"/>
      <c r="H110" s="800"/>
      <c r="I110" s="800"/>
      <c r="J110" s="800"/>
      <c r="K110" s="800"/>
      <c r="L110" s="800"/>
      <c r="M110" s="800"/>
      <c r="N110" s="800"/>
      <c r="O110" s="800"/>
      <c r="P110" s="58" t="s">
        <v>32</v>
      </c>
    </row>
    <row r="111" spans="1:16" s="801" customFormat="1">
      <c r="A111" s="798"/>
      <c r="B111" s="57" t="s">
        <v>33</v>
      </c>
      <c r="C111" s="798"/>
      <c r="D111" s="799"/>
      <c r="E111" s="800">
        <f t="shared" si="14"/>
        <v>0</v>
      </c>
      <c r="F111" s="800"/>
      <c r="G111" s="799"/>
      <c r="H111" s="800"/>
      <c r="I111" s="800"/>
      <c r="J111" s="800"/>
      <c r="K111" s="800"/>
      <c r="L111" s="800"/>
      <c r="M111" s="800"/>
      <c r="N111" s="800"/>
      <c r="O111" s="800"/>
      <c r="P111" s="58" t="s">
        <v>34</v>
      </c>
    </row>
    <row r="112" spans="1:16" s="801" customFormat="1">
      <c r="A112" s="798"/>
      <c r="B112" s="57" t="s">
        <v>35</v>
      </c>
      <c r="C112" s="798"/>
      <c r="D112" s="799"/>
      <c r="E112" s="800">
        <f t="shared" si="14"/>
        <v>0</v>
      </c>
      <c r="F112" s="800"/>
      <c r="G112" s="799"/>
      <c r="H112" s="800"/>
      <c r="I112" s="800"/>
      <c r="J112" s="800"/>
      <c r="K112" s="800"/>
      <c r="L112" s="800"/>
      <c r="M112" s="800"/>
      <c r="N112" s="800"/>
      <c r="O112" s="800"/>
      <c r="P112" s="58" t="s">
        <v>36</v>
      </c>
    </row>
    <row r="113" spans="1:16" s="801" customFormat="1">
      <c r="A113" s="798"/>
      <c r="B113" s="57" t="s">
        <v>37</v>
      </c>
      <c r="C113" s="798"/>
      <c r="D113" s="799"/>
      <c r="E113" s="800">
        <f t="shared" si="14"/>
        <v>41</v>
      </c>
      <c r="F113" s="800">
        <v>1</v>
      </c>
      <c r="G113" s="799">
        <v>28</v>
      </c>
      <c r="H113" s="800">
        <v>10</v>
      </c>
      <c r="I113" s="800"/>
      <c r="J113" s="800"/>
      <c r="K113" s="800"/>
      <c r="L113" s="800"/>
      <c r="M113" s="800"/>
      <c r="N113" s="800"/>
      <c r="O113" s="800">
        <v>2</v>
      </c>
      <c r="P113" s="58" t="s">
        <v>38</v>
      </c>
    </row>
    <row r="114" spans="1:16" s="801" customFormat="1">
      <c r="A114" s="798"/>
      <c r="B114" s="57" t="s">
        <v>39</v>
      </c>
      <c r="C114" s="798"/>
      <c r="D114" s="799"/>
      <c r="E114" s="800">
        <f t="shared" si="14"/>
        <v>10</v>
      </c>
      <c r="F114" s="800">
        <v>0</v>
      </c>
      <c r="G114" s="799">
        <v>5</v>
      </c>
      <c r="H114" s="800">
        <v>4</v>
      </c>
      <c r="I114" s="800">
        <v>1</v>
      </c>
      <c r="J114" s="800"/>
      <c r="K114" s="800"/>
      <c r="L114" s="800"/>
      <c r="M114" s="800"/>
      <c r="N114" s="800"/>
      <c r="O114" s="800"/>
      <c r="P114" s="58" t="s">
        <v>40</v>
      </c>
    </row>
    <row r="115" spans="1:16" s="801" customFormat="1">
      <c r="A115" s="798"/>
      <c r="B115" s="57" t="s">
        <v>41</v>
      </c>
      <c r="C115" s="798"/>
      <c r="D115" s="799"/>
      <c r="E115" s="800">
        <f t="shared" si="14"/>
        <v>40</v>
      </c>
      <c r="F115" s="800">
        <v>0</v>
      </c>
      <c r="G115" s="799">
        <v>33</v>
      </c>
      <c r="H115" s="800">
        <v>6</v>
      </c>
      <c r="I115" s="800">
        <v>1</v>
      </c>
      <c r="J115" s="800"/>
      <c r="K115" s="800"/>
      <c r="L115" s="800"/>
      <c r="M115" s="800"/>
      <c r="N115" s="800"/>
      <c r="O115" s="800"/>
      <c r="P115" s="58" t="s">
        <v>42</v>
      </c>
    </row>
    <row r="116" spans="1:16" s="801" customFormat="1">
      <c r="A116" s="798"/>
      <c r="B116" s="57" t="s">
        <v>43</v>
      </c>
      <c r="C116" s="798"/>
      <c r="D116" s="799"/>
      <c r="E116" s="800">
        <f t="shared" si="14"/>
        <v>18</v>
      </c>
      <c r="F116" s="800">
        <v>0</v>
      </c>
      <c r="G116" s="799">
        <v>16</v>
      </c>
      <c r="H116" s="800">
        <v>2</v>
      </c>
      <c r="I116" s="800"/>
      <c r="J116" s="800"/>
      <c r="K116" s="800"/>
      <c r="L116" s="800"/>
      <c r="M116" s="800"/>
      <c r="N116" s="800"/>
      <c r="O116" s="800"/>
      <c r="P116" s="58" t="s">
        <v>44</v>
      </c>
    </row>
    <row r="117" spans="1:16" s="801" customFormat="1">
      <c r="A117" s="798"/>
      <c r="B117" s="57" t="s">
        <v>45</v>
      </c>
      <c r="C117" s="798"/>
      <c r="D117" s="799"/>
      <c r="E117" s="800">
        <f t="shared" si="14"/>
        <v>0</v>
      </c>
      <c r="F117" s="800"/>
      <c r="G117" s="799"/>
      <c r="H117" s="800"/>
      <c r="I117" s="800"/>
      <c r="J117" s="800"/>
      <c r="K117" s="800"/>
      <c r="L117" s="800"/>
      <c r="M117" s="800"/>
      <c r="N117" s="800"/>
      <c r="O117" s="800"/>
      <c r="P117" s="58" t="s">
        <v>46</v>
      </c>
    </row>
    <row r="118" spans="1:16" s="801" customFormat="1">
      <c r="A118" s="11"/>
      <c r="B118" s="14" t="s">
        <v>47</v>
      </c>
      <c r="C118" s="11"/>
      <c r="D118" s="286"/>
      <c r="E118" s="800"/>
      <c r="F118" s="800"/>
      <c r="G118" s="800"/>
      <c r="H118" s="800"/>
      <c r="I118" s="800"/>
      <c r="J118" s="800"/>
      <c r="K118" s="800"/>
      <c r="L118" s="800"/>
      <c r="M118" s="800"/>
      <c r="N118" s="800"/>
      <c r="O118" s="800"/>
      <c r="P118" s="58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520</v>
      </c>
    </row>
    <row r="125" spans="1:16" s="15" customFormat="1">
      <c r="B125" s="1" t="s">
        <v>2</v>
      </c>
      <c r="C125" s="2">
        <v>3.2</v>
      </c>
      <c r="D125" s="1" t="s">
        <v>521</v>
      </c>
      <c r="E125" s="1"/>
      <c r="L125" s="15" t="s">
        <v>120</v>
      </c>
    </row>
    <row r="126" spans="1:16" ht="6" customHeight="1"/>
    <row r="127" spans="1:16" ht="21.75" customHeight="1">
      <c r="A127" s="1034" t="s">
        <v>3</v>
      </c>
      <c r="B127" s="1034"/>
      <c r="C127" s="1034"/>
      <c r="D127" s="1035"/>
      <c r="E127" s="791"/>
      <c r="F127" s="1040" t="s">
        <v>81</v>
      </c>
      <c r="G127" s="1041"/>
      <c r="H127" s="1041"/>
      <c r="I127" s="1041"/>
      <c r="J127" s="1041"/>
      <c r="K127" s="1041"/>
      <c r="L127" s="1041"/>
      <c r="M127" s="1041"/>
      <c r="N127" s="1041"/>
      <c r="O127" s="1042"/>
      <c r="P127" s="329"/>
    </row>
    <row r="128" spans="1:16">
      <c r="A128" s="1036"/>
      <c r="B128" s="1036"/>
      <c r="C128" s="1036"/>
      <c r="D128" s="1037"/>
      <c r="E128" s="792"/>
      <c r="F128" s="791"/>
      <c r="G128" s="330"/>
      <c r="H128" s="791"/>
      <c r="I128" s="791"/>
      <c r="J128" s="791"/>
      <c r="K128" s="791"/>
      <c r="L128" s="791"/>
      <c r="M128" s="791"/>
      <c r="N128" s="791"/>
      <c r="O128" s="338" t="s">
        <v>82</v>
      </c>
      <c r="P128" s="333"/>
    </row>
    <row r="129" spans="1:16">
      <c r="A129" s="1036"/>
      <c r="B129" s="1036"/>
      <c r="C129" s="1036"/>
      <c r="D129" s="1037"/>
      <c r="E129" s="792"/>
      <c r="F129" s="339"/>
      <c r="G129" s="838" t="s">
        <v>83</v>
      </c>
      <c r="H129" s="339" t="s">
        <v>84</v>
      </c>
      <c r="I129" s="339" t="s">
        <v>84</v>
      </c>
      <c r="J129" s="339" t="s">
        <v>85</v>
      </c>
      <c r="K129" s="793"/>
      <c r="L129" s="339" t="s">
        <v>86</v>
      </c>
      <c r="M129" s="339" t="s">
        <v>86</v>
      </c>
      <c r="N129" s="339" t="s">
        <v>82</v>
      </c>
      <c r="O129" s="339" t="s">
        <v>87</v>
      </c>
      <c r="P129" s="333"/>
    </row>
    <row r="130" spans="1:16">
      <c r="A130" s="1036"/>
      <c r="B130" s="1036"/>
      <c r="C130" s="1036"/>
      <c r="D130" s="1037"/>
      <c r="E130" s="339" t="s">
        <v>7</v>
      </c>
      <c r="F130" s="339" t="s">
        <v>88</v>
      </c>
      <c r="G130" s="838" t="s">
        <v>89</v>
      </c>
      <c r="H130" s="339" t="s">
        <v>90</v>
      </c>
      <c r="I130" s="339" t="s">
        <v>91</v>
      </c>
      <c r="J130" s="339" t="s">
        <v>89</v>
      </c>
      <c r="K130" s="339" t="s">
        <v>89</v>
      </c>
      <c r="L130" s="339" t="s">
        <v>90</v>
      </c>
      <c r="M130" s="339" t="s">
        <v>91</v>
      </c>
      <c r="N130" s="339" t="s">
        <v>90</v>
      </c>
      <c r="O130" s="339" t="s">
        <v>82</v>
      </c>
      <c r="P130" s="836" t="s">
        <v>5</v>
      </c>
    </row>
    <row r="131" spans="1:16">
      <c r="A131" s="1036"/>
      <c r="B131" s="1036"/>
      <c r="C131" s="1036"/>
      <c r="D131" s="1037"/>
      <c r="E131" s="339" t="s">
        <v>11</v>
      </c>
      <c r="F131" s="339" t="s">
        <v>92</v>
      </c>
      <c r="G131" s="838" t="s">
        <v>93</v>
      </c>
      <c r="H131" s="339" t="s">
        <v>93</v>
      </c>
      <c r="I131" s="339" t="s">
        <v>93</v>
      </c>
      <c r="J131" s="339" t="s">
        <v>94</v>
      </c>
      <c r="K131" s="339" t="s">
        <v>95</v>
      </c>
      <c r="L131" s="339" t="s">
        <v>96</v>
      </c>
      <c r="M131" s="339" t="s">
        <v>96</v>
      </c>
      <c r="N131" s="339" t="s">
        <v>97</v>
      </c>
      <c r="O131" s="339" t="s">
        <v>91</v>
      </c>
      <c r="P131" s="333"/>
    </row>
    <row r="132" spans="1:16">
      <c r="A132" s="1036"/>
      <c r="B132" s="1036"/>
      <c r="C132" s="1036"/>
      <c r="D132" s="1037"/>
      <c r="E132" s="792"/>
      <c r="F132" s="793"/>
      <c r="G132" s="339" t="s">
        <v>95</v>
      </c>
      <c r="H132" s="339" t="s">
        <v>98</v>
      </c>
      <c r="I132" s="339" t="s">
        <v>99</v>
      </c>
      <c r="J132" s="339" t="s">
        <v>95</v>
      </c>
      <c r="K132" s="339"/>
      <c r="L132" s="339" t="s">
        <v>98</v>
      </c>
      <c r="M132" s="339" t="s">
        <v>99</v>
      </c>
      <c r="N132" s="339" t="s">
        <v>100</v>
      </c>
      <c r="O132" s="792" t="s">
        <v>101</v>
      </c>
      <c r="P132" s="333"/>
    </row>
    <row r="133" spans="1:16">
      <c r="A133" s="1038"/>
      <c r="B133" s="1038"/>
      <c r="C133" s="1038"/>
      <c r="D133" s="1039"/>
      <c r="E133" s="794"/>
      <c r="F133" s="335"/>
      <c r="G133" s="794"/>
      <c r="H133" s="794"/>
      <c r="I133" s="794"/>
      <c r="J133" s="794"/>
      <c r="K133" s="794"/>
      <c r="L133" s="794"/>
      <c r="M133" s="794"/>
      <c r="N133" s="794"/>
      <c r="O133" s="795" t="s">
        <v>100</v>
      </c>
      <c r="P133" s="336"/>
    </row>
    <row r="134" spans="1:16" ht="3" customHeight="1">
      <c r="A134" s="830"/>
      <c r="B134" s="830"/>
      <c r="C134" s="830"/>
      <c r="D134" s="831"/>
      <c r="E134" s="792"/>
      <c r="F134" s="332"/>
      <c r="G134" s="791"/>
      <c r="H134" s="792"/>
      <c r="I134" s="792"/>
      <c r="J134" s="792"/>
      <c r="K134" s="792"/>
      <c r="L134" s="792"/>
      <c r="M134" s="792"/>
      <c r="N134" s="792"/>
      <c r="O134" s="838"/>
      <c r="P134" s="333"/>
    </row>
    <row r="135" spans="1:16" s="797" customFormat="1" ht="27" customHeight="1">
      <c r="A135" s="1043" t="s">
        <v>21</v>
      </c>
      <c r="B135" s="1043"/>
      <c r="C135" s="1043"/>
      <c r="D135" s="1044"/>
      <c r="E135" s="796">
        <f>SUM(E136:E148)</f>
        <v>94</v>
      </c>
      <c r="F135" s="796">
        <f t="shared" ref="F135:O135" si="15">SUM(F136:F148)</f>
        <v>0</v>
      </c>
      <c r="G135" s="796">
        <f t="shared" si="15"/>
        <v>82</v>
      </c>
      <c r="H135" s="796">
        <f t="shared" si="15"/>
        <v>12</v>
      </c>
      <c r="I135" s="796">
        <f t="shared" si="15"/>
        <v>0</v>
      </c>
      <c r="J135" s="796">
        <f t="shared" si="15"/>
        <v>0</v>
      </c>
      <c r="K135" s="796">
        <f t="shared" si="15"/>
        <v>0</v>
      </c>
      <c r="L135" s="796">
        <f t="shared" si="15"/>
        <v>0</v>
      </c>
      <c r="M135" s="796">
        <f t="shared" si="15"/>
        <v>0</v>
      </c>
      <c r="N135" s="796">
        <f t="shared" si="15"/>
        <v>0</v>
      </c>
      <c r="O135" s="796">
        <f t="shared" si="15"/>
        <v>0</v>
      </c>
      <c r="P135" s="832" t="s">
        <v>11</v>
      </c>
    </row>
    <row r="136" spans="1:16" s="801" customFormat="1">
      <c r="A136" s="798"/>
      <c r="B136" s="59" t="s">
        <v>22</v>
      </c>
      <c r="C136" s="798"/>
      <c r="D136" s="799"/>
      <c r="E136" s="800"/>
      <c r="F136" s="800"/>
      <c r="G136" s="799"/>
      <c r="H136" s="800"/>
      <c r="I136" s="800"/>
      <c r="J136" s="800"/>
      <c r="K136" s="800"/>
      <c r="L136" s="800"/>
      <c r="M136" s="800"/>
      <c r="N136" s="800"/>
      <c r="O136" s="800"/>
      <c r="P136" s="58" t="s">
        <v>23</v>
      </c>
    </row>
    <row r="137" spans="1:16" s="801" customFormat="1">
      <c r="A137" s="798"/>
      <c r="B137" s="57" t="s">
        <v>24</v>
      </c>
      <c r="C137" s="798"/>
      <c r="D137" s="799"/>
      <c r="E137" s="800"/>
      <c r="F137" s="800"/>
      <c r="G137" s="799"/>
      <c r="H137" s="800"/>
      <c r="I137" s="800"/>
      <c r="J137" s="800"/>
      <c r="K137" s="800"/>
      <c r="L137" s="800"/>
      <c r="M137" s="800"/>
      <c r="N137" s="800"/>
      <c r="O137" s="800"/>
      <c r="P137" s="58" t="s">
        <v>26</v>
      </c>
    </row>
    <row r="138" spans="1:16" s="801" customFormat="1">
      <c r="A138" s="798"/>
      <c r="B138" s="57" t="s">
        <v>27</v>
      </c>
      <c r="C138" s="798"/>
      <c r="D138" s="799"/>
      <c r="E138" s="800"/>
      <c r="F138" s="800"/>
      <c r="G138" s="799"/>
      <c r="H138" s="800"/>
      <c r="I138" s="800"/>
      <c r="J138" s="800"/>
      <c r="K138" s="800"/>
      <c r="L138" s="800"/>
      <c r="M138" s="800"/>
      <c r="N138" s="800"/>
      <c r="O138" s="800"/>
      <c r="P138" s="58" t="s">
        <v>28</v>
      </c>
    </row>
    <row r="139" spans="1:16" s="801" customFormat="1">
      <c r="A139" s="798"/>
      <c r="B139" s="57" t="s">
        <v>29</v>
      </c>
      <c r="C139" s="798"/>
      <c r="D139" s="799"/>
      <c r="E139" s="800"/>
      <c r="F139" s="800"/>
      <c r="G139" s="799"/>
      <c r="H139" s="800"/>
      <c r="I139" s="800"/>
      <c r="J139" s="800"/>
      <c r="K139" s="800"/>
      <c r="L139" s="800"/>
      <c r="M139" s="800"/>
      <c r="N139" s="800"/>
      <c r="O139" s="800"/>
      <c r="P139" s="58" t="s">
        <v>30</v>
      </c>
    </row>
    <row r="140" spans="1:16" s="801" customFormat="1">
      <c r="A140" s="798"/>
      <c r="B140" s="57" t="s">
        <v>31</v>
      </c>
      <c r="C140" s="798"/>
      <c r="D140" s="799"/>
      <c r="E140" s="800"/>
      <c r="F140" s="800"/>
      <c r="G140" s="799"/>
      <c r="H140" s="800"/>
      <c r="I140" s="800"/>
      <c r="J140" s="800"/>
      <c r="K140" s="800"/>
      <c r="L140" s="800"/>
      <c r="M140" s="800"/>
      <c r="N140" s="800"/>
      <c r="O140" s="800"/>
      <c r="P140" s="58" t="s">
        <v>32</v>
      </c>
    </row>
    <row r="141" spans="1:16" s="801" customFormat="1">
      <c r="A141" s="798"/>
      <c r="B141" s="57" t="s">
        <v>33</v>
      </c>
      <c r="C141" s="798"/>
      <c r="D141" s="799"/>
      <c r="E141" s="819">
        <f>SUM(F141:O141)</f>
        <v>35</v>
      </c>
      <c r="F141" s="819">
        <v>0</v>
      </c>
      <c r="G141" s="820">
        <v>31</v>
      </c>
      <c r="H141" s="819">
        <v>4</v>
      </c>
      <c r="I141" s="819">
        <v>0</v>
      </c>
      <c r="J141" s="819">
        <v>0</v>
      </c>
      <c r="K141" s="819">
        <v>0</v>
      </c>
      <c r="L141" s="819">
        <v>0</v>
      </c>
      <c r="M141" s="819">
        <v>0</v>
      </c>
      <c r="N141" s="819">
        <v>0</v>
      </c>
      <c r="O141" s="819">
        <v>0</v>
      </c>
      <c r="P141" s="58" t="s">
        <v>34</v>
      </c>
    </row>
    <row r="142" spans="1:16" s="801" customFormat="1">
      <c r="A142" s="798"/>
      <c r="B142" s="57" t="s">
        <v>35</v>
      </c>
      <c r="C142" s="798"/>
      <c r="D142" s="799"/>
      <c r="E142" s="819">
        <f>SUM(F142:O142)</f>
        <v>26</v>
      </c>
      <c r="F142" s="819">
        <v>0</v>
      </c>
      <c r="G142" s="820">
        <v>21</v>
      </c>
      <c r="H142" s="819">
        <v>5</v>
      </c>
      <c r="I142" s="819">
        <v>0</v>
      </c>
      <c r="J142" s="819">
        <v>0</v>
      </c>
      <c r="K142" s="819">
        <v>0</v>
      </c>
      <c r="L142" s="819">
        <v>0</v>
      </c>
      <c r="M142" s="819">
        <v>0</v>
      </c>
      <c r="N142" s="819">
        <v>0</v>
      </c>
      <c r="O142" s="819">
        <v>0</v>
      </c>
      <c r="P142" s="58" t="s">
        <v>36</v>
      </c>
    </row>
    <row r="143" spans="1:16" s="801" customFormat="1">
      <c r="A143" s="798"/>
      <c r="B143" s="57" t="s">
        <v>37</v>
      </c>
      <c r="C143" s="798"/>
      <c r="D143" s="799"/>
      <c r="E143" s="800"/>
      <c r="F143" s="800"/>
      <c r="G143" s="799"/>
      <c r="H143" s="800"/>
      <c r="I143" s="800"/>
      <c r="J143" s="800"/>
      <c r="K143" s="800"/>
      <c r="L143" s="800"/>
      <c r="M143" s="800"/>
      <c r="N143" s="800"/>
      <c r="O143" s="800"/>
      <c r="P143" s="58" t="s">
        <v>38</v>
      </c>
    </row>
    <row r="144" spans="1:16" s="801" customFormat="1">
      <c r="A144" s="798"/>
      <c r="B144" s="57" t="s">
        <v>39</v>
      </c>
      <c r="C144" s="798"/>
      <c r="D144" s="799"/>
      <c r="E144" s="800"/>
      <c r="F144" s="800"/>
      <c r="G144" s="799"/>
      <c r="H144" s="800"/>
      <c r="I144" s="800"/>
      <c r="J144" s="800"/>
      <c r="K144" s="800"/>
      <c r="L144" s="800"/>
      <c r="M144" s="800"/>
      <c r="N144" s="800"/>
      <c r="O144" s="800"/>
      <c r="P144" s="58" t="s">
        <v>40</v>
      </c>
    </row>
    <row r="145" spans="1:16" s="801" customFormat="1">
      <c r="A145" s="798"/>
      <c r="B145" s="57" t="s">
        <v>41</v>
      </c>
      <c r="C145" s="798"/>
      <c r="D145" s="799"/>
      <c r="E145" s="800"/>
      <c r="F145" s="800"/>
      <c r="G145" s="799"/>
      <c r="H145" s="800"/>
      <c r="I145" s="800"/>
      <c r="J145" s="800"/>
      <c r="K145" s="800"/>
      <c r="L145" s="800"/>
      <c r="M145" s="800"/>
      <c r="N145" s="800"/>
      <c r="O145" s="800"/>
      <c r="P145" s="58" t="s">
        <v>42</v>
      </c>
    </row>
    <row r="146" spans="1:16" s="801" customFormat="1">
      <c r="A146" s="798"/>
      <c r="B146" s="57" t="s">
        <v>43</v>
      </c>
      <c r="C146" s="798"/>
      <c r="D146" s="799"/>
      <c r="E146" s="800"/>
      <c r="F146" s="800"/>
      <c r="G146" s="799"/>
      <c r="H146" s="800"/>
      <c r="I146" s="800"/>
      <c r="J146" s="800"/>
      <c r="K146" s="800"/>
      <c r="L146" s="800"/>
      <c r="M146" s="800"/>
      <c r="N146" s="800"/>
      <c r="O146" s="800"/>
      <c r="P146" s="58" t="s">
        <v>44</v>
      </c>
    </row>
    <row r="147" spans="1:16" s="801" customFormat="1">
      <c r="A147" s="798"/>
      <c r="B147" s="57" t="s">
        <v>45</v>
      </c>
      <c r="C147" s="798"/>
      <c r="D147" s="799"/>
      <c r="E147" s="800"/>
      <c r="F147" s="800"/>
      <c r="G147" s="799"/>
      <c r="H147" s="800"/>
      <c r="I147" s="800"/>
      <c r="J147" s="800"/>
      <c r="K147" s="800"/>
      <c r="L147" s="800"/>
      <c r="M147" s="800"/>
      <c r="N147" s="800"/>
      <c r="O147" s="800"/>
      <c r="P147" s="58" t="s">
        <v>46</v>
      </c>
    </row>
    <row r="148" spans="1:16" s="801" customFormat="1">
      <c r="A148" s="11"/>
      <c r="B148" s="14" t="s">
        <v>47</v>
      </c>
      <c r="C148" s="11"/>
      <c r="D148" s="286"/>
      <c r="E148" s="819">
        <f>SUM(F148:O148)</f>
        <v>33</v>
      </c>
      <c r="F148" s="819">
        <v>0</v>
      </c>
      <c r="G148" s="819">
        <v>30</v>
      </c>
      <c r="H148" s="819">
        <v>3</v>
      </c>
      <c r="I148" s="819">
        <v>0</v>
      </c>
      <c r="J148" s="819">
        <v>0</v>
      </c>
      <c r="K148" s="819">
        <v>0</v>
      </c>
      <c r="L148" s="819">
        <v>0</v>
      </c>
      <c r="M148" s="819">
        <v>0</v>
      </c>
      <c r="N148" s="819">
        <v>0</v>
      </c>
      <c r="O148" s="819">
        <v>0</v>
      </c>
      <c r="P148" s="58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34" t="s">
        <v>3</v>
      </c>
      <c r="B157" s="1034"/>
      <c r="C157" s="1034"/>
      <c r="D157" s="1035"/>
      <c r="E157" s="791"/>
      <c r="F157" s="1040" t="s">
        <v>81</v>
      </c>
      <c r="G157" s="1041"/>
      <c r="H157" s="1041"/>
      <c r="I157" s="1041"/>
      <c r="J157" s="1041"/>
      <c r="K157" s="1041"/>
      <c r="L157" s="1041"/>
      <c r="M157" s="1041"/>
      <c r="N157" s="1041"/>
      <c r="O157" s="1042"/>
      <c r="P157" s="329"/>
    </row>
    <row r="158" spans="1:16">
      <c r="A158" s="1036"/>
      <c r="B158" s="1036"/>
      <c r="C158" s="1036"/>
      <c r="D158" s="1037"/>
      <c r="E158" s="792"/>
      <c r="F158" s="791"/>
      <c r="G158" s="330"/>
      <c r="H158" s="791"/>
      <c r="I158" s="791"/>
      <c r="J158" s="791"/>
      <c r="K158" s="791"/>
      <c r="L158" s="791"/>
      <c r="M158" s="791"/>
      <c r="N158" s="791"/>
      <c r="O158" s="338" t="s">
        <v>82</v>
      </c>
      <c r="P158" s="333"/>
    </row>
    <row r="159" spans="1:16">
      <c r="A159" s="1036"/>
      <c r="B159" s="1036"/>
      <c r="C159" s="1036"/>
      <c r="D159" s="1037"/>
      <c r="E159" s="792"/>
      <c r="F159" s="339"/>
      <c r="G159" s="838" t="s">
        <v>83</v>
      </c>
      <c r="H159" s="339" t="s">
        <v>84</v>
      </c>
      <c r="I159" s="339" t="s">
        <v>84</v>
      </c>
      <c r="J159" s="339" t="s">
        <v>85</v>
      </c>
      <c r="K159" s="793"/>
      <c r="L159" s="339" t="s">
        <v>86</v>
      </c>
      <c r="M159" s="339" t="s">
        <v>86</v>
      </c>
      <c r="N159" s="339" t="s">
        <v>82</v>
      </c>
      <c r="O159" s="339" t="s">
        <v>87</v>
      </c>
      <c r="P159" s="333"/>
    </row>
    <row r="160" spans="1:16">
      <c r="A160" s="1036"/>
      <c r="B160" s="1036"/>
      <c r="C160" s="1036"/>
      <c r="D160" s="1037"/>
      <c r="E160" s="339" t="s">
        <v>7</v>
      </c>
      <c r="F160" s="339" t="s">
        <v>88</v>
      </c>
      <c r="G160" s="838" t="s">
        <v>89</v>
      </c>
      <c r="H160" s="339" t="s">
        <v>90</v>
      </c>
      <c r="I160" s="339" t="s">
        <v>91</v>
      </c>
      <c r="J160" s="339" t="s">
        <v>89</v>
      </c>
      <c r="K160" s="339" t="s">
        <v>89</v>
      </c>
      <c r="L160" s="339" t="s">
        <v>90</v>
      </c>
      <c r="M160" s="339" t="s">
        <v>91</v>
      </c>
      <c r="N160" s="339" t="s">
        <v>90</v>
      </c>
      <c r="O160" s="339" t="s">
        <v>82</v>
      </c>
      <c r="P160" s="836" t="s">
        <v>5</v>
      </c>
    </row>
    <row r="161" spans="1:16">
      <c r="A161" s="1036"/>
      <c r="B161" s="1036"/>
      <c r="C161" s="1036"/>
      <c r="D161" s="1037"/>
      <c r="E161" s="339" t="s">
        <v>11</v>
      </c>
      <c r="F161" s="339" t="s">
        <v>92</v>
      </c>
      <c r="G161" s="838" t="s">
        <v>93</v>
      </c>
      <c r="H161" s="339" t="s">
        <v>93</v>
      </c>
      <c r="I161" s="339" t="s">
        <v>93</v>
      </c>
      <c r="J161" s="339" t="s">
        <v>94</v>
      </c>
      <c r="K161" s="339" t="s">
        <v>95</v>
      </c>
      <c r="L161" s="339" t="s">
        <v>96</v>
      </c>
      <c r="M161" s="339" t="s">
        <v>96</v>
      </c>
      <c r="N161" s="339" t="s">
        <v>97</v>
      </c>
      <c r="O161" s="339" t="s">
        <v>91</v>
      </c>
      <c r="P161" s="333"/>
    </row>
    <row r="162" spans="1:16">
      <c r="A162" s="1036"/>
      <c r="B162" s="1036"/>
      <c r="C162" s="1036"/>
      <c r="D162" s="1037"/>
      <c r="E162" s="792"/>
      <c r="F162" s="793"/>
      <c r="G162" s="339" t="s">
        <v>95</v>
      </c>
      <c r="H162" s="339" t="s">
        <v>98</v>
      </c>
      <c r="I162" s="339" t="s">
        <v>99</v>
      </c>
      <c r="J162" s="339" t="s">
        <v>95</v>
      </c>
      <c r="K162" s="339"/>
      <c r="L162" s="339" t="s">
        <v>98</v>
      </c>
      <c r="M162" s="339" t="s">
        <v>99</v>
      </c>
      <c r="N162" s="339" t="s">
        <v>100</v>
      </c>
      <c r="O162" s="792" t="s">
        <v>101</v>
      </c>
      <c r="P162" s="333"/>
    </row>
    <row r="163" spans="1:16">
      <c r="A163" s="1038"/>
      <c r="B163" s="1038"/>
      <c r="C163" s="1038"/>
      <c r="D163" s="1039"/>
      <c r="E163" s="794"/>
      <c r="F163" s="335"/>
      <c r="G163" s="794"/>
      <c r="H163" s="794"/>
      <c r="I163" s="794"/>
      <c r="J163" s="794"/>
      <c r="K163" s="794"/>
      <c r="L163" s="794"/>
      <c r="M163" s="794"/>
      <c r="N163" s="794"/>
      <c r="O163" s="795" t="s">
        <v>100</v>
      </c>
      <c r="P163" s="336"/>
    </row>
    <row r="164" spans="1:16" ht="3" customHeight="1">
      <c r="A164" s="830"/>
      <c r="B164" s="830"/>
      <c r="C164" s="830"/>
      <c r="D164" s="831"/>
      <c r="E164" s="792"/>
      <c r="F164" s="332"/>
      <c r="G164" s="791"/>
      <c r="H164" s="792"/>
      <c r="I164" s="792"/>
      <c r="J164" s="792"/>
      <c r="K164" s="792"/>
      <c r="L164" s="792"/>
      <c r="M164" s="792"/>
      <c r="N164" s="792"/>
      <c r="O164" s="838"/>
      <c r="P164" s="333"/>
    </row>
    <row r="165" spans="1:16" s="797" customFormat="1" ht="27" customHeight="1">
      <c r="A165" s="1043" t="s">
        <v>21</v>
      </c>
      <c r="B165" s="1043"/>
      <c r="C165" s="1043"/>
      <c r="D165" s="1044"/>
      <c r="E165" s="796">
        <f>SUM(E166:E178)</f>
        <v>31</v>
      </c>
      <c r="F165" s="796">
        <f t="shared" ref="F165:O165" si="16">SUM(F166:F178)</f>
        <v>0</v>
      </c>
      <c r="G165" s="796">
        <f t="shared" si="16"/>
        <v>0</v>
      </c>
      <c r="H165" s="796">
        <f t="shared" si="16"/>
        <v>0</v>
      </c>
      <c r="I165" s="796">
        <f t="shared" si="16"/>
        <v>0</v>
      </c>
      <c r="J165" s="796">
        <f t="shared" si="16"/>
        <v>0</v>
      </c>
      <c r="K165" s="796">
        <f t="shared" si="16"/>
        <v>0</v>
      </c>
      <c r="L165" s="796">
        <f t="shared" si="16"/>
        <v>0</v>
      </c>
      <c r="M165" s="796">
        <f t="shared" si="16"/>
        <v>0</v>
      </c>
      <c r="N165" s="796">
        <f t="shared" si="16"/>
        <v>0</v>
      </c>
      <c r="O165" s="796">
        <f t="shared" si="16"/>
        <v>31</v>
      </c>
      <c r="P165" s="832" t="s">
        <v>11</v>
      </c>
    </row>
    <row r="166" spans="1:16" s="801" customFormat="1">
      <c r="A166" s="798"/>
      <c r="B166" s="59" t="s">
        <v>22</v>
      </c>
      <c r="C166" s="798"/>
      <c r="D166" s="799"/>
      <c r="E166" s="800">
        <f>SUM(F166:O166)</f>
        <v>8</v>
      </c>
      <c r="F166" s="800"/>
      <c r="G166" s="799"/>
      <c r="H166" s="800"/>
      <c r="I166" s="800"/>
      <c r="J166" s="800"/>
      <c r="K166" s="800"/>
      <c r="L166" s="800"/>
      <c r="M166" s="800"/>
      <c r="N166" s="800"/>
      <c r="O166" s="800">
        <v>8</v>
      </c>
      <c r="P166" s="58" t="s">
        <v>23</v>
      </c>
    </row>
    <row r="167" spans="1:16" s="801" customFormat="1">
      <c r="A167" s="798"/>
      <c r="B167" s="57" t="s">
        <v>24</v>
      </c>
      <c r="C167" s="798"/>
      <c r="D167" s="799"/>
      <c r="E167" s="800">
        <f t="shared" ref="E167:E178" si="17">SUM(F167:O167)</f>
        <v>2</v>
      </c>
      <c r="F167" s="800"/>
      <c r="G167" s="799"/>
      <c r="H167" s="800"/>
      <c r="I167" s="800"/>
      <c r="J167" s="800"/>
      <c r="K167" s="800"/>
      <c r="L167" s="800"/>
      <c r="M167" s="800"/>
      <c r="N167" s="800"/>
      <c r="O167" s="800">
        <v>2</v>
      </c>
      <c r="P167" s="58" t="s">
        <v>26</v>
      </c>
    </row>
    <row r="168" spans="1:16" s="801" customFormat="1">
      <c r="A168" s="798"/>
      <c r="B168" s="57" t="s">
        <v>27</v>
      </c>
      <c r="C168" s="798"/>
      <c r="D168" s="799"/>
      <c r="E168" s="800">
        <f t="shared" si="17"/>
        <v>2</v>
      </c>
      <c r="F168" s="800"/>
      <c r="G168" s="799"/>
      <c r="H168" s="800"/>
      <c r="I168" s="800"/>
      <c r="J168" s="800"/>
      <c r="K168" s="800"/>
      <c r="L168" s="800"/>
      <c r="M168" s="800"/>
      <c r="N168" s="800"/>
      <c r="O168" s="800">
        <v>2</v>
      </c>
      <c r="P168" s="58" t="s">
        <v>28</v>
      </c>
    </row>
    <row r="169" spans="1:16" s="801" customFormat="1">
      <c r="A169" s="798"/>
      <c r="B169" s="57" t="s">
        <v>29</v>
      </c>
      <c r="C169" s="798"/>
      <c r="D169" s="799"/>
      <c r="E169" s="800">
        <f t="shared" si="17"/>
        <v>1</v>
      </c>
      <c r="F169" s="800"/>
      <c r="G169" s="799"/>
      <c r="H169" s="800"/>
      <c r="I169" s="800"/>
      <c r="J169" s="800"/>
      <c r="K169" s="800"/>
      <c r="L169" s="800"/>
      <c r="M169" s="800"/>
      <c r="N169" s="800"/>
      <c r="O169" s="800">
        <v>1</v>
      </c>
      <c r="P169" s="58" t="s">
        <v>30</v>
      </c>
    </row>
    <row r="170" spans="1:16" s="801" customFormat="1">
      <c r="A170" s="798"/>
      <c r="B170" s="57" t="s">
        <v>31</v>
      </c>
      <c r="C170" s="798"/>
      <c r="D170" s="799"/>
      <c r="E170" s="800">
        <f t="shared" si="17"/>
        <v>2</v>
      </c>
      <c r="F170" s="800"/>
      <c r="G170" s="799"/>
      <c r="H170" s="800"/>
      <c r="I170" s="800"/>
      <c r="J170" s="800"/>
      <c r="K170" s="800"/>
      <c r="L170" s="800"/>
      <c r="M170" s="800"/>
      <c r="N170" s="800"/>
      <c r="O170" s="800">
        <v>2</v>
      </c>
      <c r="P170" s="58" t="s">
        <v>32</v>
      </c>
    </row>
    <row r="171" spans="1:16" s="801" customFormat="1">
      <c r="A171" s="798"/>
      <c r="B171" s="57" t="s">
        <v>33</v>
      </c>
      <c r="C171" s="798"/>
      <c r="D171" s="799"/>
      <c r="E171" s="800">
        <f t="shared" si="17"/>
        <v>1</v>
      </c>
      <c r="F171" s="800"/>
      <c r="G171" s="799"/>
      <c r="H171" s="800"/>
      <c r="I171" s="800"/>
      <c r="J171" s="800"/>
      <c r="K171" s="800"/>
      <c r="L171" s="800"/>
      <c r="M171" s="800"/>
      <c r="N171" s="800"/>
      <c r="O171" s="800">
        <v>1</v>
      </c>
      <c r="P171" s="58" t="s">
        <v>34</v>
      </c>
    </row>
    <row r="172" spans="1:16" s="801" customFormat="1">
      <c r="A172" s="798"/>
      <c r="B172" s="57" t="s">
        <v>35</v>
      </c>
      <c r="C172" s="798"/>
      <c r="D172" s="799"/>
      <c r="E172" s="800">
        <f t="shared" si="17"/>
        <v>1</v>
      </c>
      <c r="F172" s="800"/>
      <c r="G172" s="799"/>
      <c r="H172" s="800"/>
      <c r="I172" s="800"/>
      <c r="J172" s="800"/>
      <c r="K172" s="800"/>
      <c r="L172" s="800"/>
      <c r="M172" s="800"/>
      <c r="N172" s="800"/>
      <c r="O172" s="800">
        <v>1</v>
      </c>
      <c r="P172" s="58" t="s">
        <v>36</v>
      </c>
    </row>
    <row r="173" spans="1:16" s="801" customFormat="1">
      <c r="A173" s="798"/>
      <c r="B173" s="57" t="s">
        <v>37</v>
      </c>
      <c r="C173" s="798"/>
      <c r="D173" s="799"/>
      <c r="E173" s="800">
        <f t="shared" si="17"/>
        <v>2</v>
      </c>
      <c r="F173" s="800"/>
      <c r="G173" s="799"/>
      <c r="H173" s="800"/>
      <c r="I173" s="800"/>
      <c r="J173" s="800"/>
      <c r="K173" s="800"/>
      <c r="L173" s="800"/>
      <c r="M173" s="800"/>
      <c r="N173" s="800"/>
      <c r="O173" s="800">
        <v>2</v>
      </c>
      <c r="P173" s="58" t="s">
        <v>38</v>
      </c>
    </row>
    <row r="174" spans="1:16" s="801" customFormat="1">
      <c r="A174" s="798"/>
      <c r="B174" s="57" t="s">
        <v>39</v>
      </c>
      <c r="C174" s="798"/>
      <c r="D174" s="799"/>
      <c r="E174" s="800">
        <f t="shared" si="17"/>
        <v>1</v>
      </c>
      <c r="F174" s="800"/>
      <c r="G174" s="799"/>
      <c r="H174" s="800"/>
      <c r="I174" s="800"/>
      <c r="J174" s="800"/>
      <c r="K174" s="800"/>
      <c r="L174" s="800"/>
      <c r="M174" s="800"/>
      <c r="N174" s="800"/>
      <c r="O174" s="800">
        <v>1</v>
      </c>
      <c r="P174" s="58" t="s">
        <v>40</v>
      </c>
    </row>
    <row r="175" spans="1:16" s="801" customFormat="1">
      <c r="A175" s="798"/>
      <c r="B175" s="57" t="s">
        <v>41</v>
      </c>
      <c r="C175" s="798"/>
      <c r="D175" s="799"/>
      <c r="E175" s="800">
        <f t="shared" si="17"/>
        <v>3</v>
      </c>
      <c r="F175" s="800"/>
      <c r="G175" s="799"/>
      <c r="H175" s="800"/>
      <c r="I175" s="800"/>
      <c r="J175" s="800"/>
      <c r="K175" s="800"/>
      <c r="L175" s="800"/>
      <c r="M175" s="800"/>
      <c r="N175" s="800"/>
      <c r="O175" s="800">
        <v>3</v>
      </c>
      <c r="P175" s="58" t="s">
        <v>42</v>
      </c>
    </row>
    <row r="176" spans="1:16" s="801" customFormat="1">
      <c r="A176" s="798"/>
      <c r="B176" s="57" t="s">
        <v>43</v>
      </c>
      <c r="C176" s="798"/>
      <c r="D176" s="799"/>
      <c r="E176" s="800">
        <f t="shared" si="17"/>
        <v>1</v>
      </c>
      <c r="F176" s="800"/>
      <c r="G176" s="799"/>
      <c r="H176" s="800"/>
      <c r="I176" s="800"/>
      <c r="J176" s="800"/>
      <c r="K176" s="800"/>
      <c r="L176" s="800"/>
      <c r="M176" s="800"/>
      <c r="N176" s="800"/>
      <c r="O176" s="800">
        <v>1</v>
      </c>
      <c r="P176" s="58" t="s">
        <v>44</v>
      </c>
    </row>
    <row r="177" spans="1:16" s="801" customFormat="1">
      <c r="A177" s="798"/>
      <c r="B177" s="57" t="s">
        <v>45</v>
      </c>
      <c r="C177" s="798"/>
      <c r="D177" s="799"/>
      <c r="E177" s="800">
        <f t="shared" si="17"/>
        <v>3</v>
      </c>
      <c r="F177" s="800"/>
      <c r="G177" s="799"/>
      <c r="H177" s="800"/>
      <c r="I177" s="800"/>
      <c r="J177" s="800"/>
      <c r="K177" s="800"/>
      <c r="L177" s="800"/>
      <c r="M177" s="800"/>
      <c r="N177" s="800"/>
      <c r="O177" s="800">
        <v>3</v>
      </c>
      <c r="P177" s="58" t="s">
        <v>46</v>
      </c>
    </row>
    <row r="178" spans="1:16" s="801" customFormat="1">
      <c r="A178" s="11"/>
      <c r="B178" s="14" t="s">
        <v>47</v>
      </c>
      <c r="C178" s="11"/>
      <c r="D178" s="286"/>
      <c r="E178" s="800">
        <f t="shared" si="17"/>
        <v>4</v>
      </c>
      <c r="F178" s="800"/>
      <c r="G178" s="800"/>
      <c r="H178" s="800"/>
      <c r="I178" s="800"/>
      <c r="J178" s="800"/>
      <c r="K178" s="800"/>
      <c r="L178" s="800"/>
      <c r="M178" s="800"/>
      <c r="N178" s="800"/>
      <c r="O178" s="800">
        <v>4</v>
      </c>
      <c r="P178" s="58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520</v>
      </c>
    </row>
    <row r="185" spans="1:16" s="15" customFormat="1">
      <c r="B185" s="1" t="s">
        <v>2</v>
      </c>
      <c r="C185" s="2">
        <v>3.2</v>
      </c>
      <c r="D185" s="1" t="s">
        <v>521</v>
      </c>
      <c r="E185" s="1"/>
      <c r="L185" s="15" t="s">
        <v>124</v>
      </c>
    </row>
    <row r="186" spans="1:16" ht="6" customHeight="1"/>
    <row r="187" spans="1:16" ht="21.75" customHeight="1">
      <c r="A187" s="1034" t="s">
        <v>3</v>
      </c>
      <c r="B187" s="1034"/>
      <c r="C187" s="1034"/>
      <c r="D187" s="1035"/>
      <c r="E187" s="791"/>
      <c r="F187" s="1040" t="s">
        <v>81</v>
      </c>
      <c r="G187" s="1041"/>
      <c r="H187" s="1041"/>
      <c r="I187" s="1041"/>
      <c r="J187" s="1041"/>
      <c r="K187" s="1041"/>
      <c r="L187" s="1041"/>
      <c r="M187" s="1041"/>
      <c r="N187" s="1041"/>
      <c r="O187" s="1042"/>
      <c r="P187" s="329"/>
    </row>
    <row r="188" spans="1:16">
      <c r="A188" s="1036"/>
      <c r="B188" s="1036"/>
      <c r="C188" s="1036"/>
      <c r="D188" s="1037"/>
      <c r="E188" s="792"/>
      <c r="F188" s="791"/>
      <c r="G188" s="330"/>
      <c r="H188" s="791"/>
      <c r="I188" s="791"/>
      <c r="J188" s="791"/>
      <c r="K188" s="791"/>
      <c r="L188" s="791"/>
      <c r="M188" s="791"/>
      <c r="N188" s="791"/>
      <c r="O188" s="338" t="s">
        <v>82</v>
      </c>
      <c r="P188" s="333"/>
    </row>
    <row r="189" spans="1:16">
      <c r="A189" s="1036"/>
      <c r="B189" s="1036"/>
      <c r="C189" s="1036"/>
      <c r="D189" s="1037"/>
      <c r="E189" s="792"/>
      <c r="F189" s="339"/>
      <c r="G189" s="838" t="s">
        <v>83</v>
      </c>
      <c r="H189" s="339" t="s">
        <v>84</v>
      </c>
      <c r="I189" s="339" t="s">
        <v>84</v>
      </c>
      <c r="J189" s="339" t="s">
        <v>85</v>
      </c>
      <c r="K189" s="793"/>
      <c r="L189" s="339" t="s">
        <v>86</v>
      </c>
      <c r="M189" s="339" t="s">
        <v>86</v>
      </c>
      <c r="N189" s="339" t="s">
        <v>82</v>
      </c>
      <c r="O189" s="339" t="s">
        <v>87</v>
      </c>
      <c r="P189" s="333"/>
    </row>
    <row r="190" spans="1:16">
      <c r="A190" s="1036"/>
      <c r="B190" s="1036"/>
      <c r="C190" s="1036"/>
      <c r="D190" s="1037"/>
      <c r="E190" s="339" t="s">
        <v>7</v>
      </c>
      <c r="F190" s="339" t="s">
        <v>88</v>
      </c>
      <c r="G190" s="838" t="s">
        <v>89</v>
      </c>
      <c r="H190" s="339" t="s">
        <v>90</v>
      </c>
      <c r="I190" s="339" t="s">
        <v>91</v>
      </c>
      <c r="J190" s="339" t="s">
        <v>89</v>
      </c>
      <c r="K190" s="339" t="s">
        <v>89</v>
      </c>
      <c r="L190" s="339" t="s">
        <v>90</v>
      </c>
      <c r="M190" s="339" t="s">
        <v>91</v>
      </c>
      <c r="N190" s="339" t="s">
        <v>90</v>
      </c>
      <c r="O190" s="339" t="s">
        <v>82</v>
      </c>
      <c r="P190" s="836" t="s">
        <v>5</v>
      </c>
    </row>
    <row r="191" spans="1:16">
      <c r="A191" s="1036"/>
      <c r="B191" s="1036"/>
      <c r="C191" s="1036"/>
      <c r="D191" s="1037"/>
      <c r="E191" s="339" t="s">
        <v>11</v>
      </c>
      <c r="F191" s="339" t="s">
        <v>92</v>
      </c>
      <c r="G191" s="838" t="s">
        <v>93</v>
      </c>
      <c r="H191" s="339" t="s">
        <v>93</v>
      </c>
      <c r="I191" s="339" t="s">
        <v>93</v>
      </c>
      <c r="J191" s="339" t="s">
        <v>94</v>
      </c>
      <c r="K191" s="339" t="s">
        <v>95</v>
      </c>
      <c r="L191" s="339" t="s">
        <v>96</v>
      </c>
      <c r="M191" s="339" t="s">
        <v>96</v>
      </c>
      <c r="N191" s="339" t="s">
        <v>97</v>
      </c>
      <c r="O191" s="339" t="s">
        <v>91</v>
      </c>
      <c r="P191" s="333"/>
    </row>
    <row r="192" spans="1:16">
      <c r="A192" s="1036"/>
      <c r="B192" s="1036"/>
      <c r="C192" s="1036"/>
      <c r="D192" s="1037"/>
      <c r="E192" s="792"/>
      <c r="F192" s="793"/>
      <c r="G192" s="339" t="s">
        <v>95</v>
      </c>
      <c r="H192" s="339" t="s">
        <v>98</v>
      </c>
      <c r="I192" s="339" t="s">
        <v>99</v>
      </c>
      <c r="J192" s="339" t="s">
        <v>95</v>
      </c>
      <c r="K192" s="339"/>
      <c r="L192" s="339" t="s">
        <v>98</v>
      </c>
      <c r="M192" s="339" t="s">
        <v>99</v>
      </c>
      <c r="N192" s="339" t="s">
        <v>100</v>
      </c>
      <c r="O192" s="792" t="s">
        <v>101</v>
      </c>
      <c r="P192" s="333"/>
    </row>
    <row r="193" spans="1:16">
      <c r="A193" s="1038"/>
      <c r="B193" s="1038"/>
      <c r="C193" s="1038"/>
      <c r="D193" s="1039"/>
      <c r="E193" s="794"/>
      <c r="F193" s="335"/>
      <c r="G193" s="794"/>
      <c r="H193" s="794"/>
      <c r="I193" s="794"/>
      <c r="J193" s="794"/>
      <c r="K193" s="794"/>
      <c r="L193" s="794"/>
      <c r="M193" s="794"/>
      <c r="N193" s="794"/>
      <c r="O193" s="795" t="s">
        <v>100</v>
      </c>
      <c r="P193" s="336"/>
    </row>
    <row r="194" spans="1:16" ht="3" customHeight="1">
      <c r="A194" s="830"/>
      <c r="B194" s="830"/>
      <c r="C194" s="830"/>
      <c r="D194" s="831"/>
      <c r="E194" s="792"/>
      <c r="F194" s="332"/>
      <c r="G194" s="791"/>
      <c r="H194" s="792"/>
      <c r="I194" s="792"/>
      <c r="J194" s="792"/>
      <c r="K194" s="792"/>
      <c r="L194" s="792"/>
      <c r="M194" s="792"/>
      <c r="N194" s="792"/>
      <c r="O194" s="838"/>
      <c r="P194" s="333"/>
    </row>
    <row r="195" spans="1:16" s="797" customFormat="1" ht="27" customHeight="1">
      <c r="A195" s="1043" t="s">
        <v>21</v>
      </c>
      <c r="B195" s="1043"/>
      <c r="C195" s="1043"/>
      <c r="D195" s="1044"/>
      <c r="E195" s="796">
        <f>SUM(E196:E208)</f>
        <v>9</v>
      </c>
      <c r="F195" s="796">
        <f t="shared" ref="F195:O195" si="18">SUM(F196:F208)</f>
        <v>0</v>
      </c>
      <c r="G195" s="796">
        <f t="shared" si="18"/>
        <v>0</v>
      </c>
      <c r="H195" s="796">
        <f t="shared" si="18"/>
        <v>0</v>
      </c>
      <c r="I195" s="796">
        <f t="shared" si="18"/>
        <v>0</v>
      </c>
      <c r="J195" s="796">
        <f t="shared" si="18"/>
        <v>0</v>
      </c>
      <c r="K195" s="796">
        <f t="shared" si="18"/>
        <v>0</v>
      </c>
      <c r="L195" s="796">
        <f t="shared" si="18"/>
        <v>0</v>
      </c>
      <c r="M195" s="796">
        <f t="shared" si="18"/>
        <v>0</v>
      </c>
      <c r="N195" s="796">
        <f t="shared" si="18"/>
        <v>1</v>
      </c>
      <c r="O195" s="796">
        <f t="shared" si="18"/>
        <v>8</v>
      </c>
      <c r="P195" s="832" t="s">
        <v>11</v>
      </c>
    </row>
    <row r="196" spans="1:16" s="801" customFormat="1">
      <c r="A196" s="798"/>
      <c r="B196" s="59" t="s">
        <v>22</v>
      </c>
      <c r="C196" s="798"/>
      <c r="D196" s="799"/>
      <c r="E196" s="800">
        <f>SUM(F196:O196)</f>
        <v>2</v>
      </c>
      <c r="F196" s="800"/>
      <c r="G196" s="799"/>
      <c r="H196" s="800"/>
      <c r="I196" s="800"/>
      <c r="J196" s="800"/>
      <c r="K196" s="800"/>
      <c r="L196" s="800"/>
      <c r="M196" s="800"/>
      <c r="N196" s="800"/>
      <c r="O196" s="800">
        <v>2</v>
      </c>
      <c r="P196" s="58" t="s">
        <v>23</v>
      </c>
    </row>
    <row r="197" spans="1:16" s="801" customFormat="1">
      <c r="A197" s="798"/>
      <c r="B197" s="57" t="s">
        <v>24</v>
      </c>
      <c r="C197" s="798"/>
      <c r="D197" s="799"/>
      <c r="E197" s="800">
        <f t="shared" ref="E197:E208" si="19">SUM(F197:O197)</f>
        <v>0</v>
      </c>
      <c r="F197" s="800"/>
      <c r="G197" s="799"/>
      <c r="H197" s="800"/>
      <c r="I197" s="800"/>
      <c r="J197" s="800"/>
      <c r="K197" s="800"/>
      <c r="L197" s="800"/>
      <c r="M197" s="800"/>
      <c r="N197" s="800"/>
      <c r="O197" s="800"/>
      <c r="P197" s="58" t="s">
        <v>26</v>
      </c>
    </row>
    <row r="198" spans="1:16" s="801" customFormat="1">
      <c r="A198" s="798"/>
      <c r="B198" s="57" t="s">
        <v>27</v>
      </c>
      <c r="C198" s="798"/>
      <c r="D198" s="799"/>
      <c r="E198" s="800">
        <f t="shared" si="19"/>
        <v>1</v>
      </c>
      <c r="F198" s="800"/>
      <c r="G198" s="799"/>
      <c r="H198" s="800"/>
      <c r="I198" s="800"/>
      <c r="J198" s="800"/>
      <c r="K198" s="800"/>
      <c r="L198" s="800"/>
      <c r="M198" s="800"/>
      <c r="N198" s="800"/>
      <c r="O198" s="800">
        <v>1</v>
      </c>
      <c r="P198" s="58" t="s">
        <v>28</v>
      </c>
    </row>
    <row r="199" spans="1:16" s="801" customFormat="1">
      <c r="A199" s="798"/>
      <c r="B199" s="57" t="s">
        <v>29</v>
      </c>
      <c r="C199" s="798"/>
      <c r="D199" s="799"/>
      <c r="E199" s="800">
        <f t="shared" si="19"/>
        <v>0</v>
      </c>
      <c r="F199" s="800"/>
      <c r="G199" s="799"/>
      <c r="H199" s="800"/>
      <c r="I199" s="800"/>
      <c r="J199" s="800"/>
      <c r="K199" s="800"/>
      <c r="L199" s="800"/>
      <c r="M199" s="800"/>
      <c r="N199" s="800"/>
      <c r="O199" s="800"/>
      <c r="P199" s="58" t="s">
        <v>30</v>
      </c>
    </row>
    <row r="200" spans="1:16" s="801" customFormat="1">
      <c r="A200" s="798"/>
      <c r="B200" s="57" t="s">
        <v>31</v>
      </c>
      <c r="C200" s="798"/>
      <c r="D200" s="799"/>
      <c r="E200" s="800">
        <f t="shared" si="19"/>
        <v>1</v>
      </c>
      <c r="F200" s="800"/>
      <c r="G200" s="799"/>
      <c r="H200" s="800"/>
      <c r="I200" s="800"/>
      <c r="J200" s="800"/>
      <c r="K200" s="800"/>
      <c r="L200" s="800"/>
      <c r="M200" s="800"/>
      <c r="N200" s="800"/>
      <c r="O200" s="800">
        <v>1</v>
      </c>
      <c r="P200" s="58" t="s">
        <v>32</v>
      </c>
    </row>
    <row r="201" spans="1:16" s="801" customFormat="1">
      <c r="A201" s="798"/>
      <c r="B201" s="57" t="s">
        <v>33</v>
      </c>
      <c r="C201" s="798"/>
      <c r="D201" s="799"/>
      <c r="E201" s="800">
        <f t="shared" si="19"/>
        <v>1</v>
      </c>
      <c r="F201" s="800"/>
      <c r="G201" s="799"/>
      <c r="H201" s="800"/>
      <c r="I201" s="800"/>
      <c r="J201" s="800"/>
      <c r="K201" s="800"/>
      <c r="L201" s="800"/>
      <c r="M201" s="800"/>
      <c r="N201" s="800"/>
      <c r="O201" s="800">
        <v>1</v>
      </c>
      <c r="P201" s="58" t="s">
        <v>34</v>
      </c>
    </row>
    <row r="202" spans="1:16" s="801" customFormat="1">
      <c r="A202" s="798"/>
      <c r="B202" s="57" t="s">
        <v>35</v>
      </c>
      <c r="C202" s="798"/>
      <c r="D202" s="799"/>
      <c r="E202" s="800">
        <f t="shared" si="19"/>
        <v>1</v>
      </c>
      <c r="F202" s="800"/>
      <c r="G202" s="799"/>
      <c r="H202" s="800"/>
      <c r="I202" s="800"/>
      <c r="J202" s="800"/>
      <c r="K202" s="800"/>
      <c r="L202" s="800"/>
      <c r="M202" s="800"/>
      <c r="N202" s="800"/>
      <c r="O202" s="800">
        <v>1</v>
      </c>
      <c r="P202" s="58" t="s">
        <v>36</v>
      </c>
    </row>
    <row r="203" spans="1:16" s="801" customFormat="1">
      <c r="A203" s="798"/>
      <c r="B203" s="57" t="s">
        <v>37</v>
      </c>
      <c r="C203" s="798"/>
      <c r="D203" s="799"/>
      <c r="E203" s="800">
        <f t="shared" si="19"/>
        <v>0</v>
      </c>
      <c r="F203" s="800"/>
      <c r="G203" s="799"/>
      <c r="H203" s="800"/>
      <c r="I203" s="800"/>
      <c r="J203" s="800"/>
      <c r="K203" s="800"/>
      <c r="L203" s="800"/>
      <c r="M203" s="800"/>
      <c r="N203" s="800"/>
      <c r="O203" s="800"/>
      <c r="P203" s="58" t="s">
        <v>38</v>
      </c>
    </row>
    <row r="204" spans="1:16" s="801" customFormat="1">
      <c r="A204" s="798"/>
      <c r="B204" s="57" t="s">
        <v>39</v>
      </c>
      <c r="C204" s="798"/>
      <c r="D204" s="799"/>
      <c r="E204" s="800">
        <f t="shared" si="19"/>
        <v>0</v>
      </c>
      <c r="F204" s="800"/>
      <c r="G204" s="799"/>
      <c r="H204" s="800"/>
      <c r="I204" s="800"/>
      <c r="J204" s="800"/>
      <c r="K204" s="800"/>
      <c r="L204" s="800"/>
      <c r="M204" s="800"/>
      <c r="N204" s="800"/>
      <c r="O204" s="800"/>
      <c r="P204" s="58" t="s">
        <v>40</v>
      </c>
    </row>
    <row r="205" spans="1:16" s="801" customFormat="1">
      <c r="A205" s="798"/>
      <c r="B205" s="57" t="s">
        <v>41</v>
      </c>
      <c r="C205" s="798"/>
      <c r="D205" s="799"/>
      <c r="E205" s="800">
        <f t="shared" si="19"/>
        <v>2</v>
      </c>
      <c r="F205" s="800"/>
      <c r="G205" s="799"/>
      <c r="H205" s="800"/>
      <c r="I205" s="800"/>
      <c r="J205" s="800"/>
      <c r="K205" s="800"/>
      <c r="L205" s="800"/>
      <c r="M205" s="800"/>
      <c r="N205" s="800">
        <v>1</v>
      </c>
      <c r="O205" s="800">
        <v>1</v>
      </c>
      <c r="P205" s="58" t="s">
        <v>42</v>
      </c>
    </row>
    <row r="206" spans="1:16" s="801" customFormat="1">
      <c r="A206" s="798"/>
      <c r="B206" s="57" t="s">
        <v>43</v>
      </c>
      <c r="C206" s="798"/>
      <c r="D206" s="799"/>
      <c r="E206" s="800">
        <f t="shared" si="19"/>
        <v>0</v>
      </c>
      <c r="F206" s="800"/>
      <c r="G206" s="799"/>
      <c r="H206" s="800"/>
      <c r="I206" s="800"/>
      <c r="J206" s="800"/>
      <c r="K206" s="800"/>
      <c r="L206" s="800"/>
      <c r="M206" s="800"/>
      <c r="N206" s="800"/>
      <c r="O206" s="800"/>
      <c r="P206" s="58" t="s">
        <v>44</v>
      </c>
    </row>
    <row r="207" spans="1:16" s="801" customFormat="1">
      <c r="A207" s="798"/>
      <c r="B207" s="57" t="s">
        <v>45</v>
      </c>
      <c r="C207" s="798"/>
      <c r="D207" s="799"/>
      <c r="E207" s="800">
        <f t="shared" si="19"/>
        <v>1</v>
      </c>
      <c r="F207" s="800"/>
      <c r="G207" s="799"/>
      <c r="H207" s="800"/>
      <c r="I207" s="800"/>
      <c r="J207" s="800"/>
      <c r="K207" s="800"/>
      <c r="L207" s="800"/>
      <c r="M207" s="800"/>
      <c r="N207" s="800"/>
      <c r="O207" s="800">
        <v>1</v>
      </c>
      <c r="P207" s="58" t="s">
        <v>46</v>
      </c>
    </row>
    <row r="208" spans="1:16" s="801" customFormat="1">
      <c r="A208" s="11"/>
      <c r="B208" s="14" t="s">
        <v>47</v>
      </c>
      <c r="C208" s="11"/>
      <c r="D208" s="286"/>
      <c r="E208" s="800">
        <f t="shared" si="19"/>
        <v>0</v>
      </c>
      <c r="F208" s="800"/>
      <c r="G208" s="800"/>
      <c r="H208" s="800"/>
      <c r="I208" s="800"/>
      <c r="J208" s="800"/>
      <c r="K208" s="800"/>
      <c r="L208" s="800"/>
      <c r="M208" s="800"/>
      <c r="N208" s="800"/>
      <c r="O208" s="800"/>
      <c r="P208" s="58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34" t="s">
        <v>3</v>
      </c>
      <c r="B217" s="1034"/>
      <c r="C217" s="1034"/>
      <c r="D217" s="1035"/>
      <c r="E217" s="791"/>
      <c r="F217" s="1040" t="s">
        <v>81</v>
      </c>
      <c r="G217" s="1041"/>
      <c r="H217" s="1041"/>
      <c r="I217" s="1041"/>
      <c r="J217" s="1041"/>
      <c r="K217" s="1041"/>
      <c r="L217" s="1041"/>
      <c r="M217" s="1041"/>
      <c r="N217" s="1041"/>
      <c r="O217" s="1042"/>
      <c r="P217" s="329"/>
    </row>
    <row r="218" spans="1:16">
      <c r="A218" s="1036"/>
      <c r="B218" s="1036"/>
      <c r="C218" s="1036"/>
      <c r="D218" s="1037"/>
      <c r="E218" s="792"/>
      <c r="F218" s="791"/>
      <c r="G218" s="330"/>
      <c r="H218" s="791"/>
      <c r="I218" s="791"/>
      <c r="J218" s="791"/>
      <c r="K218" s="791"/>
      <c r="L218" s="791"/>
      <c r="M218" s="791"/>
      <c r="N218" s="791"/>
      <c r="O218" s="338" t="s">
        <v>82</v>
      </c>
      <c r="P218" s="333"/>
    </row>
    <row r="219" spans="1:16">
      <c r="A219" s="1036"/>
      <c r="B219" s="1036"/>
      <c r="C219" s="1036"/>
      <c r="D219" s="1037"/>
      <c r="E219" s="792"/>
      <c r="F219" s="339"/>
      <c r="G219" s="838" t="s">
        <v>83</v>
      </c>
      <c r="H219" s="339" t="s">
        <v>84</v>
      </c>
      <c r="I219" s="339" t="s">
        <v>84</v>
      </c>
      <c r="J219" s="339" t="s">
        <v>85</v>
      </c>
      <c r="K219" s="793"/>
      <c r="L219" s="339" t="s">
        <v>86</v>
      </c>
      <c r="M219" s="339" t="s">
        <v>86</v>
      </c>
      <c r="N219" s="339" t="s">
        <v>82</v>
      </c>
      <c r="O219" s="339" t="s">
        <v>87</v>
      </c>
      <c r="P219" s="333"/>
    </row>
    <row r="220" spans="1:16">
      <c r="A220" s="1036"/>
      <c r="B220" s="1036"/>
      <c r="C220" s="1036"/>
      <c r="D220" s="1037"/>
      <c r="E220" s="339" t="s">
        <v>7</v>
      </c>
      <c r="F220" s="339" t="s">
        <v>88</v>
      </c>
      <c r="G220" s="838" t="s">
        <v>89</v>
      </c>
      <c r="H220" s="339" t="s">
        <v>90</v>
      </c>
      <c r="I220" s="339" t="s">
        <v>91</v>
      </c>
      <c r="J220" s="339" t="s">
        <v>89</v>
      </c>
      <c r="K220" s="339" t="s">
        <v>89</v>
      </c>
      <c r="L220" s="339" t="s">
        <v>90</v>
      </c>
      <c r="M220" s="339" t="s">
        <v>91</v>
      </c>
      <c r="N220" s="339" t="s">
        <v>90</v>
      </c>
      <c r="O220" s="339" t="s">
        <v>82</v>
      </c>
      <c r="P220" s="836" t="s">
        <v>5</v>
      </c>
    </row>
    <row r="221" spans="1:16">
      <c r="A221" s="1036"/>
      <c r="B221" s="1036"/>
      <c r="C221" s="1036"/>
      <c r="D221" s="1037"/>
      <c r="E221" s="339" t="s">
        <v>11</v>
      </c>
      <c r="F221" s="339" t="s">
        <v>92</v>
      </c>
      <c r="G221" s="838" t="s">
        <v>93</v>
      </c>
      <c r="H221" s="339" t="s">
        <v>93</v>
      </c>
      <c r="I221" s="339" t="s">
        <v>93</v>
      </c>
      <c r="J221" s="339" t="s">
        <v>94</v>
      </c>
      <c r="K221" s="339" t="s">
        <v>95</v>
      </c>
      <c r="L221" s="339" t="s">
        <v>96</v>
      </c>
      <c r="M221" s="339" t="s">
        <v>96</v>
      </c>
      <c r="N221" s="339" t="s">
        <v>97</v>
      </c>
      <c r="O221" s="339" t="s">
        <v>91</v>
      </c>
      <c r="P221" s="333"/>
    </row>
    <row r="222" spans="1:16">
      <c r="A222" s="1036"/>
      <c r="B222" s="1036"/>
      <c r="C222" s="1036"/>
      <c r="D222" s="1037"/>
      <c r="E222" s="792"/>
      <c r="F222" s="793"/>
      <c r="G222" s="339" t="s">
        <v>95</v>
      </c>
      <c r="H222" s="339" t="s">
        <v>98</v>
      </c>
      <c r="I222" s="339" t="s">
        <v>99</v>
      </c>
      <c r="J222" s="339" t="s">
        <v>95</v>
      </c>
      <c r="K222" s="339"/>
      <c r="L222" s="339" t="s">
        <v>98</v>
      </c>
      <c r="M222" s="339" t="s">
        <v>99</v>
      </c>
      <c r="N222" s="339" t="s">
        <v>100</v>
      </c>
      <c r="O222" s="792" t="s">
        <v>101</v>
      </c>
      <c r="P222" s="333"/>
    </row>
    <row r="223" spans="1:16">
      <c r="A223" s="1038"/>
      <c r="B223" s="1038"/>
      <c r="C223" s="1038"/>
      <c r="D223" s="1039"/>
      <c r="E223" s="794"/>
      <c r="F223" s="335"/>
      <c r="G223" s="794"/>
      <c r="H223" s="794"/>
      <c r="I223" s="794"/>
      <c r="J223" s="794"/>
      <c r="K223" s="794"/>
      <c r="L223" s="794"/>
      <c r="M223" s="794"/>
      <c r="N223" s="794"/>
      <c r="O223" s="795" t="s">
        <v>100</v>
      </c>
      <c r="P223" s="336"/>
    </row>
    <row r="224" spans="1:16" ht="3" customHeight="1">
      <c r="A224" s="830"/>
      <c r="B224" s="830"/>
      <c r="C224" s="830"/>
      <c r="D224" s="831"/>
      <c r="E224" s="792"/>
      <c r="F224" s="332"/>
      <c r="G224" s="791"/>
      <c r="H224" s="792"/>
      <c r="I224" s="792"/>
      <c r="J224" s="792"/>
      <c r="K224" s="792"/>
      <c r="L224" s="792"/>
      <c r="M224" s="792"/>
      <c r="N224" s="792"/>
      <c r="O224" s="838"/>
      <c r="P224" s="333"/>
    </row>
    <row r="225" spans="1:16" s="797" customFormat="1" ht="27" customHeight="1">
      <c r="A225" s="1043" t="s">
        <v>21</v>
      </c>
      <c r="B225" s="1043"/>
      <c r="C225" s="1043"/>
      <c r="D225" s="1044"/>
      <c r="E225" s="796">
        <f>SUM(E226:E238)</f>
        <v>1</v>
      </c>
      <c r="F225" s="796">
        <f t="shared" ref="F225:O225" si="20">SUM(F226:F238)</f>
        <v>0</v>
      </c>
      <c r="G225" s="796">
        <f t="shared" si="20"/>
        <v>1</v>
      </c>
      <c r="H225" s="796">
        <f t="shared" si="20"/>
        <v>0</v>
      </c>
      <c r="I225" s="796">
        <f t="shared" si="20"/>
        <v>0</v>
      </c>
      <c r="J225" s="796">
        <f t="shared" si="20"/>
        <v>0</v>
      </c>
      <c r="K225" s="796">
        <f t="shared" si="20"/>
        <v>0</v>
      </c>
      <c r="L225" s="796">
        <f t="shared" si="20"/>
        <v>0</v>
      </c>
      <c r="M225" s="796">
        <f t="shared" si="20"/>
        <v>0</v>
      </c>
      <c r="N225" s="796">
        <f t="shared" si="20"/>
        <v>0</v>
      </c>
      <c r="O225" s="796">
        <f t="shared" si="20"/>
        <v>0</v>
      </c>
      <c r="P225" s="832" t="s">
        <v>11</v>
      </c>
    </row>
    <row r="226" spans="1:16" s="801" customFormat="1">
      <c r="A226" s="798"/>
      <c r="B226" s="59" t="s">
        <v>22</v>
      </c>
      <c r="C226" s="798"/>
      <c r="D226" s="799"/>
      <c r="E226" s="800">
        <f>SUM(F226:O226)</f>
        <v>1</v>
      </c>
      <c r="F226" s="800"/>
      <c r="G226" s="799">
        <v>1</v>
      </c>
      <c r="H226" s="800"/>
      <c r="I226" s="800"/>
      <c r="J226" s="800"/>
      <c r="K226" s="800"/>
      <c r="L226" s="800"/>
      <c r="M226" s="800"/>
      <c r="N226" s="800"/>
      <c r="O226" s="800"/>
      <c r="P226" s="58" t="s">
        <v>23</v>
      </c>
    </row>
    <row r="227" spans="1:16" s="801" customFormat="1">
      <c r="A227" s="798"/>
      <c r="B227" s="57" t="s">
        <v>24</v>
      </c>
      <c r="C227" s="798"/>
      <c r="D227" s="799"/>
      <c r="E227" s="800">
        <f t="shared" ref="E227:E238" si="21">SUM(F227:O227)</f>
        <v>0</v>
      </c>
      <c r="F227" s="800"/>
      <c r="G227" s="799"/>
      <c r="H227" s="800"/>
      <c r="I227" s="800"/>
      <c r="J227" s="800"/>
      <c r="K227" s="800"/>
      <c r="L227" s="800"/>
      <c r="M227" s="800"/>
      <c r="N227" s="800"/>
      <c r="O227" s="800"/>
      <c r="P227" s="58" t="s">
        <v>26</v>
      </c>
    </row>
    <row r="228" spans="1:16" s="801" customFormat="1">
      <c r="A228" s="798"/>
      <c r="B228" s="57" t="s">
        <v>27</v>
      </c>
      <c r="C228" s="798"/>
      <c r="D228" s="799"/>
      <c r="E228" s="800">
        <f t="shared" si="21"/>
        <v>0</v>
      </c>
      <c r="F228" s="800"/>
      <c r="G228" s="799"/>
      <c r="H228" s="800"/>
      <c r="I228" s="800"/>
      <c r="J228" s="800"/>
      <c r="K228" s="800"/>
      <c r="L228" s="800"/>
      <c r="M228" s="800"/>
      <c r="N228" s="800"/>
      <c r="O228" s="800"/>
      <c r="P228" s="58" t="s">
        <v>28</v>
      </c>
    </row>
    <row r="229" spans="1:16" s="801" customFormat="1">
      <c r="A229" s="798"/>
      <c r="B229" s="57" t="s">
        <v>29</v>
      </c>
      <c r="C229" s="798"/>
      <c r="D229" s="799"/>
      <c r="E229" s="800">
        <f t="shared" si="21"/>
        <v>0</v>
      </c>
      <c r="F229" s="800"/>
      <c r="G229" s="799"/>
      <c r="H229" s="800"/>
      <c r="I229" s="800"/>
      <c r="J229" s="800"/>
      <c r="K229" s="800"/>
      <c r="L229" s="800"/>
      <c r="M229" s="800"/>
      <c r="N229" s="800"/>
      <c r="O229" s="800"/>
      <c r="P229" s="58" t="s">
        <v>30</v>
      </c>
    </row>
    <row r="230" spans="1:16" s="801" customFormat="1">
      <c r="A230" s="798"/>
      <c r="B230" s="57" t="s">
        <v>31</v>
      </c>
      <c r="C230" s="798"/>
      <c r="D230" s="799"/>
      <c r="E230" s="800">
        <f t="shared" si="21"/>
        <v>0</v>
      </c>
      <c r="F230" s="800"/>
      <c r="G230" s="799"/>
      <c r="H230" s="800"/>
      <c r="I230" s="800"/>
      <c r="J230" s="800"/>
      <c r="K230" s="800"/>
      <c r="L230" s="800"/>
      <c r="M230" s="800"/>
      <c r="N230" s="800"/>
      <c r="O230" s="800"/>
      <c r="P230" s="58" t="s">
        <v>32</v>
      </c>
    </row>
    <row r="231" spans="1:16" s="801" customFormat="1">
      <c r="A231" s="798"/>
      <c r="B231" s="57" t="s">
        <v>33</v>
      </c>
      <c r="C231" s="798"/>
      <c r="D231" s="799"/>
      <c r="E231" s="800">
        <f t="shared" si="21"/>
        <v>0</v>
      </c>
      <c r="F231" s="800"/>
      <c r="G231" s="799"/>
      <c r="H231" s="800"/>
      <c r="I231" s="800"/>
      <c r="J231" s="800"/>
      <c r="K231" s="800"/>
      <c r="L231" s="800"/>
      <c r="M231" s="800"/>
      <c r="N231" s="800"/>
      <c r="O231" s="800"/>
      <c r="P231" s="58" t="s">
        <v>34</v>
      </c>
    </row>
    <row r="232" spans="1:16" s="801" customFormat="1">
      <c r="A232" s="798"/>
      <c r="B232" s="57" t="s">
        <v>35</v>
      </c>
      <c r="C232" s="798"/>
      <c r="D232" s="799"/>
      <c r="E232" s="800">
        <f t="shared" si="21"/>
        <v>0</v>
      </c>
      <c r="F232" s="800"/>
      <c r="G232" s="799"/>
      <c r="H232" s="800"/>
      <c r="I232" s="800"/>
      <c r="J232" s="800"/>
      <c r="K232" s="800"/>
      <c r="L232" s="800"/>
      <c r="M232" s="800"/>
      <c r="N232" s="800"/>
      <c r="O232" s="800"/>
      <c r="P232" s="58" t="s">
        <v>36</v>
      </c>
    </row>
    <row r="233" spans="1:16" s="801" customFormat="1">
      <c r="A233" s="798"/>
      <c r="B233" s="57" t="s">
        <v>37</v>
      </c>
      <c r="C233" s="798"/>
      <c r="D233" s="799"/>
      <c r="E233" s="800">
        <f t="shared" si="21"/>
        <v>0</v>
      </c>
      <c r="F233" s="800"/>
      <c r="G233" s="799"/>
      <c r="H233" s="800"/>
      <c r="I233" s="800"/>
      <c r="J233" s="800"/>
      <c r="K233" s="800"/>
      <c r="L233" s="800"/>
      <c r="M233" s="800"/>
      <c r="N233" s="800"/>
      <c r="O233" s="800"/>
      <c r="P233" s="58" t="s">
        <v>38</v>
      </c>
    </row>
    <row r="234" spans="1:16" s="801" customFormat="1">
      <c r="A234" s="798"/>
      <c r="B234" s="57" t="s">
        <v>39</v>
      </c>
      <c r="C234" s="798"/>
      <c r="D234" s="799"/>
      <c r="E234" s="800">
        <f t="shared" si="21"/>
        <v>0</v>
      </c>
      <c r="F234" s="800"/>
      <c r="G234" s="799"/>
      <c r="H234" s="800"/>
      <c r="I234" s="800"/>
      <c r="J234" s="800"/>
      <c r="K234" s="800"/>
      <c r="L234" s="800"/>
      <c r="M234" s="800"/>
      <c r="N234" s="800"/>
      <c r="O234" s="800"/>
      <c r="P234" s="58" t="s">
        <v>40</v>
      </c>
    </row>
    <row r="235" spans="1:16" s="801" customFormat="1">
      <c r="A235" s="798"/>
      <c r="B235" s="57" t="s">
        <v>41</v>
      </c>
      <c r="C235" s="798"/>
      <c r="D235" s="799"/>
      <c r="E235" s="800">
        <f t="shared" si="21"/>
        <v>0</v>
      </c>
      <c r="F235" s="800"/>
      <c r="G235" s="799"/>
      <c r="H235" s="800"/>
      <c r="I235" s="800"/>
      <c r="J235" s="800"/>
      <c r="K235" s="800"/>
      <c r="L235" s="800"/>
      <c r="M235" s="800"/>
      <c r="N235" s="800"/>
      <c r="O235" s="800"/>
      <c r="P235" s="58" t="s">
        <v>42</v>
      </c>
    </row>
    <row r="236" spans="1:16" s="801" customFormat="1">
      <c r="A236" s="798"/>
      <c r="B236" s="57" t="s">
        <v>43</v>
      </c>
      <c r="C236" s="798"/>
      <c r="D236" s="799"/>
      <c r="E236" s="800">
        <f t="shared" si="21"/>
        <v>0</v>
      </c>
      <c r="F236" s="800"/>
      <c r="G236" s="799"/>
      <c r="H236" s="800"/>
      <c r="I236" s="800"/>
      <c r="J236" s="800"/>
      <c r="K236" s="800"/>
      <c r="L236" s="800"/>
      <c r="M236" s="800"/>
      <c r="N236" s="800"/>
      <c r="O236" s="800"/>
      <c r="P236" s="58" t="s">
        <v>44</v>
      </c>
    </row>
    <row r="237" spans="1:16" s="801" customFormat="1">
      <c r="A237" s="798"/>
      <c r="B237" s="57" t="s">
        <v>45</v>
      </c>
      <c r="C237" s="798"/>
      <c r="D237" s="799"/>
      <c r="E237" s="800">
        <f t="shared" si="21"/>
        <v>0</v>
      </c>
      <c r="F237" s="800"/>
      <c r="G237" s="799"/>
      <c r="H237" s="800"/>
      <c r="I237" s="800"/>
      <c r="J237" s="800"/>
      <c r="K237" s="800"/>
      <c r="L237" s="800"/>
      <c r="M237" s="800"/>
      <c r="N237" s="800"/>
      <c r="O237" s="800"/>
      <c r="P237" s="58" t="s">
        <v>46</v>
      </c>
    </row>
    <row r="238" spans="1:16" s="801" customFormat="1">
      <c r="A238" s="11"/>
      <c r="B238" s="14" t="s">
        <v>47</v>
      </c>
      <c r="C238" s="11"/>
      <c r="D238" s="286"/>
      <c r="E238" s="800">
        <f t="shared" si="21"/>
        <v>0</v>
      </c>
      <c r="F238" s="800"/>
      <c r="G238" s="800"/>
      <c r="H238" s="800"/>
      <c r="I238" s="800"/>
      <c r="J238" s="800"/>
      <c r="K238" s="800"/>
      <c r="L238" s="800"/>
      <c r="M238" s="800"/>
      <c r="N238" s="800"/>
      <c r="O238" s="800"/>
      <c r="P238" s="58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520</v>
      </c>
    </row>
    <row r="245" spans="1:16" s="15" customFormat="1">
      <c r="B245" s="1" t="s">
        <v>2</v>
      </c>
      <c r="C245" s="2">
        <v>3.2</v>
      </c>
      <c r="D245" s="1" t="s">
        <v>521</v>
      </c>
      <c r="E245" s="1"/>
      <c r="L245" s="15" t="s">
        <v>126</v>
      </c>
    </row>
    <row r="246" spans="1:16" ht="6" customHeight="1"/>
    <row r="247" spans="1:16" ht="21.75" customHeight="1">
      <c r="A247" s="1034" t="s">
        <v>3</v>
      </c>
      <c r="B247" s="1034"/>
      <c r="C247" s="1034"/>
      <c r="D247" s="1035"/>
      <c r="E247" s="791"/>
      <c r="F247" s="1040" t="s">
        <v>81</v>
      </c>
      <c r="G247" s="1041"/>
      <c r="H247" s="1041"/>
      <c r="I247" s="1041"/>
      <c r="J247" s="1041"/>
      <c r="K247" s="1041"/>
      <c r="L247" s="1041"/>
      <c r="M247" s="1041"/>
      <c r="N247" s="1041"/>
      <c r="O247" s="1042"/>
      <c r="P247" s="329"/>
    </row>
    <row r="248" spans="1:16">
      <c r="A248" s="1036"/>
      <c r="B248" s="1036"/>
      <c r="C248" s="1036"/>
      <c r="D248" s="1037"/>
      <c r="E248" s="792"/>
      <c r="F248" s="791"/>
      <c r="G248" s="330"/>
      <c r="H248" s="791"/>
      <c r="I248" s="791"/>
      <c r="J248" s="791"/>
      <c r="K248" s="791"/>
      <c r="L248" s="791"/>
      <c r="M248" s="791"/>
      <c r="N248" s="791"/>
      <c r="O248" s="338" t="s">
        <v>82</v>
      </c>
      <c r="P248" s="333"/>
    </row>
    <row r="249" spans="1:16">
      <c r="A249" s="1036"/>
      <c r="B249" s="1036"/>
      <c r="C249" s="1036"/>
      <c r="D249" s="1037"/>
      <c r="E249" s="792"/>
      <c r="F249" s="339"/>
      <c r="G249" s="838" t="s">
        <v>83</v>
      </c>
      <c r="H249" s="339" t="s">
        <v>84</v>
      </c>
      <c r="I249" s="339" t="s">
        <v>84</v>
      </c>
      <c r="J249" s="339" t="s">
        <v>85</v>
      </c>
      <c r="K249" s="793"/>
      <c r="L249" s="339" t="s">
        <v>86</v>
      </c>
      <c r="M249" s="339" t="s">
        <v>86</v>
      </c>
      <c r="N249" s="339" t="s">
        <v>82</v>
      </c>
      <c r="O249" s="339" t="s">
        <v>87</v>
      </c>
      <c r="P249" s="333"/>
    </row>
    <row r="250" spans="1:16">
      <c r="A250" s="1036"/>
      <c r="B250" s="1036"/>
      <c r="C250" s="1036"/>
      <c r="D250" s="1037"/>
      <c r="E250" s="339" t="s">
        <v>7</v>
      </c>
      <c r="F250" s="339" t="s">
        <v>88</v>
      </c>
      <c r="G250" s="838" t="s">
        <v>89</v>
      </c>
      <c r="H250" s="339" t="s">
        <v>90</v>
      </c>
      <c r="I250" s="339" t="s">
        <v>91</v>
      </c>
      <c r="J250" s="339" t="s">
        <v>89</v>
      </c>
      <c r="K250" s="339" t="s">
        <v>89</v>
      </c>
      <c r="L250" s="339" t="s">
        <v>90</v>
      </c>
      <c r="M250" s="339" t="s">
        <v>91</v>
      </c>
      <c r="N250" s="339" t="s">
        <v>90</v>
      </c>
      <c r="O250" s="339" t="s">
        <v>82</v>
      </c>
      <c r="P250" s="836" t="s">
        <v>5</v>
      </c>
    </row>
    <row r="251" spans="1:16">
      <c r="A251" s="1036"/>
      <c r="B251" s="1036"/>
      <c r="C251" s="1036"/>
      <c r="D251" s="1037"/>
      <c r="E251" s="339" t="s">
        <v>11</v>
      </c>
      <c r="F251" s="339" t="s">
        <v>92</v>
      </c>
      <c r="G251" s="838" t="s">
        <v>93</v>
      </c>
      <c r="H251" s="339" t="s">
        <v>93</v>
      </c>
      <c r="I251" s="339" t="s">
        <v>93</v>
      </c>
      <c r="J251" s="339" t="s">
        <v>94</v>
      </c>
      <c r="K251" s="339" t="s">
        <v>95</v>
      </c>
      <c r="L251" s="339" t="s">
        <v>96</v>
      </c>
      <c r="M251" s="339" t="s">
        <v>96</v>
      </c>
      <c r="N251" s="339" t="s">
        <v>97</v>
      </c>
      <c r="O251" s="339" t="s">
        <v>91</v>
      </c>
      <c r="P251" s="333"/>
    </row>
    <row r="252" spans="1:16">
      <c r="A252" s="1036"/>
      <c r="B252" s="1036"/>
      <c r="C252" s="1036"/>
      <c r="D252" s="1037"/>
      <c r="E252" s="792"/>
      <c r="F252" s="793"/>
      <c r="G252" s="339" t="s">
        <v>95</v>
      </c>
      <c r="H252" s="339" t="s">
        <v>98</v>
      </c>
      <c r="I252" s="339" t="s">
        <v>99</v>
      </c>
      <c r="J252" s="339" t="s">
        <v>95</v>
      </c>
      <c r="K252" s="339"/>
      <c r="L252" s="339" t="s">
        <v>98</v>
      </c>
      <c r="M252" s="339" t="s">
        <v>99</v>
      </c>
      <c r="N252" s="339" t="s">
        <v>100</v>
      </c>
      <c r="O252" s="792" t="s">
        <v>101</v>
      </c>
      <c r="P252" s="333"/>
    </row>
    <row r="253" spans="1:16">
      <c r="A253" s="1038"/>
      <c r="B253" s="1038"/>
      <c r="C253" s="1038"/>
      <c r="D253" s="1039"/>
      <c r="E253" s="794"/>
      <c r="F253" s="335"/>
      <c r="G253" s="794"/>
      <c r="H253" s="794"/>
      <c r="I253" s="794"/>
      <c r="J253" s="794"/>
      <c r="K253" s="794"/>
      <c r="L253" s="794"/>
      <c r="M253" s="794"/>
      <c r="N253" s="794"/>
      <c r="O253" s="795" t="s">
        <v>100</v>
      </c>
      <c r="P253" s="336"/>
    </row>
    <row r="254" spans="1:16" ht="3" customHeight="1">
      <c r="A254" s="830"/>
      <c r="B254" s="830"/>
      <c r="C254" s="830"/>
      <c r="D254" s="831"/>
      <c r="E254" s="792"/>
      <c r="F254" s="332"/>
      <c r="G254" s="791"/>
      <c r="H254" s="792"/>
      <c r="I254" s="792"/>
      <c r="J254" s="792"/>
      <c r="K254" s="792"/>
      <c r="L254" s="792"/>
      <c r="M254" s="792"/>
      <c r="N254" s="792"/>
      <c r="O254" s="838"/>
      <c r="P254" s="333"/>
    </row>
    <row r="255" spans="1:16" s="797" customFormat="1" ht="27" customHeight="1">
      <c r="A255" s="1043" t="s">
        <v>21</v>
      </c>
      <c r="B255" s="1043"/>
      <c r="C255" s="1043"/>
      <c r="D255" s="1044"/>
      <c r="E255" s="796">
        <f>SUM(E256:E268)</f>
        <v>6</v>
      </c>
      <c r="F255" s="796">
        <f t="shared" ref="F255:O255" si="22">SUM(F256:F268)</f>
        <v>0</v>
      </c>
      <c r="G255" s="796">
        <f t="shared" si="22"/>
        <v>3</v>
      </c>
      <c r="H255" s="796">
        <f t="shared" si="22"/>
        <v>3</v>
      </c>
      <c r="I255" s="796">
        <f t="shared" si="22"/>
        <v>0</v>
      </c>
      <c r="J255" s="796">
        <f t="shared" si="22"/>
        <v>0</v>
      </c>
      <c r="K255" s="796">
        <f t="shared" si="22"/>
        <v>0</v>
      </c>
      <c r="L255" s="796">
        <f t="shared" si="22"/>
        <v>0</v>
      </c>
      <c r="M255" s="796">
        <f t="shared" si="22"/>
        <v>0</v>
      </c>
      <c r="N255" s="796">
        <f t="shared" si="22"/>
        <v>0</v>
      </c>
      <c r="O255" s="796">
        <f t="shared" si="22"/>
        <v>0</v>
      </c>
      <c r="P255" s="832" t="s">
        <v>11</v>
      </c>
    </row>
    <row r="256" spans="1:16" s="801" customFormat="1">
      <c r="A256" s="798"/>
      <c r="B256" s="59" t="s">
        <v>22</v>
      </c>
      <c r="C256" s="798"/>
      <c r="D256" s="799"/>
      <c r="E256" s="800">
        <f>SUM(F256:O256)</f>
        <v>6</v>
      </c>
      <c r="F256" s="800"/>
      <c r="G256" s="799">
        <v>3</v>
      </c>
      <c r="H256" s="800">
        <v>3</v>
      </c>
      <c r="I256" s="800"/>
      <c r="J256" s="800"/>
      <c r="K256" s="800"/>
      <c r="L256" s="800"/>
      <c r="M256" s="800"/>
      <c r="N256" s="800"/>
      <c r="O256" s="800"/>
      <c r="P256" s="58" t="s">
        <v>23</v>
      </c>
    </row>
    <row r="257" spans="1:16" s="801" customFormat="1">
      <c r="A257" s="798"/>
      <c r="B257" s="57" t="s">
        <v>24</v>
      </c>
      <c r="C257" s="798"/>
      <c r="D257" s="799"/>
      <c r="E257" s="800">
        <f t="shared" ref="E257:E268" si="23">SUM(F257:O257)</f>
        <v>0</v>
      </c>
      <c r="F257" s="800"/>
      <c r="G257" s="799"/>
      <c r="H257" s="800"/>
      <c r="I257" s="800"/>
      <c r="J257" s="800"/>
      <c r="K257" s="800"/>
      <c r="L257" s="800"/>
      <c r="M257" s="800"/>
      <c r="N257" s="800"/>
      <c r="O257" s="800"/>
      <c r="P257" s="58" t="s">
        <v>26</v>
      </c>
    </row>
    <row r="258" spans="1:16" s="801" customFormat="1">
      <c r="A258" s="798"/>
      <c r="B258" s="57" t="s">
        <v>27</v>
      </c>
      <c r="C258" s="798"/>
      <c r="D258" s="799"/>
      <c r="E258" s="800">
        <f t="shared" si="23"/>
        <v>0</v>
      </c>
      <c r="F258" s="800"/>
      <c r="G258" s="799"/>
      <c r="H258" s="800"/>
      <c r="I258" s="800"/>
      <c r="J258" s="800"/>
      <c r="K258" s="800"/>
      <c r="L258" s="800"/>
      <c r="M258" s="800"/>
      <c r="N258" s="800"/>
      <c r="O258" s="800"/>
      <c r="P258" s="58" t="s">
        <v>28</v>
      </c>
    </row>
    <row r="259" spans="1:16" s="801" customFormat="1">
      <c r="A259" s="798"/>
      <c r="B259" s="57" t="s">
        <v>29</v>
      </c>
      <c r="C259" s="798"/>
      <c r="D259" s="799"/>
      <c r="E259" s="800">
        <f t="shared" si="23"/>
        <v>0</v>
      </c>
      <c r="F259" s="800"/>
      <c r="G259" s="799"/>
      <c r="H259" s="800"/>
      <c r="I259" s="800"/>
      <c r="J259" s="800"/>
      <c r="K259" s="800"/>
      <c r="L259" s="800"/>
      <c r="M259" s="800"/>
      <c r="N259" s="800"/>
      <c r="O259" s="800"/>
      <c r="P259" s="58" t="s">
        <v>30</v>
      </c>
    </row>
    <row r="260" spans="1:16" s="801" customFormat="1">
      <c r="A260" s="798"/>
      <c r="B260" s="57" t="s">
        <v>31</v>
      </c>
      <c r="C260" s="798"/>
      <c r="D260" s="799"/>
      <c r="E260" s="800">
        <f t="shared" si="23"/>
        <v>0</v>
      </c>
      <c r="F260" s="800"/>
      <c r="G260" s="799"/>
      <c r="H260" s="800"/>
      <c r="I260" s="800"/>
      <c r="J260" s="800"/>
      <c r="K260" s="800"/>
      <c r="L260" s="800"/>
      <c r="M260" s="800"/>
      <c r="N260" s="800"/>
      <c r="O260" s="800"/>
      <c r="P260" s="58" t="s">
        <v>32</v>
      </c>
    </row>
    <row r="261" spans="1:16" s="801" customFormat="1">
      <c r="A261" s="798"/>
      <c r="B261" s="57" t="s">
        <v>33</v>
      </c>
      <c r="C261" s="798"/>
      <c r="D261" s="799"/>
      <c r="E261" s="800">
        <f t="shared" si="23"/>
        <v>0</v>
      </c>
      <c r="F261" s="800"/>
      <c r="G261" s="799"/>
      <c r="H261" s="800"/>
      <c r="I261" s="800"/>
      <c r="J261" s="800"/>
      <c r="K261" s="800"/>
      <c r="L261" s="800"/>
      <c r="M261" s="800"/>
      <c r="N261" s="800"/>
      <c r="O261" s="800"/>
      <c r="P261" s="58" t="s">
        <v>34</v>
      </c>
    </row>
    <row r="262" spans="1:16" s="801" customFormat="1">
      <c r="A262" s="798"/>
      <c r="B262" s="57" t="s">
        <v>35</v>
      </c>
      <c r="C262" s="798"/>
      <c r="D262" s="799"/>
      <c r="E262" s="800">
        <f t="shared" si="23"/>
        <v>0</v>
      </c>
      <c r="F262" s="800"/>
      <c r="G262" s="799"/>
      <c r="H262" s="800"/>
      <c r="I262" s="800"/>
      <c r="J262" s="800"/>
      <c r="K262" s="800"/>
      <c r="L262" s="800"/>
      <c r="M262" s="800"/>
      <c r="N262" s="800"/>
      <c r="O262" s="800"/>
      <c r="P262" s="58" t="s">
        <v>36</v>
      </c>
    </row>
    <row r="263" spans="1:16" s="801" customFormat="1">
      <c r="A263" s="798"/>
      <c r="B263" s="57" t="s">
        <v>37</v>
      </c>
      <c r="C263" s="798"/>
      <c r="D263" s="799"/>
      <c r="E263" s="800">
        <f t="shared" si="23"/>
        <v>0</v>
      </c>
      <c r="F263" s="800"/>
      <c r="G263" s="799"/>
      <c r="H263" s="800"/>
      <c r="I263" s="800"/>
      <c r="J263" s="800"/>
      <c r="K263" s="800"/>
      <c r="L263" s="800"/>
      <c r="M263" s="800"/>
      <c r="N263" s="800"/>
      <c r="O263" s="800"/>
      <c r="P263" s="58" t="s">
        <v>38</v>
      </c>
    </row>
    <row r="264" spans="1:16" s="801" customFormat="1">
      <c r="A264" s="798"/>
      <c r="B264" s="57" t="s">
        <v>39</v>
      </c>
      <c r="C264" s="798"/>
      <c r="D264" s="799"/>
      <c r="E264" s="800">
        <f t="shared" si="23"/>
        <v>0</v>
      </c>
      <c r="F264" s="800"/>
      <c r="G264" s="799"/>
      <c r="H264" s="800"/>
      <c r="I264" s="800"/>
      <c r="J264" s="800"/>
      <c r="K264" s="800"/>
      <c r="L264" s="800"/>
      <c r="M264" s="800"/>
      <c r="N264" s="800"/>
      <c r="O264" s="800"/>
      <c r="P264" s="58" t="s">
        <v>40</v>
      </c>
    </row>
    <row r="265" spans="1:16" s="801" customFormat="1">
      <c r="A265" s="798"/>
      <c r="B265" s="57" t="s">
        <v>41</v>
      </c>
      <c r="C265" s="798"/>
      <c r="D265" s="799"/>
      <c r="E265" s="800">
        <f t="shared" si="23"/>
        <v>0</v>
      </c>
      <c r="F265" s="800"/>
      <c r="G265" s="799"/>
      <c r="H265" s="800"/>
      <c r="I265" s="800"/>
      <c r="J265" s="800"/>
      <c r="K265" s="800"/>
      <c r="L265" s="800"/>
      <c r="M265" s="800"/>
      <c r="N265" s="800"/>
      <c r="O265" s="800"/>
      <c r="P265" s="58" t="s">
        <v>42</v>
      </c>
    </row>
    <row r="266" spans="1:16" s="801" customFormat="1">
      <c r="A266" s="798"/>
      <c r="B266" s="57" t="s">
        <v>43</v>
      </c>
      <c r="C266" s="798"/>
      <c r="D266" s="799"/>
      <c r="E266" s="800">
        <f t="shared" si="23"/>
        <v>0</v>
      </c>
      <c r="F266" s="800"/>
      <c r="G266" s="799"/>
      <c r="H266" s="800"/>
      <c r="I266" s="800"/>
      <c r="J266" s="800"/>
      <c r="K266" s="800"/>
      <c r="L266" s="800"/>
      <c r="M266" s="800"/>
      <c r="N266" s="800"/>
      <c r="O266" s="800"/>
      <c r="P266" s="58" t="s">
        <v>44</v>
      </c>
    </row>
    <row r="267" spans="1:16" s="801" customFormat="1">
      <c r="A267" s="798"/>
      <c r="B267" s="57" t="s">
        <v>45</v>
      </c>
      <c r="C267" s="798"/>
      <c r="D267" s="799"/>
      <c r="E267" s="800">
        <f t="shared" si="23"/>
        <v>0</v>
      </c>
      <c r="F267" s="800"/>
      <c r="G267" s="799"/>
      <c r="H267" s="800"/>
      <c r="I267" s="800"/>
      <c r="J267" s="800"/>
      <c r="K267" s="800"/>
      <c r="L267" s="800"/>
      <c r="M267" s="800"/>
      <c r="N267" s="800"/>
      <c r="O267" s="800"/>
      <c r="P267" s="58" t="s">
        <v>46</v>
      </c>
    </row>
    <row r="268" spans="1:16" s="801" customFormat="1">
      <c r="A268" s="11"/>
      <c r="B268" s="14" t="s">
        <v>47</v>
      </c>
      <c r="C268" s="11"/>
      <c r="D268" s="286"/>
      <c r="E268" s="800">
        <f t="shared" si="23"/>
        <v>0</v>
      </c>
      <c r="F268" s="800"/>
      <c r="G268" s="800"/>
      <c r="H268" s="800"/>
      <c r="I268" s="800"/>
      <c r="J268" s="800"/>
      <c r="K268" s="800"/>
      <c r="L268" s="800"/>
      <c r="M268" s="800"/>
      <c r="N268" s="800"/>
      <c r="O268" s="800"/>
      <c r="P268" s="58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293" customWidth="1"/>
    <col min="2" max="2" width="5" style="293" customWidth="1"/>
    <col min="3" max="3" width="4.09765625" style="293" customWidth="1"/>
    <col min="4" max="4" width="7" style="293" customWidth="1"/>
    <col min="5" max="5" width="10.69921875" style="293" customWidth="1"/>
    <col min="6" max="6" width="12.8984375" style="293" customWidth="1"/>
    <col min="7" max="7" width="12.3984375" style="293" customWidth="1"/>
    <col min="8" max="8" width="10.5" style="293" customWidth="1"/>
    <col min="9" max="9" width="7.5" style="293" customWidth="1"/>
    <col min="10" max="10" width="8.69921875" style="293" customWidth="1"/>
    <col min="11" max="12" width="8.19921875" style="293" customWidth="1"/>
    <col min="13" max="13" width="16.59765625" style="293" customWidth="1"/>
    <col min="14" max="14" width="2.296875" style="293" customWidth="1"/>
    <col min="15" max="15" width="2" style="293" customWidth="1"/>
    <col min="16" max="16" width="9.09765625" style="293"/>
    <col min="17" max="17" width="9.8984375" style="293" bestFit="1" customWidth="1"/>
    <col min="18" max="16384" width="9.09765625" style="293"/>
  </cols>
  <sheetData>
    <row r="1" spans="1:17" s="287" customFormat="1">
      <c r="B1" s="288" t="s">
        <v>127</v>
      </c>
      <c r="C1" s="289">
        <v>3.3</v>
      </c>
      <c r="D1" s="288" t="s">
        <v>492</v>
      </c>
    </row>
    <row r="2" spans="1:17" s="290" customFormat="1">
      <c r="B2" s="291" t="s">
        <v>2</v>
      </c>
      <c r="C2" s="289">
        <v>3.3</v>
      </c>
      <c r="D2" s="291" t="s">
        <v>542</v>
      </c>
      <c r="E2" s="292"/>
    </row>
    <row r="3" spans="1:17" ht="1.5" customHeight="1"/>
    <row r="4" spans="1:17" s="295" customFormat="1" ht="18.75" customHeight="1">
      <c r="A4" s="1050" t="s">
        <v>3</v>
      </c>
      <c r="B4" s="1051"/>
      <c r="C4" s="1051"/>
      <c r="D4" s="1052"/>
      <c r="E4" s="294"/>
      <c r="F4" s="1057" t="s">
        <v>4</v>
      </c>
      <c r="G4" s="1058"/>
      <c r="H4" s="1058"/>
      <c r="I4" s="1059"/>
      <c r="J4" s="1057" t="s">
        <v>129</v>
      </c>
      <c r="K4" s="1060"/>
      <c r="L4" s="1060"/>
      <c r="M4" s="1045" t="s">
        <v>5</v>
      </c>
    </row>
    <row r="5" spans="1:17" s="295" customFormat="1" ht="18.75" customHeight="1">
      <c r="A5" s="1053"/>
      <c r="B5" s="1053"/>
      <c r="C5" s="1053"/>
      <c r="D5" s="1054"/>
      <c r="F5" s="294"/>
      <c r="G5" s="296" t="s">
        <v>6</v>
      </c>
      <c r="H5" s="297" t="s">
        <v>10</v>
      </c>
      <c r="I5" s="297"/>
      <c r="J5" s="294"/>
      <c r="K5" s="294"/>
      <c r="L5" s="294"/>
      <c r="M5" s="1046"/>
    </row>
    <row r="6" spans="1:17" s="295" customFormat="1" ht="18.75" customHeight="1">
      <c r="A6" s="1053"/>
      <c r="B6" s="1053"/>
      <c r="C6" s="1053"/>
      <c r="D6" s="1054"/>
      <c r="F6" s="298" t="s">
        <v>8</v>
      </c>
      <c r="G6" s="298" t="s">
        <v>9</v>
      </c>
      <c r="H6" s="298" t="s">
        <v>130</v>
      </c>
      <c r="I6" s="299"/>
      <c r="J6" s="299"/>
      <c r="K6" s="299"/>
      <c r="L6" s="299"/>
      <c r="M6" s="1046"/>
    </row>
    <row r="7" spans="1:17" s="295" customFormat="1">
      <c r="A7" s="1053"/>
      <c r="B7" s="1053"/>
      <c r="C7" s="1053"/>
      <c r="D7" s="1054"/>
      <c r="E7" s="300" t="s">
        <v>7</v>
      </c>
      <c r="F7" s="298" t="s">
        <v>12</v>
      </c>
      <c r="G7" s="300" t="s">
        <v>13</v>
      </c>
      <c r="H7" s="298" t="s">
        <v>131</v>
      </c>
      <c r="I7" s="301" t="s">
        <v>132</v>
      </c>
      <c r="J7" s="298" t="s">
        <v>133</v>
      </c>
      <c r="K7" s="298" t="s">
        <v>89</v>
      </c>
      <c r="L7" s="298" t="s">
        <v>134</v>
      </c>
      <c r="M7" s="1046"/>
    </row>
    <row r="8" spans="1:17" s="295" customFormat="1" ht="18.75" customHeight="1">
      <c r="A8" s="1053"/>
      <c r="B8" s="1053"/>
      <c r="C8" s="1053"/>
      <c r="D8" s="1054"/>
      <c r="E8" s="298" t="s">
        <v>11</v>
      </c>
      <c r="F8" s="300" t="s">
        <v>135</v>
      </c>
      <c r="G8" s="298" t="s">
        <v>136</v>
      </c>
      <c r="H8" s="298" t="s">
        <v>137</v>
      </c>
      <c r="I8" s="298" t="s">
        <v>18</v>
      </c>
      <c r="J8" s="298" t="s">
        <v>138</v>
      </c>
      <c r="K8" s="298" t="s">
        <v>95</v>
      </c>
      <c r="L8" s="302" t="s">
        <v>100</v>
      </c>
      <c r="M8" s="1046"/>
    </row>
    <row r="9" spans="1:17" s="295" customFormat="1" ht="18.75" customHeight="1">
      <c r="A9" s="1053"/>
      <c r="B9" s="1053"/>
      <c r="C9" s="1053"/>
      <c r="D9" s="1054"/>
      <c r="E9" s="303"/>
      <c r="F9" s="298" t="s">
        <v>19</v>
      </c>
      <c r="G9" s="298" t="s">
        <v>139</v>
      </c>
      <c r="H9" s="298" t="s">
        <v>140</v>
      </c>
      <c r="I9" s="298"/>
      <c r="K9" s="299"/>
      <c r="L9" s="299"/>
      <c r="M9" s="1046"/>
      <c r="Q9" s="304"/>
    </row>
    <row r="10" spans="1:17" s="295" customFormat="1" ht="18.75" customHeight="1">
      <c r="A10" s="1055"/>
      <c r="B10" s="1055"/>
      <c r="C10" s="1055"/>
      <c r="D10" s="1056"/>
      <c r="E10" s="305"/>
      <c r="F10" s="306"/>
      <c r="G10" s="307" t="s">
        <v>141</v>
      </c>
      <c r="H10" s="307" t="s">
        <v>20</v>
      </c>
      <c r="I10" s="308"/>
      <c r="J10" s="309"/>
      <c r="K10" s="306"/>
      <c r="L10" s="306"/>
      <c r="M10" s="1047"/>
    </row>
    <row r="11" spans="1:17" s="295" customFormat="1" ht="3" customHeight="1">
      <c r="A11" s="310"/>
      <c r="B11" s="310"/>
      <c r="C11" s="310"/>
      <c r="D11" s="311"/>
      <c r="E11" s="299"/>
      <c r="F11" s="299"/>
      <c r="G11" s="298"/>
      <c r="H11" s="298"/>
      <c r="I11" s="298"/>
      <c r="J11" s="298"/>
      <c r="K11" s="298"/>
      <c r="L11" s="298"/>
      <c r="M11" s="312"/>
    </row>
    <row r="12" spans="1:17" s="316" customFormat="1" ht="19.5">
      <c r="A12" s="1048" t="s">
        <v>21</v>
      </c>
      <c r="B12" s="1048"/>
      <c r="C12" s="1048"/>
      <c r="D12" s="1049"/>
      <c r="E12" s="313">
        <f>E44+E75+E106+E136+E167+E197+E227+E257</f>
        <v>4644</v>
      </c>
      <c r="F12" s="314">
        <f t="shared" ref="F12:L12" si="0">F44+F75+F106+F136+F167+F197+F227+F257</f>
        <v>3731</v>
      </c>
      <c r="G12" s="314">
        <f t="shared" si="0"/>
        <v>714</v>
      </c>
      <c r="H12" s="313">
        <f t="shared" si="0"/>
        <v>123</v>
      </c>
      <c r="I12" s="313">
        <f t="shared" si="0"/>
        <v>61</v>
      </c>
      <c r="J12" s="313">
        <f t="shared" si="0"/>
        <v>875</v>
      </c>
      <c r="K12" s="313">
        <f t="shared" si="0"/>
        <v>2563</v>
      </c>
      <c r="L12" s="313">
        <f t="shared" si="0"/>
        <v>1389</v>
      </c>
      <c r="M12" s="833" t="s">
        <v>11</v>
      </c>
      <c r="N12" s="315"/>
      <c r="O12" s="315"/>
      <c r="Q12" s="317">
        <f>SUM(J12:L12)</f>
        <v>4827</v>
      </c>
    </row>
    <row r="13" spans="1:17" s="316" customFormat="1" ht="18.75" customHeight="1">
      <c r="A13" s="318"/>
      <c r="B13" s="59" t="s">
        <v>22</v>
      </c>
      <c r="C13" s="833"/>
      <c r="D13" s="834"/>
      <c r="E13" s="319">
        <f t="shared" ref="E13:E23" si="1">E45+E76+E107+E137+E168+E198+E228+E258</f>
        <v>1363</v>
      </c>
      <c r="F13" s="320">
        <f>F45+F76+F107+F137+F168+F198+F228+F258</f>
        <v>746</v>
      </c>
      <c r="G13" s="320">
        <f t="shared" ref="F13:L23" si="2">G45+G76+G107+G137+G168+G198+G228+G258</f>
        <v>458</v>
      </c>
      <c r="H13" s="319">
        <f t="shared" si="2"/>
        <v>123</v>
      </c>
      <c r="I13" s="319">
        <f t="shared" si="2"/>
        <v>21</v>
      </c>
      <c r="J13" s="319">
        <f t="shared" si="2"/>
        <v>263</v>
      </c>
      <c r="K13" s="319">
        <f t="shared" si="2"/>
        <v>633</v>
      </c>
      <c r="L13" s="319">
        <f t="shared" si="2"/>
        <v>467</v>
      </c>
      <c r="M13" s="58" t="s">
        <v>23</v>
      </c>
      <c r="N13" s="315"/>
      <c r="O13" s="315"/>
      <c r="Q13" s="317">
        <f>SUM(J13:L13)</f>
        <v>1363</v>
      </c>
    </row>
    <row r="14" spans="1:17" s="316" customFormat="1" ht="18.75" customHeight="1">
      <c r="A14" s="833"/>
      <c r="B14" s="57" t="s">
        <v>24</v>
      </c>
      <c r="C14" s="833"/>
      <c r="D14" s="834"/>
      <c r="E14" s="319">
        <f t="shared" si="1"/>
        <v>227</v>
      </c>
      <c r="F14" s="320">
        <f t="shared" si="2"/>
        <v>227</v>
      </c>
      <c r="G14" s="320" t="s">
        <v>25</v>
      </c>
      <c r="H14" s="319" t="s">
        <v>25</v>
      </c>
      <c r="I14" s="319" t="s">
        <v>25</v>
      </c>
      <c r="J14" s="319">
        <f t="shared" si="2"/>
        <v>36</v>
      </c>
      <c r="K14" s="319">
        <f t="shared" si="2"/>
        <v>142</v>
      </c>
      <c r="L14" s="319">
        <f t="shared" si="2"/>
        <v>49</v>
      </c>
      <c r="M14" s="58" t="s">
        <v>26</v>
      </c>
      <c r="Q14" s="317">
        <f t="shared" ref="Q14:Q25" si="3">SUM(J14:L14)</f>
        <v>227</v>
      </c>
    </row>
    <row r="15" spans="1:17" s="295" customFormat="1" ht="18.75" customHeight="1">
      <c r="A15" s="303"/>
      <c r="B15" s="57" t="s">
        <v>27</v>
      </c>
      <c r="C15" s="303"/>
      <c r="D15" s="321"/>
      <c r="E15" s="319">
        <f t="shared" si="1"/>
        <v>273</v>
      </c>
      <c r="F15" s="320">
        <f t="shared" si="2"/>
        <v>204</v>
      </c>
      <c r="G15" s="320">
        <f t="shared" si="2"/>
        <v>63</v>
      </c>
      <c r="H15" s="319" t="s">
        <v>25</v>
      </c>
      <c r="I15" s="319" t="s">
        <v>25</v>
      </c>
      <c r="J15" s="319">
        <f t="shared" si="2"/>
        <v>60</v>
      </c>
      <c r="K15" s="319">
        <f t="shared" si="2"/>
        <v>151</v>
      </c>
      <c r="L15" s="319">
        <f t="shared" si="2"/>
        <v>62</v>
      </c>
      <c r="M15" s="58" t="s">
        <v>28</v>
      </c>
      <c r="Q15" s="317">
        <f t="shared" si="3"/>
        <v>273</v>
      </c>
    </row>
    <row r="16" spans="1:17" s="295" customFormat="1" ht="18.75" customHeight="1">
      <c r="A16" s="303"/>
      <c r="B16" s="57" t="s">
        <v>29</v>
      </c>
      <c r="C16" s="303"/>
      <c r="D16" s="321"/>
      <c r="E16" s="319">
        <f t="shared" si="1"/>
        <v>244</v>
      </c>
      <c r="F16" s="320">
        <f t="shared" si="2"/>
        <v>244</v>
      </c>
      <c r="G16" s="320" t="s">
        <v>25</v>
      </c>
      <c r="H16" s="319" t="s">
        <v>25</v>
      </c>
      <c r="I16" s="319" t="s">
        <v>25</v>
      </c>
      <c r="J16" s="319">
        <f t="shared" si="2"/>
        <v>49</v>
      </c>
      <c r="K16" s="319">
        <f t="shared" si="2"/>
        <v>149</v>
      </c>
      <c r="L16" s="319">
        <f t="shared" si="2"/>
        <v>46</v>
      </c>
      <c r="M16" s="58" t="s">
        <v>30</v>
      </c>
      <c r="Q16" s="317">
        <f t="shared" si="3"/>
        <v>244</v>
      </c>
    </row>
    <row r="17" spans="1:17" s="295" customFormat="1" ht="18.75" customHeight="1">
      <c r="A17" s="303"/>
      <c r="B17" s="57" t="s">
        <v>31</v>
      </c>
      <c r="C17" s="303"/>
      <c r="D17" s="321"/>
      <c r="E17" s="319">
        <f t="shared" si="1"/>
        <v>354</v>
      </c>
      <c r="F17" s="320">
        <f t="shared" si="2"/>
        <v>281</v>
      </c>
      <c r="G17" s="320">
        <f t="shared" si="2"/>
        <v>67</v>
      </c>
      <c r="H17" s="319" t="s">
        <v>25</v>
      </c>
      <c r="I17" s="319">
        <f t="shared" si="2"/>
        <v>6</v>
      </c>
      <c r="J17" s="319">
        <f t="shared" si="2"/>
        <v>59</v>
      </c>
      <c r="K17" s="319">
        <f t="shared" si="2"/>
        <v>201</v>
      </c>
      <c r="L17" s="319">
        <f t="shared" si="2"/>
        <v>94</v>
      </c>
      <c r="M17" s="58" t="s">
        <v>32</v>
      </c>
      <c r="Q17" s="317">
        <f t="shared" si="3"/>
        <v>354</v>
      </c>
    </row>
    <row r="18" spans="1:17" s="295" customFormat="1" ht="18.75" customHeight="1">
      <c r="A18" s="303"/>
      <c r="B18" s="57" t="s">
        <v>33</v>
      </c>
      <c r="C18" s="303"/>
      <c r="D18" s="321"/>
      <c r="E18" s="319">
        <f t="shared" si="1"/>
        <v>324</v>
      </c>
      <c r="F18" s="320">
        <f t="shared" si="2"/>
        <v>318</v>
      </c>
      <c r="G18" s="320" t="s">
        <v>25</v>
      </c>
      <c r="H18" s="319" t="s">
        <v>25</v>
      </c>
      <c r="I18" s="319">
        <f t="shared" si="2"/>
        <v>6</v>
      </c>
      <c r="J18" s="319">
        <f t="shared" si="2"/>
        <v>63</v>
      </c>
      <c r="K18" s="319">
        <f t="shared" si="2"/>
        <v>207</v>
      </c>
      <c r="L18" s="319">
        <f t="shared" si="2"/>
        <v>54</v>
      </c>
      <c r="M18" s="58" t="s">
        <v>34</v>
      </c>
      <c r="Q18" s="317">
        <f t="shared" si="3"/>
        <v>324</v>
      </c>
    </row>
    <row r="19" spans="1:17" s="295" customFormat="1" ht="18.75" customHeight="1">
      <c r="A19" s="303"/>
      <c r="B19" s="57" t="s">
        <v>35</v>
      </c>
      <c r="C19" s="303"/>
      <c r="D19" s="321"/>
      <c r="E19" s="319">
        <f t="shared" si="1"/>
        <v>269</v>
      </c>
      <c r="F19" s="320">
        <f t="shared" si="2"/>
        <v>263</v>
      </c>
      <c r="G19" s="320" t="s">
        <v>25</v>
      </c>
      <c r="H19" s="319" t="s">
        <v>25</v>
      </c>
      <c r="I19" s="319">
        <f t="shared" si="2"/>
        <v>6</v>
      </c>
      <c r="J19" s="319">
        <f t="shared" si="2"/>
        <v>51</v>
      </c>
      <c r="K19" s="319">
        <f t="shared" si="2"/>
        <v>156</v>
      </c>
      <c r="L19" s="319">
        <f t="shared" si="2"/>
        <v>240</v>
      </c>
      <c r="M19" s="58" t="s">
        <v>36</v>
      </c>
      <c r="Q19" s="317">
        <f>SUM(J19:L19)</f>
        <v>447</v>
      </c>
    </row>
    <row r="20" spans="1:17" s="295" customFormat="1" ht="18.75" customHeight="1">
      <c r="A20" s="303"/>
      <c r="B20" s="57" t="s">
        <v>37</v>
      </c>
      <c r="C20" s="303"/>
      <c r="D20" s="321"/>
      <c r="E20" s="319">
        <f t="shared" si="1"/>
        <v>449</v>
      </c>
      <c r="F20" s="320">
        <f t="shared" si="2"/>
        <v>394</v>
      </c>
      <c r="G20" s="320">
        <f t="shared" si="2"/>
        <v>55</v>
      </c>
      <c r="H20" s="319" t="s">
        <v>25</v>
      </c>
      <c r="I20" s="319" t="s">
        <v>25</v>
      </c>
      <c r="J20" s="319">
        <f t="shared" si="2"/>
        <v>83</v>
      </c>
      <c r="K20" s="319">
        <f t="shared" si="2"/>
        <v>235</v>
      </c>
      <c r="L20" s="319">
        <f t="shared" si="2"/>
        <v>131</v>
      </c>
      <c r="M20" s="58" t="s">
        <v>38</v>
      </c>
      <c r="Q20" s="317">
        <f t="shared" si="3"/>
        <v>449</v>
      </c>
    </row>
    <row r="21" spans="1:17" s="295" customFormat="1" ht="18.75" customHeight="1">
      <c r="A21" s="303"/>
      <c r="B21" s="57" t="s">
        <v>39</v>
      </c>
      <c r="C21" s="303"/>
      <c r="D21" s="321"/>
      <c r="E21" s="319">
        <f t="shared" si="1"/>
        <v>125</v>
      </c>
      <c r="F21" s="320">
        <f t="shared" si="2"/>
        <v>96</v>
      </c>
      <c r="G21" s="320">
        <f t="shared" si="2"/>
        <v>29</v>
      </c>
      <c r="H21" s="319" t="s">
        <v>25</v>
      </c>
      <c r="I21" s="319" t="s">
        <v>25</v>
      </c>
      <c r="J21" s="319">
        <f t="shared" si="2"/>
        <v>23</v>
      </c>
      <c r="K21" s="319">
        <f t="shared" si="2"/>
        <v>66</v>
      </c>
      <c r="L21" s="319">
        <f t="shared" si="2"/>
        <v>36</v>
      </c>
      <c r="M21" s="58" t="s">
        <v>40</v>
      </c>
      <c r="Q21" s="317">
        <f t="shared" si="3"/>
        <v>125</v>
      </c>
    </row>
    <row r="22" spans="1:17" s="295" customFormat="1" ht="18.75" customHeight="1">
      <c r="A22" s="303"/>
      <c r="B22" s="57" t="s">
        <v>41</v>
      </c>
      <c r="C22" s="303"/>
      <c r="D22" s="321"/>
      <c r="E22" s="319">
        <f t="shared" si="1"/>
        <v>322</v>
      </c>
      <c r="F22" s="320">
        <f t="shared" si="2"/>
        <v>288</v>
      </c>
      <c r="G22" s="320">
        <f t="shared" si="2"/>
        <v>24</v>
      </c>
      <c r="H22" s="319" t="s">
        <v>25</v>
      </c>
      <c r="I22" s="319">
        <f t="shared" si="2"/>
        <v>10</v>
      </c>
      <c r="J22" s="319">
        <f t="shared" si="2"/>
        <v>57</v>
      </c>
      <c r="K22" s="319">
        <f t="shared" si="2"/>
        <v>193</v>
      </c>
      <c r="L22" s="319">
        <f t="shared" si="2"/>
        <v>72</v>
      </c>
      <c r="M22" s="58" t="s">
        <v>42</v>
      </c>
      <c r="Q22" s="317">
        <f t="shared" si="3"/>
        <v>322</v>
      </c>
    </row>
    <row r="23" spans="1:17" s="295" customFormat="1" ht="18.75" customHeight="1">
      <c r="A23" s="303"/>
      <c r="B23" s="57" t="s">
        <v>43</v>
      </c>
      <c r="C23" s="303"/>
      <c r="D23" s="321"/>
      <c r="E23" s="319">
        <f t="shared" si="1"/>
        <v>165</v>
      </c>
      <c r="F23" s="320">
        <f t="shared" si="2"/>
        <v>165</v>
      </c>
      <c r="G23" s="320" t="s">
        <v>25</v>
      </c>
      <c r="H23" s="319" t="s">
        <v>25</v>
      </c>
      <c r="I23" s="319" t="s">
        <v>25</v>
      </c>
      <c r="J23" s="319">
        <f t="shared" si="2"/>
        <v>30</v>
      </c>
      <c r="K23" s="319">
        <f t="shared" si="2"/>
        <v>98</v>
      </c>
      <c r="L23" s="319">
        <f t="shared" si="2"/>
        <v>37</v>
      </c>
      <c r="M23" s="58" t="s">
        <v>44</v>
      </c>
      <c r="Q23" s="317">
        <f t="shared" si="3"/>
        <v>165</v>
      </c>
    </row>
    <row r="24" spans="1:17" s="295" customFormat="1" ht="18.75" customHeight="1">
      <c r="A24" s="303"/>
      <c r="B24" s="57" t="s">
        <v>45</v>
      </c>
      <c r="C24" s="303"/>
      <c r="D24" s="321"/>
      <c r="E24" s="319">
        <f t="shared" ref="E24:L24" si="4">E56+E87+E118+E148+E179+E209+E239+E269</f>
        <v>237</v>
      </c>
      <c r="F24" s="320">
        <f t="shared" si="4"/>
        <v>213</v>
      </c>
      <c r="G24" s="320">
        <f t="shared" si="4"/>
        <v>18</v>
      </c>
      <c r="H24" s="319" t="s">
        <v>25</v>
      </c>
      <c r="I24" s="319">
        <f t="shared" si="4"/>
        <v>6</v>
      </c>
      <c r="J24" s="319">
        <f t="shared" si="4"/>
        <v>41</v>
      </c>
      <c r="K24" s="319">
        <f t="shared" si="4"/>
        <v>139</v>
      </c>
      <c r="L24" s="319">
        <f t="shared" si="4"/>
        <v>57</v>
      </c>
      <c r="M24" s="58" t="s">
        <v>46</v>
      </c>
      <c r="Q24" s="317">
        <f t="shared" si="3"/>
        <v>237</v>
      </c>
    </row>
    <row r="25" spans="1:17" s="295" customFormat="1">
      <c r="A25" s="303"/>
      <c r="B25" s="14" t="s">
        <v>47</v>
      </c>
      <c r="C25" s="303"/>
      <c r="D25" s="321"/>
      <c r="E25" s="319">
        <f t="shared" ref="E25:L25" si="5">E57+E88+E119+E149+E180+E210+E240+E270</f>
        <v>292</v>
      </c>
      <c r="F25" s="320">
        <f t="shared" si="5"/>
        <v>292</v>
      </c>
      <c r="G25" s="320" t="s">
        <v>25</v>
      </c>
      <c r="H25" s="319" t="s">
        <v>25</v>
      </c>
      <c r="I25" s="319" t="s">
        <v>25</v>
      </c>
      <c r="J25" s="319">
        <f t="shared" si="5"/>
        <v>60</v>
      </c>
      <c r="K25" s="319">
        <f t="shared" si="5"/>
        <v>193</v>
      </c>
      <c r="L25" s="319">
        <f t="shared" si="5"/>
        <v>44</v>
      </c>
      <c r="M25" s="58" t="s">
        <v>48</v>
      </c>
      <c r="Q25" s="317">
        <f t="shared" si="3"/>
        <v>297</v>
      </c>
    </row>
    <row r="26" spans="1:17" s="295" customFormat="1" ht="3" customHeight="1">
      <c r="A26" s="305"/>
      <c r="B26" s="305"/>
      <c r="C26" s="305"/>
      <c r="D26" s="322"/>
      <c r="E26" s="306"/>
      <c r="F26" s="306"/>
      <c r="G26" s="306"/>
      <c r="H26" s="306"/>
      <c r="I26" s="306"/>
      <c r="J26" s="306"/>
      <c r="K26" s="306"/>
      <c r="L26" s="306"/>
      <c r="M26" s="323"/>
    </row>
    <row r="27" spans="1:17" s="295" customFormat="1" ht="3" customHeight="1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</row>
    <row r="28" spans="1:17" s="5" customFormat="1" ht="19.5">
      <c r="A28" s="14"/>
      <c r="B28" s="360" t="s">
        <v>49</v>
      </c>
      <c r="C28" s="361" t="s">
        <v>50</v>
      </c>
      <c r="D28" s="14"/>
      <c r="E28" s="14"/>
      <c r="F28" s="14"/>
      <c r="G28" s="14"/>
      <c r="H28" s="360" t="s">
        <v>49</v>
      </c>
      <c r="I28" s="361" t="s">
        <v>104</v>
      </c>
      <c r="J28" s="325"/>
      <c r="K28" s="14"/>
    </row>
    <row r="29" spans="1:17" s="5" customFormat="1" ht="19.5">
      <c r="A29" s="14"/>
      <c r="C29" s="361" t="s">
        <v>52</v>
      </c>
      <c r="D29" s="14"/>
      <c r="E29" s="14"/>
      <c r="F29" s="14"/>
      <c r="G29" s="14"/>
      <c r="I29" s="362" t="s">
        <v>105</v>
      </c>
      <c r="J29" s="325"/>
      <c r="K29" s="14"/>
    </row>
    <row r="30" spans="1:17" s="5" customFormat="1" ht="19.5">
      <c r="B30" s="360" t="s">
        <v>54</v>
      </c>
      <c r="C30" s="361" t="s">
        <v>537</v>
      </c>
      <c r="H30" s="360" t="s">
        <v>106</v>
      </c>
      <c r="I30" s="361" t="s">
        <v>543</v>
      </c>
    </row>
    <row r="31" spans="1:17" s="4" customFormat="1">
      <c r="C31" s="361" t="s">
        <v>538</v>
      </c>
      <c r="D31" s="5"/>
      <c r="E31" s="5"/>
      <c r="F31" s="5"/>
      <c r="G31" s="5"/>
      <c r="H31" s="5"/>
      <c r="I31" s="361" t="s">
        <v>544</v>
      </c>
    </row>
    <row r="32" spans="1:17" s="4" customFormat="1">
      <c r="C32" s="361" t="s">
        <v>116</v>
      </c>
      <c r="D32" s="5"/>
      <c r="E32" s="5"/>
      <c r="F32" s="5"/>
      <c r="G32" s="5"/>
      <c r="H32" s="5"/>
      <c r="I32" s="361" t="s">
        <v>545</v>
      </c>
    </row>
    <row r="33" spans="1:15" s="287" customFormat="1">
      <c r="B33" s="288" t="s">
        <v>127</v>
      </c>
      <c r="C33" s="289">
        <v>3.3</v>
      </c>
      <c r="D33" s="288" t="s">
        <v>128</v>
      </c>
    </row>
    <row r="34" spans="1:15" s="290" customFormat="1">
      <c r="B34" s="291" t="s">
        <v>2</v>
      </c>
      <c r="C34" s="289">
        <v>3.3</v>
      </c>
      <c r="D34" s="291" t="s">
        <v>142</v>
      </c>
      <c r="E34" s="292"/>
      <c r="J34" s="15" t="s">
        <v>112</v>
      </c>
    </row>
    <row r="35" spans="1:15" ht="6" customHeight="1"/>
    <row r="36" spans="1:15" s="295" customFormat="1" ht="18.75" customHeight="1">
      <c r="A36" s="1050" t="s">
        <v>3</v>
      </c>
      <c r="B36" s="1051"/>
      <c r="C36" s="1051"/>
      <c r="D36" s="1052"/>
      <c r="E36" s="294"/>
      <c r="F36" s="1057" t="s">
        <v>4</v>
      </c>
      <c r="G36" s="1058"/>
      <c r="H36" s="1058"/>
      <c r="I36" s="1059"/>
      <c r="J36" s="1057" t="s">
        <v>129</v>
      </c>
      <c r="K36" s="1060"/>
      <c r="L36" s="1060"/>
      <c r="M36" s="1045" t="s">
        <v>5</v>
      </c>
    </row>
    <row r="37" spans="1:15" s="295" customFormat="1" ht="18.75" customHeight="1">
      <c r="A37" s="1053"/>
      <c r="B37" s="1053"/>
      <c r="C37" s="1053"/>
      <c r="D37" s="1054"/>
      <c r="F37" s="294"/>
      <c r="G37" s="296" t="s">
        <v>6</v>
      </c>
      <c r="H37" s="297" t="s">
        <v>10</v>
      </c>
      <c r="I37" s="297"/>
      <c r="J37" s="294"/>
      <c r="K37" s="294"/>
      <c r="L37" s="294"/>
      <c r="M37" s="1046"/>
    </row>
    <row r="38" spans="1:15" s="295" customFormat="1" ht="18.75" customHeight="1">
      <c r="A38" s="1053"/>
      <c r="B38" s="1053"/>
      <c r="C38" s="1053"/>
      <c r="D38" s="1054"/>
      <c r="F38" s="298" t="s">
        <v>8</v>
      </c>
      <c r="G38" s="298" t="s">
        <v>9</v>
      </c>
      <c r="H38" s="298" t="s">
        <v>130</v>
      </c>
      <c r="I38" s="299"/>
      <c r="J38" s="299"/>
      <c r="K38" s="299"/>
      <c r="L38" s="299"/>
      <c r="M38" s="1046"/>
    </row>
    <row r="39" spans="1:15" s="295" customFormat="1" ht="18.75" customHeight="1">
      <c r="A39" s="1053"/>
      <c r="B39" s="1053"/>
      <c r="C39" s="1053"/>
      <c r="D39" s="1054"/>
      <c r="E39" s="300" t="s">
        <v>7</v>
      </c>
      <c r="F39" s="298" t="s">
        <v>12</v>
      </c>
      <c r="G39" s="300" t="s">
        <v>13</v>
      </c>
      <c r="H39" s="298" t="s">
        <v>131</v>
      </c>
      <c r="I39" s="301" t="s">
        <v>143</v>
      </c>
      <c r="J39" s="298" t="s">
        <v>133</v>
      </c>
      <c r="K39" s="298" t="s">
        <v>89</v>
      </c>
      <c r="L39" s="298" t="s">
        <v>134</v>
      </c>
      <c r="M39" s="1046"/>
    </row>
    <row r="40" spans="1:15" s="295" customFormat="1" ht="18.75" customHeight="1">
      <c r="A40" s="1053"/>
      <c r="B40" s="1053"/>
      <c r="C40" s="1053"/>
      <c r="D40" s="1054"/>
      <c r="E40" s="298" t="s">
        <v>11</v>
      </c>
      <c r="F40" s="300" t="s">
        <v>135</v>
      </c>
      <c r="G40" s="298" t="s">
        <v>136</v>
      </c>
      <c r="H40" s="298" t="s">
        <v>137</v>
      </c>
      <c r="I40" s="298" t="s">
        <v>18</v>
      </c>
      <c r="J40" s="298" t="s">
        <v>138</v>
      </c>
      <c r="K40" s="298" t="s">
        <v>95</v>
      </c>
      <c r="L40" s="302" t="s">
        <v>100</v>
      </c>
      <c r="M40" s="1046"/>
    </row>
    <row r="41" spans="1:15" s="295" customFormat="1" ht="18.75" customHeight="1">
      <c r="A41" s="1053"/>
      <c r="B41" s="1053"/>
      <c r="C41" s="1053"/>
      <c r="D41" s="1054"/>
      <c r="E41" s="303"/>
      <c r="F41" s="298" t="s">
        <v>19</v>
      </c>
      <c r="G41" s="298" t="s">
        <v>139</v>
      </c>
      <c r="H41" s="298" t="s">
        <v>140</v>
      </c>
      <c r="I41" s="298"/>
      <c r="K41" s="299"/>
      <c r="L41" s="299"/>
      <c r="M41" s="1046"/>
    </row>
    <row r="42" spans="1:15" s="295" customFormat="1" ht="18.75" customHeight="1">
      <c r="A42" s="1055"/>
      <c r="B42" s="1055"/>
      <c r="C42" s="1055"/>
      <c r="D42" s="1056"/>
      <c r="E42" s="305"/>
      <c r="F42" s="306"/>
      <c r="G42" s="307" t="s">
        <v>141</v>
      </c>
      <c r="H42" s="307" t="s">
        <v>20</v>
      </c>
      <c r="I42" s="308"/>
      <c r="J42" s="309"/>
      <c r="K42" s="306"/>
      <c r="L42" s="306"/>
      <c r="M42" s="1047"/>
    </row>
    <row r="43" spans="1:15" s="295" customFormat="1" ht="3" customHeight="1">
      <c r="A43" s="310"/>
      <c r="B43" s="310"/>
      <c r="C43" s="310"/>
      <c r="D43" s="311"/>
      <c r="E43" s="299"/>
      <c r="F43" s="299"/>
      <c r="G43" s="298"/>
      <c r="H43" s="298"/>
      <c r="I43" s="298"/>
      <c r="J43" s="298"/>
      <c r="K43" s="298"/>
      <c r="L43" s="298"/>
      <c r="M43" s="312"/>
    </row>
    <row r="44" spans="1:15" s="316" customFormat="1" ht="27.75" customHeight="1">
      <c r="A44" s="1048" t="s">
        <v>21</v>
      </c>
      <c r="B44" s="1048"/>
      <c r="C44" s="1048"/>
      <c r="D44" s="1049"/>
      <c r="E44" s="807">
        <f>SUM(E45:E57)</f>
        <v>1116</v>
      </c>
      <c r="F44" s="807">
        <f t="shared" ref="F44:K44" si="6">SUM(F45:F57)</f>
        <v>1116</v>
      </c>
      <c r="G44" s="807">
        <f t="shared" si="6"/>
        <v>0</v>
      </c>
      <c r="H44" s="807">
        <f t="shared" si="6"/>
        <v>0</v>
      </c>
      <c r="I44" s="807">
        <f t="shared" si="6"/>
        <v>0</v>
      </c>
      <c r="J44" s="807">
        <f>SUM(J45:J57)</f>
        <v>232</v>
      </c>
      <c r="K44" s="807">
        <f t="shared" si="6"/>
        <v>808</v>
      </c>
      <c r="L44" s="807">
        <f>SUM(L45:L57)</f>
        <v>76</v>
      </c>
      <c r="M44" s="833" t="s">
        <v>11</v>
      </c>
      <c r="N44" s="315"/>
      <c r="O44" s="315"/>
    </row>
    <row r="45" spans="1:15" s="316" customFormat="1" ht="18.75" customHeight="1">
      <c r="A45" s="318"/>
      <c r="B45" s="59" t="s">
        <v>22</v>
      </c>
      <c r="C45" s="833"/>
      <c r="D45" s="834"/>
      <c r="E45" s="808">
        <f>SUM(F45:I45)</f>
        <v>497</v>
      </c>
      <c r="F45" s="809">
        <v>497</v>
      </c>
      <c r="G45" s="808"/>
      <c r="H45" s="808"/>
      <c r="I45" s="808"/>
      <c r="J45" s="808">
        <v>114</v>
      </c>
      <c r="K45" s="808">
        <v>362</v>
      </c>
      <c r="L45" s="808">
        <v>21</v>
      </c>
      <c r="M45" s="58" t="s">
        <v>23</v>
      </c>
      <c r="N45" s="315"/>
      <c r="O45" s="315"/>
    </row>
    <row r="46" spans="1:15" s="316" customFormat="1" ht="18.75" customHeight="1">
      <c r="A46" s="833"/>
      <c r="B46" s="57" t="s">
        <v>24</v>
      </c>
      <c r="C46" s="833"/>
      <c r="D46" s="834"/>
      <c r="E46" s="808">
        <f>SUM(F46:I46)</f>
        <v>196</v>
      </c>
      <c r="F46" s="809">
        <v>196</v>
      </c>
      <c r="G46" s="808"/>
      <c r="H46" s="808"/>
      <c r="I46" s="808"/>
      <c r="J46" s="808">
        <v>36</v>
      </c>
      <c r="K46" s="808">
        <v>142</v>
      </c>
      <c r="L46" s="808">
        <v>18</v>
      </c>
      <c r="M46" s="58" t="s">
        <v>26</v>
      </c>
    </row>
    <row r="47" spans="1:15" s="295" customFormat="1" ht="18.75" customHeight="1">
      <c r="A47" s="303"/>
      <c r="B47" s="57" t="s">
        <v>27</v>
      </c>
      <c r="C47" s="303"/>
      <c r="D47" s="321"/>
      <c r="E47" s="808">
        <f t="shared" ref="E47:E57" si="7">SUM(F47:I47)</f>
        <v>0</v>
      </c>
      <c r="F47" s="810"/>
      <c r="G47" s="299"/>
      <c r="H47" s="299"/>
      <c r="I47" s="299"/>
      <c r="J47" s="299"/>
      <c r="K47" s="299"/>
      <c r="L47" s="299"/>
      <c r="M47" s="58" t="s">
        <v>28</v>
      </c>
    </row>
    <row r="48" spans="1:15" s="295" customFormat="1" ht="18.75" customHeight="1">
      <c r="A48" s="303"/>
      <c r="B48" s="57" t="s">
        <v>29</v>
      </c>
      <c r="C48" s="303"/>
      <c r="D48" s="321"/>
      <c r="E48" s="808">
        <f t="shared" si="7"/>
        <v>0</v>
      </c>
      <c r="F48" s="810"/>
      <c r="G48" s="299"/>
      <c r="H48" s="299"/>
      <c r="I48" s="299"/>
      <c r="J48" s="299"/>
      <c r="K48" s="299"/>
      <c r="L48" s="299"/>
      <c r="M48" s="58" t="s">
        <v>30</v>
      </c>
    </row>
    <row r="49" spans="1:13" s="295" customFormat="1" ht="18.75" customHeight="1">
      <c r="A49" s="303"/>
      <c r="B49" s="57" t="s">
        <v>31</v>
      </c>
      <c r="C49" s="303"/>
      <c r="D49" s="321"/>
      <c r="E49" s="808">
        <f t="shared" si="7"/>
        <v>243</v>
      </c>
      <c r="F49" s="810">
        <v>243</v>
      </c>
      <c r="G49" s="299"/>
      <c r="H49" s="299"/>
      <c r="I49" s="299"/>
      <c r="J49" s="299">
        <v>44</v>
      </c>
      <c r="K49" s="299">
        <v>171</v>
      </c>
      <c r="L49" s="299">
        <v>28</v>
      </c>
      <c r="M49" s="58" t="s">
        <v>32</v>
      </c>
    </row>
    <row r="50" spans="1:13" s="295" customFormat="1" ht="18.75" customHeight="1">
      <c r="A50" s="303"/>
      <c r="B50" s="57" t="s">
        <v>33</v>
      </c>
      <c r="C50" s="303"/>
      <c r="D50" s="321"/>
      <c r="E50" s="808">
        <f t="shared" si="7"/>
        <v>0</v>
      </c>
      <c r="F50" s="810"/>
      <c r="G50" s="299"/>
      <c r="H50" s="299"/>
      <c r="I50" s="299"/>
      <c r="J50" s="299"/>
      <c r="K50" s="299"/>
      <c r="L50" s="299"/>
      <c r="M50" s="58" t="s">
        <v>34</v>
      </c>
    </row>
    <row r="51" spans="1:13" s="295" customFormat="1" ht="18.75" customHeight="1">
      <c r="A51" s="303"/>
      <c r="B51" s="57" t="s">
        <v>35</v>
      </c>
      <c r="C51" s="303"/>
      <c r="D51" s="321"/>
      <c r="E51" s="808">
        <f t="shared" si="7"/>
        <v>0</v>
      </c>
      <c r="F51" s="810"/>
      <c r="G51" s="299"/>
      <c r="H51" s="299"/>
      <c r="I51" s="299"/>
      <c r="J51" s="299"/>
      <c r="K51" s="299"/>
      <c r="L51" s="299"/>
      <c r="M51" s="58" t="s">
        <v>36</v>
      </c>
    </row>
    <row r="52" spans="1:13" s="295" customFormat="1" ht="18.75" customHeight="1">
      <c r="A52" s="303"/>
      <c r="B52" s="57" t="s">
        <v>37</v>
      </c>
      <c r="C52" s="303"/>
      <c r="D52" s="321"/>
      <c r="E52" s="808">
        <f t="shared" si="7"/>
        <v>0</v>
      </c>
      <c r="F52" s="810"/>
      <c r="G52" s="299"/>
      <c r="H52" s="299"/>
      <c r="I52" s="299"/>
      <c r="J52" s="299"/>
      <c r="K52" s="299"/>
      <c r="L52" s="299"/>
      <c r="M52" s="58" t="s">
        <v>38</v>
      </c>
    </row>
    <row r="53" spans="1:13" s="295" customFormat="1" ht="18.75" customHeight="1">
      <c r="A53" s="303"/>
      <c r="B53" s="57" t="s">
        <v>39</v>
      </c>
      <c r="C53" s="303"/>
      <c r="D53" s="321"/>
      <c r="E53" s="808">
        <f t="shared" si="7"/>
        <v>0</v>
      </c>
      <c r="F53" s="810"/>
      <c r="G53" s="299"/>
      <c r="H53" s="299"/>
      <c r="I53" s="299"/>
      <c r="J53" s="299"/>
      <c r="K53" s="299"/>
      <c r="L53" s="299"/>
      <c r="M53" s="58" t="s">
        <v>40</v>
      </c>
    </row>
    <row r="54" spans="1:13" s="295" customFormat="1" ht="18.75" customHeight="1">
      <c r="A54" s="303"/>
      <c r="B54" s="57" t="s">
        <v>41</v>
      </c>
      <c r="C54" s="303"/>
      <c r="D54" s="321"/>
      <c r="E54" s="808">
        <f t="shared" si="7"/>
        <v>0</v>
      </c>
      <c r="F54" s="810"/>
      <c r="G54" s="299"/>
      <c r="H54" s="299"/>
      <c r="I54" s="299"/>
      <c r="J54" s="299"/>
      <c r="K54" s="299"/>
      <c r="L54" s="299"/>
      <c r="M54" s="58" t="s">
        <v>42</v>
      </c>
    </row>
    <row r="55" spans="1:13" s="295" customFormat="1" ht="18.75" customHeight="1">
      <c r="A55" s="303"/>
      <c r="B55" s="57" t="s">
        <v>43</v>
      </c>
      <c r="C55" s="303"/>
      <c r="D55" s="321"/>
      <c r="E55" s="808">
        <f>SUM(F55:I55)</f>
        <v>0</v>
      </c>
      <c r="F55" s="810"/>
      <c r="G55" s="299"/>
      <c r="H55" s="299"/>
      <c r="I55" s="299"/>
      <c r="J55" s="299"/>
      <c r="K55" s="299"/>
      <c r="L55" s="299"/>
      <c r="M55" s="58" t="s">
        <v>44</v>
      </c>
    </row>
    <row r="56" spans="1:13" s="295" customFormat="1" ht="18.75" customHeight="1">
      <c r="A56" s="303"/>
      <c r="B56" s="57" t="s">
        <v>45</v>
      </c>
      <c r="C56" s="303"/>
      <c r="D56" s="321"/>
      <c r="E56" s="808">
        <f>SUM(F56:I56)</f>
        <v>180</v>
      </c>
      <c r="F56" s="810">
        <v>180</v>
      </c>
      <c r="G56" s="299"/>
      <c r="H56" s="299"/>
      <c r="I56" s="299"/>
      <c r="J56" s="299">
        <v>38</v>
      </c>
      <c r="K56" s="299">
        <v>133</v>
      </c>
      <c r="L56" s="299">
        <v>9</v>
      </c>
      <c r="M56" s="58" t="s">
        <v>46</v>
      </c>
    </row>
    <row r="57" spans="1:13" s="295" customFormat="1" ht="18.75" customHeight="1">
      <c r="A57" s="303"/>
      <c r="B57" s="14" t="s">
        <v>47</v>
      </c>
      <c r="C57" s="303"/>
      <c r="D57" s="321"/>
      <c r="E57" s="808">
        <f t="shared" si="7"/>
        <v>0</v>
      </c>
      <c r="F57" s="810"/>
      <c r="G57" s="299"/>
      <c r="H57" s="299"/>
      <c r="I57" s="299"/>
      <c r="J57" s="299"/>
      <c r="K57" s="299"/>
      <c r="L57" s="299"/>
      <c r="M57" s="890" t="s">
        <v>48</v>
      </c>
    </row>
    <row r="58" spans="1:13" s="295" customFormat="1" ht="3" customHeight="1">
      <c r="A58" s="305"/>
      <c r="B58" s="305"/>
      <c r="C58" s="305"/>
      <c r="D58" s="322"/>
      <c r="E58" s="306"/>
      <c r="F58" s="306"/>
      <c r="G58" s="306"/>
      <c r="H58" s="306"/>
      <c r="I58" s="306"/>
      <c r="J58" s="306"/>
      <c r="K58" s="306"/>
      <c r="L58" s="306"/>
      <c r="M58" s="323"/>
    </row>
    <row r="59" spans="1:13" s="295" customFormat="1" ht="3" customHeight="1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</row>
    <row r="60" spans="1:13" s="812" customFormat="1" ht="18.75" customHeight="1">
      <c r="A60" s="57"/>
      <c r="B60" s="812" t="s">
        <v>144</v>
      </c>
      <c r="C60" s="57"/>
      <c r="D60" s="57"/>
      <c r="E60" s="57"/>
      <c r="F60" s="57"/>
      <c r="G60" s="57"/>
      <c r="H60" s="57"/>
      <c r="I60" s="812" t="s">
        <v>145</v>
      </c>
      <c r="J60" s="57"/>
      <c r="K60" s="57"/>
      <c r="L60" s="57"/>
      <c r="M60" s="57"/>
    </row>
    <row r="61" spans="1:13" s="812" customFormat="1" ht="20.25" customHeight="1">
      <c r="B61" s="812" t="s">
        <v>146</v>
      </c>
      <c r="I61" s="812" t="s">
        <v>113</v>
      </c>
    </row>
    <row r="62" spans="1:13" s="801" customFormat="1">
      <c r="B62" s="812" t="s">
        <v>114</v>
      </c>
      <c r="C62" s="812"/>
      <c r="D62" s="812"/>
      <c r="E62" s="812"/>
      <c r="F62" s="812"/>
      <c r="G62" s="812"/>
      <c r="H62" s="812"/>
      <c r="I62" s="812" t="s">
        <v>147</v>
      </c>
      <c r="J62" s="812"/>
    </row>
    <row r="63" spans="1:13" s="801" customFormat="1">
      <c r="B63" s="812" t="s">
        <v>148</v>
      </c>
      <c r="C63" s="812"/>
      <c r="D63" s="812"/>
      <c r="E63" s="812"/>
      <c r="F63" s="812"/>
      <c r="G63" s="812"/>
      <c r="H63" s="812" t="s">
        <v>149</v>
      </c>
      <c r="I63" s="812"/>
    </row>
    <row r="64" spans="1:13" s="287" customFormat="1">
      <c r="B64" s="288" t="s">
        <v>127</v>
      </c>
      <c r="C64" s="289">
        <v>3.3</v>
      </c>
      <c r="D64" s="288" t="s">
        <v>492</v>
      </c>
    </row>
    <row r="65" spans="1:18" s="290" customFormat="1">
      <c r="B65" s="291" t="s">
        <v>2</v>
      </c>
      <c r="C65" s="289">
        <v>3.3</v>
      </c>
      <c r="D65" s="291" t="s">
        <v>142</v>
      </c>
      <c r="E65" s="292"/>
      <c r="J65" s="290" t="s">
        <v>151</v>
      </c>
    </row>
    <row r="66" spans="1:18" ht="6" customHeight="1"/>
    <row r="67" spans="1:18" s="295" customFormat="1" ht="18.75" customHeight="1">
      <c r="A67" s="1050" t="s">
        <v>3</v>
      </c>
      <c r="B67" s="1051"/>
      <c r="C67" s="1051"/>
      <c r="D67" s="1052"/>
      <c r="E67" s="294"/>
      <c r="F67" s="1057" t="s">
        <v>4</v>
      </c>
      <c r="G67" s="1058"/>
      <c r="H67" s="1058"/>
      <c r="I67" s="1059"/>
      <c r="J67" s="1057" t="s">
        <v>129</v>
      </c>
      <c r="K67" s="1060"/>
      <c r="L67" s="1060"/>
      <c r="M67" s="1045" t="s">
        <v>5</v>
      </c>
    </row>
    <row r="68" spans="1:18" s="295" customFormat="1" ht="18.75" customHeight="1">
      <c r="A68" s="1053"/>
      <c r="B68" s="1053"/>
      <c r="C68" s="1053"/>
      <c r="D68" s="1054"/>
      <c r="F68" s="294"/>
      <c r="G68" s="296" t="s">
        <v>6</v>
      </c>
      <c r="H68" s="297" t="s">
        <v>10</v>
      </c>
      <c r="I68" s="297"/>
      <c r="J68" s="294"/>
      <c r="K68" s="294"/>
      <c r="L68" s="294"/>
      <c r="M68" s="1046"/>
    </row>
    <row r="69" spans="1:18" s="295" customFormat="1" ht="18.75" customHeight="1">
      <c r="A69" s="1053"/>
      <c r="B69" s="1053"/>
      <c r="C69" s="1053"/>
      <c r="D69" s="1054"/>
      <c r="F69" s="298" t="s">
        <v>8</v>
      </c>
      <c r="G69" s="298" t="s">
        <v>9</v>
      </c>
      <c r="H69" s="298" t="s">
        <v>130</v>
      </c>
      <c r="I69" s="299"/>
      <c r="J69" s="299"/>
      <c r="K69" s="299"/>
      <c r="L69" s="299"/>
      <c r="M69" s="1046"/>
    </row>
    <row r="70" spans="1:18" s="295" customFormat="1" ht="18.75" customHeight="1">
      <c r="A70" s="1053"/>
      <c r="B70" s="1053"/>
      <c r="C70" s="1053"/>
      <c r="D70" s="1054"/>
      <c r="E70" s="300" t="s">
        <v>7</v>
      </c>
      <c r="F70" s="298" t="s">
        <v>12</v>
      </c>
      <c r="G70" s="300" t="s">
        <v>13</v>
      </c>
      <c r="H70" s="298" t="s">
        <v>131</v>
      </c>
      <c r="I70" s="301" t="s">
        <v>143</v>
      </c>
      <c r="J70" s="298" t="s">
        <v>133</v>
      </c>
      <c r="K70" s="298" t="s">
        <v>89</v>
      </c>
      <c r="L70" s="298" t="s">
        <v>134</v>
      </c>
      <c r="M70" s="1046"/>
    </row>
    <row r="71" spans="1:18" s="295" customFormat="1" ht="18.75" customHeight="1">
      <c r="A71" s="1053"/>
      <c r="B71" s="1053"/>
      <c r="C71" s="1053"/>
      <c r="D71" s="1054"/>
      <c r="E71" s="298" t="s">
        <v>11</v>
      </c>
      <c r="F71" s="300" t="s">
        <v>135</v>
      </c>
      <c r="G71" s="298" t="s">
        <v>136</v>
      </c>
      <c r="H71" s="298" t="s">
        <v>137</v>
      </c>
      <c r="I71" s="298" t="s">
        <v>152</v>
      </c>
      <c r="J71" s="298" t="s">
        <v>138</v>
      </c>
      <c r="K71" s="298" t="s">
        <v>95</v>
      </c>
      <c r="L71" s="302" t="s">
        <v>100</v>
      </c>
      <c r="M71" s="1046"/>
    </row>
    <row r="72" spans="1:18" s="295" customFormat="1" ht="18.75" customHeight="1">
      <c r="A72" s="1053"/>
      <c r="B72" s="1053"/>
      <c r="C72" s="1053"/>
      <c r="D72" s="1054"/>
      <c r="E72" s="303"/>
      <c r="F72" s="298" t="s">
        <v>19</v>
      </c>
      <c r="G72" s="298" t="s">
        <v>139</v>
      </c>
      <c r="H72" s="298" t="s">
        <v>140</v>
      </c>
      <c r="I72" s="298"/>
      <c r="K72" s="299"/>
      <c r="L72" s="299"/>
      <c r="M72" s="1046"/>
    </row>
    <row r="73" spans="1:18" s="295" customFormat="1" ht="18.75" customHeight="1">
      <c r="A73" s="1055"/>
      <c r="B73" s="1055"/>
      <c r="C73" s="1055"/>
      <c r="D73" s="1056"/>
      <c r="E73" s="305"/>
      <c r="F73" s="306"/>
      <c r="G73" s="307" t="s">
        <v>141</v>
      </c>
      <c r="H73" s="307" t="s">
        <v>20</v>
      </c>
      <c r="I73" s="308"/>
      <c r="J73" s="309"/>
      <c r="K73" s="306"/>
      <c r="L73" s="306"/>
      <c r="M73" s="1047"/>
    </row>
    <row r="74" spans="1:18" s="295" customFormat="1" ht="3" customHeight="1">
      <c r="A74" s="310"/>
      <c r="B74" s="310"/>
      <c r="C74" s="310"/>
      <c r="D74" s="311"/>
      <c r="E74" s="299"/>
      <c r="F74" s="299"/>
      <c r="G74" s="298"/>
      <c r="H74" s="298"/>
      <c r="I74" s="298"/>
      <c r="J74" s="298"/>
      <c r="K74" s="298"/>
      <c r="L74" s="298"/>
      <c r="M74" s="312"/>
    </row>
    <row r="75" spans="1:18" s="316" customFormat="1" ht="27.75" customHeight="1">
      <c r="A75" s="1048" t="s">
        <v>21</v>
      </c>
      <c r="B75" s="1048"/>
      <c r="C75" s="1048"/>
      <c r="D75" s="1049"/>
      <c r="E75" s="807">
        <f>SUM(E76:E88)</f>
        <v>543</v>
      </c>
      <c r="F75" s="807">
        <f t="shared" ref="F75:L75" si="8">SUM(F76:F88)</f>
        <v>0</v>
      </c>
      <c r="G75" s="807">
        <f>SUM(G76:G88)</f>
        <v>543</v>
      </c>
      <c r="H75" s="807">
        <f t="shared" si="8"/>
        <v>0</v>
      </c>
      <c r="I75" s="807">
        <f t="shared" si="8"/>
        <v>0</v>
      </c>
      <c r="J75" s="807">
        <f t="shared" si="8"/>
        <v>122</v>
      </c>
      <c r="K75" s="807">
        <f t="shared" si="8"/>
        <v>232</v>
      </c>
      <c r="L75" s="807">
        <f t="shared" si="8"/>
        <v>189</v>
      </c>
      <c r="M75" s="833" t="s">
        <v>11</v>
      </c>
      <c r="N75" s="315"/>
      <c r="O75" s="315"/>
      <c r="Q75" s="316">
        <f>SUM(J75:L75)</f>
        <v>543</v>
      </c>
      <c r="R75" s="316">
        <v>716</v>
      </c>
    </row>
    <row r="76" spans="1:18" s="316" customFormat="1" ht="18.75" customHeight="1">
      <c r="A76" s="318"/>
      <c r="B76" s="59" t="s">
        <v>22</v>
      </c>
      <c r="C76" s="833"/>
      <c r="D76" s="834"/>
      <c r="E76" s="808">
        <f>SUM(F76:I76)</f>
        <v>458</v>
      </c>
      <c r="F76" s="809"/>
      <c r="G76" s="808">
        <v>458</v>
      </c>
      <c r="H76" s="808"/>
      <c r="I76" s="808"/>
      <c r="J76" s="808">
        <v>104</v>
      </c>
      <c r="K76" s="808">
        <v>196</v>
      </c>
      <c r="L76" s="808">
        <v>158</v>
      </c>
      <c r="M76" s="58" t="s">
        <v>23</v>
      </c>
      <c r="N76" s="315"/>
      <c r="O76" s="315"/>
      <c r="P76" s="316">
        <f>324*100/630</f>
        <v>51.428571428571431</v>
      </c>
      <c r="Q76" s="316">
        <f>SUM(J76:L76)</f>
        <v>458</v>
      </c>
      <c r="R76" s="316">
        <v>630</v>
      </c>
    </row>
    <row r="77" spans="1:18" s="316" customFormat="1" ht="18.75" customHeight="1">
      <c r="A77" s="833"/>
      <c r="B77" s="57" t="s">
        <v>24</v>
      </c>
      <c r="C77" s="833"/>
      <c r="D77" s="834"/>
      <c r="E77" s="808">
        <f t="shared" ref="E77:E88" si="9">SUM(F77:I77)</f>
        <v>0</v>
      </c>
      <c r="F77" s="809"/>
      <c r="G77" s="808">
        <v>0</v>
      </c>
      <c r="H77" s="808"/>
      <c r="I77" s="808"/>
      <c r="J77" s="808">
        <v>0</v>
      </c>
      <c r="K77" s="808">
        <v>0</v>
      </c>
      <c r="L77" s="808">
        <v>0</v>
      </c>
      <c r="M77" s="58" t="s">
        <v>26</v>
      </c>
      <c r="Q77" s="316">
        <f t="shared" ref="Q77:Q90" si="10">SUM(J77:L77)</f>
        <v>0</v>
      </c>
    </row>
    <row r="78" spans="1:18" s="295" customFormat="1" ht="18.75" customHeight="1">
      <c r="A78" s="303"/>
      <c r="B78" s="57" t="s">
        <v>27</v>
      </c>
      <c r="C78" s="303"/>
      <c r="D78" s="321"/>
      <c r="E78" s="808">
        <f t="shared" si="9"/>
        <v>0</v>
      </c>
      <c r="F78" s="810"/>
      <c r="G78" s="299"/>
      <c r="H78" s="299"/>
      <c r="I78" s="299"/>
      <c r="J78" s="299"/>
      <c r="K78" s="299"/>
      <c r="L78" s="299"/>
      <c r="M78" s="58" t="s">
        <v>28</v>
      </c>
      <c r="Q78" s="316">
        <f t="shared" si="10"/>
        <v>0</v>
      </c>
    </row>
    <row r="79" spans="1:18" s="295" customFormat="1" ht="18.75" customHeight="1">
      <c r="A79" s="303"/>
      <c r="B79" s="57" t="s">
        <v>29</v>
      </c>
      <c r="C79" s="303"/>
      <c r="D79" s="321"/>
      <c r="E79" s="808">
        <f t="shared" si="9"/>
        <v>0</v>
      </c>
      <c r="F79" s="810"/>
      <c r="G79" s="299"/>
      <c r="H79" s="299"/>
      <c r="I79" s="299"/>
      <c r="J79" s="299"/>
      <c r="K79" s="299"/>
      <c r="L79" s="299"/>
      <c r="M79" s="58" t="s">
        <v>30</v>
      </c>
      <c r="Q79" s="316">
        <f t="shared" si="10"/>
        <v>0</v>
      </c>
    </row>
    <row r="80" spans="1:18" s="295" customFormat="1" ht="18.75" customHeight="1">
      <c r="A80" s="303"/>
      <c r="B80" s="57" t="s">
        <v>31</v>
      </c>
      <c r="C80" s="303"/>
      <c r="D80" s="321"/>
      <c r="E80" s="808">
        <f t="shared" si="9"/>
        <v>67</v>
      </c>
      <c r="F80" s="810"/>
      <c r="G80" s="299">
        <v>67</v>
      </c>
      <c r="H80" s="299"/>
      <c r="I80" s="299"/>
      <c r="J80" s="299">
        <v>15</v>
      </c>
      <c r="K80" s="299">
        <v>30</v>
      </c>
      <c r="L80" s="299">
        <v>22</v>
      </c>
      <c r="M80" s="58" t="s">
        <v>32</v>
      </c>
      <c r="P80" s="295">
        <f>23*100/68</f>
        <v>33.823529411764703</v>
      </c>
      <c r="Q80" s="316">
        <f>SUM(J80:L80)</f>
        <v>67</v>
      </c>
      <c r="R80" s="295">
        <v>68</v>
      </c>
    </row>
    <row r="81" spans="1:17" s="295" customFormat="1" ht="18.75" customHeight="1">
      <c r="A81" s="303"/>
      <c r="B81" s="57" t="s">
        <v>33</v>
      </c>
      <c r="C81" s="303"/>
      <c r="D81" s="321"/>
      <c r="E81" s="808">
        <f t="shared" si="9"/>
        <v>0</v>
      </c>
      <c r="F81" s="810"/>
      <c r="G81" s="299"/>
      <c r="H81" s="299"/>
      <c r="I81" s="299"/>
      <c r="J81" s="299"/>
      <c r="K81" s="299"/>
      <c r="L81" s="299"/>
      <c r="M81" s="58" t="s">
        <v>34</v>
      </c>
      <c r="Q81" s="316">
        <f t="shared" si="10"/>
        <v>0</v>
      </c>
    </row>
    <row r="82" spans="1:17" s="295" customFormat="1" ht="18.75" customHeight="1">
      <c r="A82" s="303"/>
      <c r="B82" s="57" t="s">
        <v>35</v>
      </c>
      <c r="C82" s="303"/>
      <c r="D82" s="321"/>
      <c r="E82" s="808">
        <f t="shared" si="9"/>
        <v>0</v>
      </c>
      <c r="F82" s="810"/>
      <c r="G82" s="299"/>
      <c r="H82" s="299"/>
      <c r="I82" s="299"/>
      <c r="J82" s="299"/>
      <c r="K82" s="299"/>
      <c r="L82" s="299"/>
      <c r="M82" s="58" t="s">
        <v>36</v>
      </c>
      <c r="Q82" s="316">
        <f t="shared" si="10"/>
        <v>0</v>
      </c>
    </row>
    <row r="83" spans="1:17" s="295" customFormat="1" ht="18.75" customHeight="1">
      <c r="A83" s="303"/>
      <c r="B83" s="57" t="s">
        <v>37</v>
      </c>
      <c r="C83" s="303"/>
      <c r="D83" s="321"/>
      <c r="E83" s="808">
        <f t="shared" si="9"/>
        <v>0</v>
      </c>
      <c r="F83" s="810"/>
      <c r="G83" s="299"/>
      <c r="H83" s="299"/>
      <c r="I83" s="299"/>
      <c r="J83" s="299"/>
      <c r="K83" s="299"/>
      <c r="L83" s="299"/>
      <c r="M83" s="58" t="s">
        <v>38</v>
      </c>
      <c r="Q83" s="316">
        <f t="shared" si="10"/>
        <v>0</v>
      </c>
    </row>
    <row r="84" spans="1:17" s="295" customFormat="1" ht="18.75" customHeight="1">
      <c r="A84" s="303"/>
      <c r="B84" s="57" t="s">
        <v>39</v>
      </c>
      <c r="C84" s="303"/>
      <c r="D84" s="321"/>
      <c r="E84" s="808">
        <f t="shared" si="9"/>
        <v>0</v>
      </c>
      <c r="F84" s="810"/>
      <c r="G84" s="299"/>
      <c r="H84" s="299"/>
      <c r="I84" s="299"/>
      <c r="J84" s="299"/>
      <c r="K84" s="299"/>
      <c r="L84" s="299"/>
      <c r="M84" s="58" t="s">
        <v>40</v>
      </c>
      <c r="Q84" s="316">
        <f t="shared" si="10"/>
        <v>0</v>
      </c>
    </row>
    <row r="85" spans="1:17" s="295" customFormat="1" ht="18.75" customHeight="1">
      <c r="A85" s="303"/>
      <c r="B85" s="57" t="s">
        <v>41</v>
      </c>
      <c r="C85" s="303"/>
      <c r="D85" s="321"/>
      <c r="E85" s="808">
        <f t="shared" si="9"/>
        <v>0</v>
      </c>
      <c r="F85" s="810"/>
      <c r="G85" s="299"/>
      <c r="H85" s="299"/>
      <c r="I85" s="299"/>
      <c r="J85" s="299"/>
      <c r="K85" s="299"/>
      <c r="L85" s="299"/>
      <c r="M85" s="58" t="s">
        <v>42</v>
      </c>
      <c r="Q85" s="316">
        <f t="shared" si="10"/>
        <v>0</v>
      </c>
    </row>
    <row r="86" spans="1:17" s="295" customFormat="1" ht="18.75" customHeight="1">
      <c r="A86" s="303"/>
      <c r="B86" s="57" t="s">
        <v>43</v>
      </c>
      <c r="C86" s="303"/>
      <c r="D86" s="321"/>
      <c r="E86" s="808">
        <f t="shared" si="9"/>
        <v>0</v>
      </c>
      <c r="F86" s="810"/>
      <c r="G86" s="299"/>
      <c r="H86" s="299"/>
      <c r="I86" s="299"/>
      <c r="J86" s="299"/>
      <c r="K86" s="299"/>
      <c r="L86" s="299"/>
      <c r="M86" s="58" t="s">
        <v>44</v>
      </c>
      <c r="Q86" s="316">
        <f t="shared" si="10"/>
        <v>0</v>
      </c>
    </row>
    <row r="87" spans="1:17" s="295" customFormat="1" ht="18.75" customHeight="1">
      <c r="A87" s="303"/>
      <c r="B87" s="57" t="s">
        <v>45</v>
      </c>
      <c r="C87" s="303"/>
      <c r="D87" s="321"/>
      <c r="E87" s="808">
        <f t="shared" si="9"/>
        <v>18</v>
      </c>
      <c r="F87" s="810"/>
      <c r="G87" s="299">
        <v>18</v>
      </c>
      <c r="H87" s="299"/>
      <c r="I87" s="299"/>
      <c r="J87" s="299">
        <v>3</v>
      </c>
      <c r="K87" s="299">
        <v>6</v>
      </c>
      <c r="L87" s="299">
        <v>9</v>
      </c>
      <c r="M87" s="58" t="s">
        <v>46</v>
      </c>
      <c r="Q87" s="316">
        <f t="shared" si="10"/>
        <v>18</v>
      </c>
    </row>
    <row r="88" spans="1:17" s="295" customFormat="1" ht="18.75" customHeight="1">
      <c r="A88" s="303"/>
      <c r="B88" s="14" t="s">
        <v>47</v>
      </c>
      <c r="C88" s="303"/>
      <c r="D88" s="321"/>
      <c r="E88" s="808">
        <f t="shared" si="9"/>
        <v>0</v>
      </c>
      <c r="F88" s="810"/>
      <c r="G88" s="299"/>
      <c r="H88" s="299"/>
      <c r="I88" s="299"/>
      <c r="J88" s="299"/>
      <c r="K88" s="299"/>
      <c r="L88" s="299"/>
      <c r="M88" s="890" t="s">
        <v>48</v>
      </c>
      <c r="Q88" s="316">
        <f t="shared" si="10"/>
        <v>0</v>
      </c>
    </row>
    <row r="89" spans="1:17" s="295" customFormat="1" ht="3" customHeight="1">
      <c r="A89" s="305"/>
      <c r="B89" s="305"/>
      <c r="C89" s="305"/>
      <c r="D89" s="322"/>
      <c r="E89" s="306"/>
      <c r="F89" s="306"/>
      <c r="G89" s="306"/>
      <c r="H89" s="306"/>
      <c r="I89" s="306"/>
      <c r="J89" s="306"/>
      <c r="K89" s="306"/>
      <c r="L89" s="306"/>
      <c r="M89" s="323"/>
      <c r="Q89" s="316">
        <f t="shared" si="10"/>
        <v>0</v>
      </c>
    </row>
    <row r="90" spans="1:17" s="295" customFormat="1" ht="3" customHeigh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Q90" s="316">
        <f t="shared" si="10"/>
        <v>0</v>
      </c>
    </row>
    <row r="91" spans="1:17" s="812" customFormat="1" ht="18.75" customHeight="1">
      <c r="A91" s="57"/>
      <c r="B91" s="812" t="s">
        <v>144</v>
      </c>
      <c r="C91" s="57"/>
      <c r="D91" s="57"/>
      <c r="E91" s="57"/>
      <c r="F91" s="57"/>
      <c r="G91" s="57"/>
      <c r="H91" s="57"/>
      <c r="I91" s="812" t="s">
        <v>145</v>
      </c>
      <c r="J91" s="57"/>
      <c r="K91" s="57"/>
      <c r="L91" s="57"/>
      <c r="M91" s="57"/>
    </row>
    <row r="92" spans="1:17" s="812" customFormat="1" ht="20.25" customHeight="1">
      <c r="B92" s="812" t="s">
        <v>146</v>
      </c>
      <c r="I92" s="812" t="s">
        <v>113</v>
      </c>
    </row>
    <row r="93" spans="1:17" s="801" customFormat="1">
      <c r="B93" s="812" t="s">
        <v>114</v>
      </c>
      <c r="C93" s="812"/>
      <c r="D93" s="812"/>
      <c r="E93" s="812"/>
      <c r="F93" s="812"/>
      <c r="G93" s="812"/>
      <c r="H93" s="812"/>
      <c r="I93" s="812" t="s">
        <v>147</v>
      </c>
      <c r="J93" s="812"/>
    </row>
    <row r="94" spans="1:17" s="801" customFormat="1">
      <c r="B94" s="812" t="s">
        <v>148</v>
      </c>
      <c r="C94" s="812"/>
      <c r="D94" s="812"/>
      <c r="E94" s="812"/>
      <c r="F94" s="812"/>
      <c r="G94" s="812"/>
      <c r="H94" s="812" t="s">
        <v>149</v>
      </c>
      <c r="I94" s="812"/>
    </row>
    <row r="95" spans="1:17" s="287" customFormat="1">
      <c r="B95" s="288" t="s">
        <v>127</v>
      </c>
      <c r="C95" s="289">
        <v>3.3</v>
      </c>
      <c r="D95" s="288" t="s">
        <v>153</v>
      </c>
    </row>
    <row r="96" spans="1:17" s="290" customFormat="1">
      <c r="B96" s="291" t="s">
        <v>2</v>
      </c>
      <c r="C96" s="289">
        <v>3.3</v>
      </c>
      <c r="D96" s="291" t="s">
        <v>150</v>
      </c>
      <c r="E96" s="292"/>
      <c r="J96" s="290" t="s">
        <v>154</v>
      </c>
    </row>
    <row r="97" spans="1:15" ht="6" customHeight="1"/>
    <row r="98" spans="1:15" s="295" customFormat="1" ht="18.75" customHeight="1">
      <c r="A98" s="1050" t="s">
        <v>3</v>
      </c>
      <c r="B98" s="1051"/>
      <c r="C98" s="1051"/>
      <c r="D98" s="1052"/>
      <c r="E98" s="294"/>
      <c r="F98" s="1057" t="s">
        <v>4</v>
      </c>
      <c r="G98" s="1058"/>
      <c r="H98" s="1058"/>
      <c r="I98" s="1059"/>
      <c r="J98" s="1057" t="s">
        <v>129</v>
      </c>
      <c r="K98" s="1060"/>
      <c r="L98" s="1060"/>
      <c r="M98" s="1045" t="s">
        <v>5</v>
      </c>
    </row>
    <row r="99" spans="1:15" s="295" customFormat="1" ht="18.75" customHeight="1">
      <c r="A99" s="1053"/>
      <c r="B99" s="1053"/>
      <c r="C99" s="1053"/>
      <c r="D99" s="1054"/>
      <c r="F99" s="294"/>
      <c r="G99" s="296" t="s">
        <v>6</v>
      </c>
      <c r="H99" s="297" t="s">
        <v>10</v>
      </c>
      <c r="I99" s="297"/>
      <c r="J99" s="294"/>
      <c r="K99" s="294"/>
      <c r="L99" s="294"/>
      <c r="M99" s="1046"/>
    </row>
    <row r="100" spans="1:15" s="295" customFormat="1" ht="18.75" customHeight="1">
      <c r="A100" s="1053"/>
      <c r="B100" s="1053"/>
      <c r="C100" s="1053"/>
      <c r="D100" s="1054"/>
      <c r="F100" s="298" t="s">
        <v>8</v>
      </c>
      <c r="G100" s="298" t="s">
        <v>9</v>
      </c>
      <c r="H100" s="298" t="s">
        <v>130</v>
      </c>
      <c r="I100" s="299"/>
      <c r="J100" s="299"/>
      <c r="K100" s="299"/>
      <c r="L100" s="299"/>
      <c r="M100" s="1046"/>
    </row>
    <row r="101" spans="1:15" s="295" customFormat="1" ht="18.75" customHeight="1">
      <c r="A101" s="1053"/>
      <c r="B101" s="1053"/>
      <c r="C101" s="1053"/>
      <c r="D101" s="1054"/>
      <c r="E101" s="300" t="s">
        <v>7</v>
      </c>
      <c r="F101" s="298" t="s">
        <v>12</v>
      </c>
      <c r="G101" s="300" t="s">
        <v>13</v>
      </c>
      <c r="H101" s="298" t="s">
        <v>131</v>
      </c>
      <c r="I101" s="301" t="s">
        <v>143</v>
      </c>
      <c r="J101" s="298" t="s">
        <v>133</v>
      </c>
      <c r="K101" s="298" t="s">
        <v>89</v>
      </c>
      <c r="L101" s="298" t="s">
        <v>134</v>
      </c>
      <c r="M101" s="1046"/>
    </row>
    <row r="102" spans="1:15" s="295" customFormat="1" ht="18.75" customHeight="1">
      <c r="A102" s="1053"/>
      <c r="B102" s="1053"/>
      <c r="C102" s="1053"/>
      <c r="D102" s="1054"/>
      <c r="E102" s="298" t="s">
        <v>11</v>
      </c>
      <c r="F102" s="300" t="s">
        <v>135</v>
      </c>
      <c r="G102" s="298" t="s">
        <v>136</v>
      </c>
      <c r="H102" s="298" t="s">
        <v>137</v>
      </c>
      <c r="I102" s="298" t="s">
        <v>152</v>
      </c>
      <c r="J102" s="298" t="s">
        <v>138</v>
      </c>
      <c r="K102" s="298" t="s">
        <v>95</v>
      </c>
      <c r="L102" s="302" t="s">
        <v>100</v>
      </c>
      <c r="M102" s="1046"/>
    </row>
    <row r="103" spans="1:15" s="295" customFormat="1" ht="18.75" customHeight="1">
      <c r="A103" s="1053"/>
      <c r="B103" s="1053"/>
      <c r="C103" s="1053"/>
      <c r="D103" s="1054"/>
      <c r="E103" s="303"/>
      <c r="F103" s="298" t="s">
        <v>19</v>
      </c>
      <c r="G103" s="298" t="s">
        <v>139</v>
      </c>
      <c r="H103" s="298" t="s">
        <v>140</v>
      </c>
      <c r="I103" s="298"/>
      <c r="K103" s="299"/>
      <c r="L103" s="299"/>
      <c r="M103" s="1046"/>
    </row>
    <row r="104" spans="1:15" s="295" customFormat="1" ht="18.75" customHeight="1">
      <c r="A104" s="1055"/>
      <c r="B104" s="1055"/>
      <c r="C104" s="1055"/>
      <c r="D104" s="1056"/>
      <c r="E104" s="305"/>
      <c r="F104" s="306"/>
      <c r="G104" s="307" t="s">
        <v>141</v>
      </c>
      <c r="H104" s="307" t="s">
        <v>20</v>
      </c>
      <c r="I104" s="308"/>
      <c r="J104" s="309"/>
      <c r="K104" s="306"/>
      <c r="L104" s="306"/>
      <c r="M104" s="1047"/>
    </row>
    <row r="105" spans="1:15" s="295" customFormat="1" ht="3" customHeight="1">
      <c r="A105" s="310"/>
      <c r="B105" s="310"/>
      <c r="C105" s="310"/>
      <c r="D105" s="311"/>
      <c r="E105" s="299"/>
      <c r="F105" s="299"/>
      <c r="G105" s="298"/>
      <c r="H105" s="298"/>
      <c r="I105" s="298"/>
      <c r="J105" s="298"/>
      <c r="K105" s="298"/>
      <c r="L105" s="298"/>
      <c r="M105" s="312"/>
    </row>
    <row r="106" spans="1:15" s="316" customFormat="1" ht="27.75" customHeight="1">
      <c r="A106" s="1048" t="s">
        <v>21</v>
      </c>
      <c r="B106" s="1048"/>
      <c r="C106" s="1048"/>
      <c r="D106" s="1049"/>
      <c r="E106" s="807">
        <f t="shared" ref="E106:L106" si="11">SUM(E107:E118)</f>
        <v>1370</v>
      </c>
      <c r="F106" s="807">
        <f t="shared" si="11"/>
        <v>1199</v>
      </c>
      <c r="G106" s="807">
        <f t="shared" si="11"/>
        <v>171</v>
      </c>
      <c r="H106" s="807">
        <f t="shared" si="11"/>
        <v>0</v>
      </c>
      <c r="I106" s="807">
        <f t="shared" si="11"/>
        <v>0</v>
      </c>
      <c r="J106" s="807">
        <f>SUM(J107:J118)</f>
        <v>302</v>
      </c>
      <c r="K106" s="807">
        <f t="shared" si="11"/>
        <v>892</v>
      </c>
      <c r="L106" s="807">
        <f t="shared" si="11"/>
        <v>176</v>
      </c>
      <c r="M106" s="833" t="s">
        <v>11</v>
      </c>
      <c r="N106" s="315"/>
      <c r="O106" s="315"/>
    </row>
    <row r="107" spans="1:15" s="316" customFormat="1" ht="18.75" customHeight="1">
      <c r="A107" s="318"/>
      <c r="B107" s="59" t="s">
        <v>22</v>
      </c>
      <c r="C107" s="833"/>
      <c r="D107" s="834"/>
      <c r="E107" s="808">
        <f>SUM(F107:I107)</f>
        <v>0</v>
      </c>
      <c r="F107" s="809"/>
      <c r="G107" s="808"/>
      <c r="H107" s="808"/>
      <c r="I107" s="808"/>
      <c r="J107" s="808"/>
      <c r="K107" s="808"/>
      <c r="L107" s="808"/>
      <c r="M107" s="58" t="s">
        <v>23</v>
      </c>
      <c r="N107" s="315"/>
      <c r="O107" s="315"/>
    </row>
    <row r="108" spans="1:15" s="316" customFormat="1" ht="18.75" customHeight="1">
      <c r="A108" s="833"/>
      <c r="B108" s="57" t="s">
        <v>24</v>
      </c>
      <c r="C108" s="833"/>
      <c r="D108" s="834"/>
      <c r="E108" s="808">
        <f t="shared" ref="E108:E118" si="12">SUM(F108:I108)</f>
        <v>0</v>
      </c>
      <c r="F108" s="809"/>
      <c r="G108" s="808"/>
      <c r="H108" s="808"/>
      <c r="I108" s="808"/>
      <c r="J108" s="808"/>
      <c r="K108" s="808"/>
      <c r="L108" s="808"/>
      <c r="M108" s="58" t="s">
        <v>26</v>
      </c>
    </row>
    <row r="109" spans="1:15" s="295" customFormat="1" ht="18.75" customHeight="1">
      <c r="A109" s="303"/>
      <c r="B109" s="57" t="s">
        <v>27</v>
      </c>
      <c r="C109" s="303"/>
      <c r="D109" s="321"/>
      <c r="E109" s="808">
        <f t="shared" si="12"/>
        <v>249</v>
      </c>
      <c r="F109" s="810">
        <v>186</v>
      </c>
      <c r="G109" s="299">
        <v>63</v>
      </c>
      <c r="H109" s="299"/>
      <c r="I109" s="299"/>
      <c r="J109" s="299">
        <v>60</v>
      </c>
      <c r="K109" s="299">
        <v>151</v>
      </c>
      <c r="L109" s="299">
        <v>38</v>
      </c>
      <c r="M109" s="58" t="s">
        <v>28</v>
      </c>
    </row>
    <row r="110" spans="1:15" s="295" customFormat="1" ht="18.75" customHeight="1">
      <c r="A110" s="303"/>
      <c r="B110" s="57" t="s">
        <v>29</v>
      </c>
      <c r="C110" s="303"/>
      <c r="D110" s="321"/>
      <c r="E110" s="808">
        <f t="shared" si="12"/>
        <v>210</v>
      </c>
      <c r="F110" s="810">
        <v>210</v>
      </c>
      <c r="G110" s="299">
        <v>0</v>
      </c>
      <c r="H110" s="299"/>
      <c r="I110" s="299"/>
      <c r="J110" s="299">
        <v>49</v>
      </c>
      <c r="K110" s="299">
        <v>149</v>
      </c>
      <c r="L110" s="299">
        <v>12</v>
      </c>
      <c r="M110" s="58" t="s">
        <v>30</v>
      </c>
    </row>
    <row r="111" spans="1:15" s="295" customFormat="1" ht="18.75" customHeight="1">
      <c r="A111" s="303"/>
      <c r="B111" s="57" t="s">
        <v>31</v>
      </c>
      <c r="C111" s="303"/>
      <c r="D111" s="321"/>
      <c r="E111" s="808">
        <f t="shared" si="12"/>
        <v>0</v>
      </c>
      <c r="F111" s="810"/>
      <c r="G111" s="299"/>
      <c r="H111" s="299"/>
      <c r="I111" s="299"/>
      <c r="J111" s="299"/>
      <c r="K111" s="299"/>
      <c r="L111" s="299"/>
      <c r="M111" s="58" t="s">
        <v>32</v>
      </c>
    </row>
    <row r="112" spans="1:15" s="295" customFormat="1" ht="18.75" customHeight="1">
      <c r="A112" s="303"/>
      <c r="B112" s="57" t="s">
        <v>33</v>
      </c>
      <c r="C112" s="303"/>
      <c r="D112" s="321"/>
      <c r="E112" s="808">
        <f t="shared" si="12"/>
        <v>0</v>
      </c>
      <c r="F112" s="810"/>
      <c r="G112" s="299"/>
      <c r="H112" s="299"/>
      <c r="I112" s="299"/>
      <c r="J112" s="299"/>
      <c r="K112" s="299"/>
      <c r="L112" s="299"/>
      <c r="M112" s="58" t="s">
        <v>34</v>
      </c>
    </row>
    <row r="113" spans="1:13" s="295" customFormat="1" ht="18.75" customHeight="1">
      <c r="A113" s="303"/>
      <c r="B113" s="57" t="s">
        <v>35</v>
      </c>
      <c r="C113" s="303"/>
      <c r="D113" s="321"/>
      <c r="E113" s="808">
        <f t="shared" si="12"/>
        <v>0</v>
      </c>
      <c r="F113" s="810"/>
      <c r="G113" s="299"/>
      <c r="H113" s="299"/>
      <c r="I113" s="299"/>
      <c r="J113" s="299"/>
      <c r="K113" s="299"/>
      <c r="L113" s="299"/>
      <c r="M113" s="58" t="s">
        <v>36</v>
      </c>
    </row>
    <row r="114" spans="1:13" s="295" customFormat="1" ht="18.75" customHeight="1">
      <c r="A114" s="303"/>
      <c r="B114" s="57" t="s">
        <v>37</v>
      </c>
      <c r="C114" s="303"/>
      <c r="D114" s="321"/>
      <c r="E114" s="808">
        <f t="shared" si="12"/>
        <v>388</v>
      </c>
      <c r="F114" s="810">
        <v>333</v>
      </c>
      <c r="G114" s="299">
        <v>55</v>
      </c>
      <c r="H114" s="299"/>
      <c r="I114" s="299"/>
      <c r="J114" s="299">
        <v>83</v>
      </c>
      <c r="K114" s="299">
        <v>235</v>
      </c>
      <c r="L114" s="299">
        <v>70</v>
      </c>
      <c r="M114" s="58" t="s">
        <v>38</v>
      </c>
    </row>
    <row r="115" spans="1:13" s="295" customFormat="1" ht="18.75" customHeight="1">
      <c r="A115" s="303"/>
      <c r="B115" s="57" t="s">
        <v>39</v>
      </c>
      <c r="C115" s="303"/>
      <c r="D115" s="321"/>
      <c r="E115" s="808">
        <f t="shared" si="12"/>
        <v>113</v>
      </c>
      <c r="F115" s="810">
        <v>84</v>
      </c>
      <c r="G115" s="299">
        <v>29</v>
      </c>
      <c r="H115" s="299"/>
      <c r="I115" s="299"/>
      <c r="J115" s="299">
        <v>23</v>
      </c>
      <c r="K115" s="299">
        <v>66</v>
      </c>
      <c r="L115" s="299">
        <v>24</v>
      </c>
      <c r="M115" s="58" t="s">
        <v>40</v>
      </c>
    </row>
    <row r="116" spans="1:13" s="295" customFormat="1" ht="18.75" customHeight="1">
      <c r="A116" s="303"/>
      <c r="B116" s="57" t="s">
        <v>41</v>
      </c>
      <c r="C116" s="303"/>
      <c r="D116" s="321"/>
      <c r="E116" s="808">
        <f t="shared" si="12"/>
        <v>274</v>
      </c>
      <c r="F116" s="810">
        <v>250</v>
      </c>
      <c r="G116" s="299">
        <v>24</v>
      </c>
      <c r="H116" s="299"/>
      <c r="I116" s="299"/>
      <c r="J116" s="299">
        <v>57</v>
      </c>
      <c r="K116" s="299">
        <v>193</v>
      </c>
      <c r="L116" s="299">
        <v>24</v>
      </c>
      <c r="M116" s="58" t="s">
        <v>42</v>
      </c>
    </row>
    <row r="117" spans="1:13" s="295" customFormat="1" ht="18.75" customHeight="1">
      <c r="A117" s="303"/>
      <c r="B117" s="57" t="s">
        <v>43</v>
      </c>
      <c r="C117" s="303"/>
      <c r="D117" s="321"/>
      <c r="E117" s="808">
        <f t="shared" si="12"/>
        <v>136</v>
      </c>
      <c r="F117" s="810">
        <v>136</v>
      </c>
      <c r="G117" s="299">
        <v>0</v>
      </c>
      <c r="H117" s="299"/>
      <c r="I117" s="299"/>
      <c r="J117" s="299">
        <v>30</v>
      </c>
      <c r="K117" s="299">
        <v>98</v>
      </c>
      <c r="L117" s="299">
        <v>8</v>
      </c>
      <c r="M117" s="58" t="s">
        <v>44</v>
      </c>
    </row>
    <row r="118" spans="1:13" s="295" customFormat="1" ht="18.75" customHeight="1">
      <c r="A118" s="303"/>
      <c r="B118" s="57" t="s">
        <v>45</v>
      </c>
      <c r="C118" s="303"/>
      <c r="D118" s="321"/>
      <c r="E118" s="808">
        <f t="shared" si="12"/>
        <v>0</v>
      </c>
      <c r="F118" s="810"/>
      <c r="G118" s="299"/>
      <c r="H118" s="299"/>
      <c r="I118" s="299"/>
      <c r="J118" s="299"/>
      <c r="K118" s="299"/>
      <c r="L118" s="299"/>
      <c r="M118" s="58" t="s">
        <v>46</v>
      </c>
    </row>
    <row r="119" spans="1:13" s="295" customFormat="1">
      <c r="A119" s="305"/>
      <c r="B119" s="48" t="s">
        <v>47</v>
      </c>
      <c r="C119" s="305"/>
      <c r="D119" s="322"/>
      <c r="E119" s="811">
        <f>SUM(F119:I119)</f>
        <v>0</v>
      </c>
      <c r="F119" s="306"/>
      <c r="G119" s="306"/>
      <c r="H119" s="306"/>
      <c r="I119" s="306"/>
      <c r="J119" s="306"/>
      <c r="K119" s="306"/>
      <c r="L119" s="306"/>
      <c r="M119" s="323" t="s">
        <v>48</v>
      </c>
    </row>
    <row r="120" spans="1:13" s="295" customFormat="1" ht="3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</row>
    <row r="121" spans="1:13" s="812" customFormat="1" ht="18.75" customHeight="1">
      <c r="A121" s="57"/>
      <c r="B121" s="812" t="s">
        <v>144</v>
      </c>
      <c r="C121" s="57"/>
      <c r="D121" s="57"/>
      <c r="E121" s="57"/>
      <c r="F121" s="57"/>
      <c r="G121" s="57"/>
      <c r="H121" s="57"/>
      <c r="I121" s="812" t="s">
        <v>145</v>
      </c>
      <c r="J121" s="57"/>
      <c r="K121" s="57"/>
      <c r="L121" s="57"/>
      <c r="M121" s="57"/>
    </row>
    <row r="122" spans="1:13" s="812" customFormat="1" ht="20.25" customHeight="1">
      <c r="B122" s="812" t="s">
        <v>146</v>
      </c>
      <c r="I122" s="812" t="s">
        <v>113</v>
      </c>
    </row>
    <row r="123" spans="1:13" s="801" customFormat="1">
      <c r="B123" s="812" t="s">
        <v>114</v>
      </c>
      <c r="C123" s="812"/>
      <c r="D123" s="812"/>
      <c r="E123" s="812"/>
      <c r="F123" s="812"/>
      <c r="G123" s="812"/>
      <c r="H123" s="812"/>
      <c r="I123" s="812" t="s">
        <v>147</v>
      </c>
      <c r="J123" s="812"/>
    </row>
    <row r="124" spans="1:13" s="801" customFormat="1">
      <c r="B124" s="812" t="s">
        <v>148</v>
      </c>
      <c r="C124" s="812"/>
      <c r="D124" s="812"/>
      <c r="E124" s="812"/>
      <c r="F124" s="812"/>
      <c r="G124" s="812"/>
      <c r="H124" s="812" t="s">
        <v>149</v>
      </c>
      <c r="I124" s="812"/>
    </row>
    <row r="125" spans="1:13" s="287" customFormat="1">
      <c r="B125" s="288" t="s">
        <v>127</v>
      </c>
      <c r="C125" s="289">
        <v>3.3</v>
      </c>
      <c r="D125" s="288" t="s">
        <v>492</v>
      </c>
    </row>
    <row r="126" spans="1:13" s="290" customFormat="1">
      <c r="B126" s="291" t="s">
        <v>2</v>
      </c>
      <c r="C126" s="289">
        <v>3.3</v>
      </c>
      <c r="D126" s="291" t="s">
        <v>529</v>
      </c>
      <c r="E126" s="292"/>
      <c r="J126" s="290" t="s">
        <v>120</v>
      </c>
    </row>
    <row r="127" spans="1:13" ht="6" customHeight="1"/>
    <row r="128" spans="1:13" s="295" customFormat="1" ht="18.75" customHeight="1">
      <c r="A128" s="1050" t="s">
        <v>3</v>
      </c>
      <c r="B128" s="1051"/>
      <c r="C128" s="1051"/>
      <c r="D128" s="1052"/>
      <c r="E128" s="294"/>
      <c r="F128" s="1057" t="s">
        <v>4</v>
      </c>
      <c r="G128" s="1058"/>
      <c r="H128" s="1058"/>
      <c r="I128" s="1059"/>
      <c r="J128" s="1057" t="s">
        <v>129</v>
      </c>
      <c r="K128" s="1060"/>
      <c r="L128" s="1060"/>
      <c r="M128" s="1045" t="s">
        <v>5</v>
      </c>
    </row>
    <row r="129" spans="1:16" s="295" customFormat="1" ht="18.75" customHeight="1">
      <c r="A129" s="1053"/>
      <c r="B129" s="1053"/>
      <c r="C129" s="1053"/>
      <c r="D129" s="1054"/>
      <c r="F129" s="294"/>
      <c r="G129" s="296" t="s">
        <v>6</v>
      </c>
      <c r="H129" s="297" t="s">
        <v>10</v>
      </c>
      <c r="I129" s="297"/>
      <c r="J129" s="294"/>
      <c r="K129" s="294"/>
      <c r="L129" s="294"/>
      <c r="M129" s="1046"/>
    </row>
    <row r="130" spans="1:16" s="295" customFormat="1" ht="18.75" customHeight="1">
      <c r="A130" s="1053"/>
      <c r="B130" s="1053"/>
      <c r="C130" s="1053"/>
      <c r="D130" s="1054"/>
      <c r="F130" s="298" t="s">
        <v>8</v>
      </c>
      <c r="G130" s="298" t="s">
        <v>9</v>
      </c>
      <c r="H130" s="298" t="s">
        <v>130</v>
      </c>
      <c r="I130" s="299"/>
      <c r="J130" s="299"/>
      <c r="K130" s="299"/>
      <c r="L130" s="299"/>
      <c r="M130" s="1046"/>
    </row>
    <row r="131" spans="1:16" s="295" customFormat="1" ht="18.75" customHeight="1">
      <c r="A131" s="1053"/>
      <c r="B131" s="1053"/>
      <c r="C131" s="1053"/>
      <c r="D131" s="1054"/>
      <c r="E131" s="300" t="s">
        <v>7</v>
      </c>
      <c r="F131" s="298" t="s">
        <v>12</v>
      </c>
      <c r="G131" s="300" t="s">
        <v>13</v>
      </c>
      <c r="H131" s="298" t="s">
        <v>131</v>
      </c>
      <c r="I131" s="301" t="s">
        <v>143</v>
      </c>
      <c r="J131" s="298" t="s">
        <v>133</v>
      </c>
      <c r="K131" s="298" t="s">
        <v>89</v>
      </c>
      <c r="L131" s="298" t="s">
        <v>134</v>
      </c>
      <c r="M131" s="1046"/>
    </row>
    <row r="132" spans="1:16" s="295" customFormat="1" ht="18.75" customHeight="1">
      <c r="A132" s="1053"/>
      <c r="B132" s="1053"/>
      <c r="C132" s="1053"/>
      <c r="D132" s="1054"/>
      <c r="E132" s="298" t="s">
        <v>11</v>
      </c>
      <c r="F132" s="300" t="s">
        <v>135</v>
      </c>
      <c r="G132" s="298" t="s">
        <v>136</v>
      </c>
      <c r="H132" s="298" t="s">
        <v>137</v>
      </c>
      <c r="I132" s="298" t="s">
        <v>152</v>
      </c>
      <c r="J132" s="298" t="s">
        <v>138</v>
      </c>
      <c r="K132" s="298" t="s">
        <v>95</v>
      </c>
      <c r="L132" s="302" t="s">
        <v>100</v>
      </c>
      <c r="M132" s="1046"/>
    </row>
    <row r="133" spans="1:16" s="295" customFormat="1" ht="18.75" customHeight="1">
      <c r="A133" s="1053"/>
      <c r="B133" s="1053"/>
      <c r="C133" s="1053"/>
      <c r="D133" s="1054"/>
      <c r="E133" s="303"/>
      <c r="F133" s="298" t="s">
        <v>19</v>
      </c>
      <c r="G133" s="298" t="s">
        <v>139</v>
      </c>
      <c r="H133" s="298" t="s">
        <v>140</v>
      </c>
      <c r="I133" s="298"/>
      <c r="K133" s="299"/>
      <c r="L133" s="299"/>
      <c r="M133" s="1046"/>
    </row>
    <row r="134" spans="1:16" s="295" customFormat="1" ht="18.75" customHeight="1">
      <c r="A134" s="1055"/>
      <c r="B134" s="1055"/>
      <c r="C134" s="1055"/>
      <c r="D134" s="1056"/>
      <c r="E134" s="305"/>
      <c r="F134" s="306"/>
      <c r="G134" s="307" t="s">
        <v>141</v>
      </c>
      <c r="H134" s="307" t="s">
        <v>20</v>
      </c>
      <c r="I134" s="308"/>
      <c r="J134" s="309"/>
      <c r="K134" s="306"/>
      <c r="L134" s="306"/>
      <c r="M134" s="1047"/>
    </row>
    <row r="135" spans="1:16" s="295" customFormat="1" ht="3" customHeight="1">
      <c r="A135" s="310"/>
      <c r="B135" s="310"/>
      <c r="C135" s="310"/>
      <c r="D135" s="311"/>
      <c r="E135" s="299"/>
      <c r="F135" s="299"/>
      <c r="G135" s="298"/>
      <c r="H135" s="298"/>
      <c r="I135" s="298"/>
      <c r="J135" s="298"/>
      <c r="K135" s="298"/>
      <c r="L135" s="298"/>
      <c r="M135" s="312"/>
    </row>
    <row r="136" spans="1:16" s="316" customFormat="1" ht="27.75" customHeight="1">
      <c r="A136" s="1048" t="s">
        <v>21</v>
      </c>
      <c r="B136" s="1048"/>
      <c r="C136" s="1048"/>
      <c r="D136" s="1049"/>
      <c r="E136" s="807">
        <f t="shared" ref="E136:L136" si="13">SUM(E137:E149)</f>
        <v>762</v>
      </c>
      <c r="F136" s="807">
        <f t="shared" si="13"/>
        <v>762</v>
      </c>
      <c r="G136" s="807">
        <f t="shared" si="13"/>
        <v>0</v>
      </c>
      <c r="H136" s="807">
        <f t="shared" si="13"/>
        <v>0</v>
      </c>
      <c r="I136" s="807">
        <f t="shared" si="13"/>
        <v>0</v>
      </c>
      <c r="J136" s="807">
        <f t="shared" si="13"/>
        <v>174</v>
      </c>
      <c r="K136" s="807">
        <f t="shared" si="13"/>
        <v>556</v>
      </c>
      <c r="L136" s="807">
        <f t="shared" si="13"/>
        <v>215</v>
      </c>
      <c r="M136" s="796"/>
      <c r="N136" s="796"/>
      <c r="O136" s="796"/>
    </row>
    <row r="137" spans="1:16" s="316" customFormat="1" ht="18.75" customHeight="1">
      <c r="A137" s="318"/>
      <c r="B137" s="59" t="s">
        <v>22</v>
      </c>
      <c r="C137" s="833"/>
      <c r="D137" s="834"/>
      <c r="E137" s="808">
        <f>SUM(F137:L137)</f>
        <v>0</v>
      </c>
      <c r="F137" s="809"/>
      <c r="G137" s="808"/>
      <c r="H137" s="808"/>
      <c r="I137" s="808"/>
      <c r="J137" s="808"/>
      <c r="K137" s="808"/>
      <c r="L137" s="808"/>
      <c r="M137" s="800"/>
      <c r="N137" s="800"/>
      <c r="O137" s="800"/>
    </row>
    <row r="138" spans="1:16" s="316" customFormat="1" ht="18.75" customHeight="1">
      <c r="A138" s="833"/>
      <c r="B138" s="57" t="s">
        <v>24</v>
      </c>
      <c r="C138" s="833"/>
      <c r="D138" s="834"/>
      <c r="E138" s="808">
        <f>SUM(F138:L138)</f>
        <v>0</v>
      </c>
      <c r="F138" s="809"/>
      <c r="G138" s="808"/>
      <c r="H138" s="808"/>
      <c r="I138" s="808"/>
      <c r="J138" s="808"/>
      <c r="K138" s="808"/>
      <c r="L138" s="808"/>
      <c r="M138" s="800"/>
      <c r="N138" s="800"/>
      <c r="O138" s="800"/>
    </row>
    <row r="139" spans="1:16" s="295" customFormat="1" ht="18.75" customHeight="1">
      <c r="A139" s="303"/>
      <c r="B139" s="57" t="s">
        <v>27</v>
      </c>
      <c r="C139" s="303"/>
      <c r="D139" s="321"/>
      <c r="E139" s="808">
        <f>SUM(F139:L139)</f>
        <v>0</v>
      </c>
      <c r="F139" s="810"/>
      <c r="G139" s="299"/>
      <c r="H139" s="299"/>
      <c r="I139" s="299"/>
      <c r="J139" s="299"/>
      <c r="K139" s="299"/>
      <c r="L139" s="299"/>
      <c r="M139" s="800"/>
      <c r="N139" s="800"/>
      <c r="O139" s="800"/>
    </row>
    <row r="140" spans="1:16" s="295" customFormat="1" ht="18.75" customHeight="1">
      <c r="A140" s="303"/>
      <c r="B140" s="57" t="s">
        <v>29</v>
      </c>
      <c r="C140" s="303"/>
      <c r="D140" s="321"/>
      <c r="E140" s="808">
        <f>SUM(F140:L140)</f>
        <v>0</v>
      </c>
      <c r="F140" s="810"/>
      <c r="G140" s="299"/>
      <c r="H140" s="299"/>
      <c r="I140" s="299"/>
      <c r="J140" s="299"/>
      <c r="K140" s="299"/>
      <c r="L140" s="299"/>
      <c r="M140" s="800"/>
      <c r="N140" s="800"/>
      <c r="O140" s="800"/>
    </row>
    <row r="141" spans="1:16" s="295" customFormat="1" ht="18.75" customHeight="1">
      <c r="A141" s="303"/>
      <c r="B141" s="57" t="s">
        <v>31</v>
      </c>
      <c r="C141" s="303"/>
      <c r="D141" s="321"/>
      <c r="E141" s="808">
        <f>SUM(F141:L141)</f>
        <v>0</v>
      </c>
      <c r="F141" s="810"/>
      <c r="G141" s="299"/>
      <c r="H141" s="299"/>
      <c r="I141" s="299"/>
      <c r="J141" s="299"/>
      <c r="K141" s="299"/>
      <c r="L141" s="299"/>
      <c r="M141" s="800"/>
      <c r="N141" s="800"/>
      <c r="O141" s="800"/>
    </row>
    <row r="142" spans="1:16" s="295" customFormat="1" ht="18.75" customHeight="1">
      <c r="A142" s="303"/>
      <c r="B142" s="57" t="s">
        <v>33</v>
      </c>
      <c r="C142" s="303"/>
      <c r="D142" s="321"/>
      <c r="E142" s="821">
        <f>SUM(F142:I142)</f>
        <v>285</v>
      </c>
      <c r="F142" s="822">
        <v>285</v>
      </c>
      <c r="G142" s="823">
        <v>0</v>
      </c>
      <c r="H142" s="823">
        <v>0</v>
      </c>
      <c r="I142" s="823">
        <v>0</v>
      </c>
      <c r="J142" s="823">
        <v>63</v>
      </c>
      <c r="K142" s="823">
        <v>207</v>
      </c>
      <c r="L142" s="823">
        <v>15</v>
      </c>
      <c r="M142" s="819">
        <v>0</v>
      </c>
      <c r="N142" s="819">
        <v>0</v>
      </c>
      <c r="O142" s="819">
        <v>0</v>
      </c>
      <c r="P142" s="316"/>
    </row>
    <row r="143" spans="1:16" s="295" customFormat="1" ht="18.75" customHeight="1">
      <c r="A143" s="303"/>
      <c r="B143" s="57" t="s">
        <v>35</v>
      </c>
      <c r="C143" s="303"/>
      <c r="D143" s="321"/>
      <c r="E143" s="821">
        <f>SUM(F143:I143)</f>
        <v>223</v>
      </c>
      <c r="F143" s="822">
        <v>223</v>
      </c>
      <c r="G143" s="823">
        <v>0</v>
      </c>
      <c r="H143" s="823">
        <v>0</v>
      </c>
      <c r="I143" s="823">
        <v>0</v>
      </c>
      <c r="J143" s="823">
        <v>51</v>
      </c>
      <c r="K143" s="823">
        <v>156</v>
      </c>
      <c r="L143" s="823">
        <v>194</v>
      </c>
      <c r="M143" s="819">
        <v>0</v>
      </c>
      <c r="N143" s="819">
        <v>0</v>
      </c>
      <c r="O143" s="819">
        <v>0</v>
      </c>
      <c r="P143" s="316"/>
    </row>
    <row r="144" spans="1:16" s="295" customFormat="1" ht="18.75" customHeight="1">
      <c r="A144" s="303"/>
      <c r="B144" s="57" t="s">
        <v>37</v>
      </c>
      <c r="C144" s="303"/>
      <c r="D144" s="321"/>
      <c r="E144" s="821">
        <f t="shared" ref="E144:E149" si="14">SUM(F144:I144)</f>
        <v>0</v>
      </c>
      <c r="F144" s="810"/>
      <c r="G144" s="299"/>
      <c r="H144" s="299"/>
      <c r="I144" s="299"/>
      <c r="J144" s="299"/>
      <c r="K144" s="299"/>
      <c r="L144" s="299"/>
      <c r="M144" s="800"/>
      <c r="N144" s="800"/>
      <c r="O144" s="800"/>
    </row>
    <row r="145" spans="1:16" s="295" customFormat="1" ht="18.75" customHeight="1">
      <c r="A145" s="303"/>
      <c r="B145" s="57" t="s">
        <v>39</v>
      </c>
      <c r="C145" s="303"/>
      <c r="D145" s="321"/>
      <c r="E145" s="821">
        <f t="shared" si="14"/>
        <v>0</v>
      </c>
      <c r="F145" s="810"/>
      <c r="G145" s="299"/>
      <c r="H145" s="299"/>
      <c r="I145" s="299"/>
      <c r="J145" s="299"/>
      <c r="K145" s="299"/>
      <c r="L145" s="299"/>
      <c r="M145" s="800"/>
      <c r="N145" s="800"/>
      <c r="O145" s="800"/>
    </row>
    <row r="146" spans="1:16" s="295" customFormat="1" ht="18.75" customHeight="1">
      <c r="A146" s="303"/>
      <c r="B146" s="57" t="s">
        <v>41</v>
      </c>
      <c r="C146" s="303"/>
      <c r="D146" s="321"/>
      <c r="E146" s="821">
        <f t="shared" si="14"/>
        <v>0</v>
      </c>
      <c r="F146" s="810"/>
      <c r="G146" s="299"/>
      <c r="H146" s="299"/>
      <c r="I146" s="299"/>
      <c r="J146" s="299"/>
      <c r="K146" s="299"/>
      <c r="L146" s="299"/>
      <c r="M146" s="800"/>
      <c r="N146" s="800"/>
      <c r="O146" s="800"/>
    </row>
    <row r="147" spans="1:16" s="295" customFormat="1" ht="18.75" customHeight="1">
      <c r="A147" s="303"/>
      <c r="B147" s="57" t="s">
        <v>43</v>
      </c>
      <c r="C147" s="303"/>
      <c r="D147" s="321"/>
      <c r="E147" s="821">
        <f t="shared" si="14"/>
        <v>0</v>
      </c>
      <c r="F147" s="810"/>
      <c r="G147" s="299"/>
      <c r="H147" s="299"/>
      <c r="I147" s="299"/>
      <c r="J147" s="299"/>
      <c r="K147" s="299"/>
      <c r="L147" s="299"/>
      <c r="M147" s="800"/>
      <c r="N147" s="800"/>
      <c r="O147" s="800"/>
    </row>
    <row r="148" spans="1:16" s="295" customFormat="1" ht="18.75" customHeight="1">
      <c r="A148" s="303"/>
      <c r="B148" s="57" t="s">
        <v>45</v>
      </c>
      <c r="C148" s="303"/>
      <c r="D148" s="321"/>
      <c r="E148" s="821">
        <f t="shared" si="14"/>
        <v>0</v>
      </c>
      <c r="F148" s="810"/>
      <c r="G148" s="299"/>
      <c r="H148" s="299"/>
      <c r="I148" s="299"/>
      <c r="J148" s="299"/>
      <c r="K148" s="299"/>
      <c r="L148" s="299"/>
      <c r="M148" s="800"/>
      <c r="N148" s="800"/>
      <c r="O148" s="800"/>
    </row>
    <row r="149" spans="1:16">
      <c r="B149" s="14" t="s">
        <v>47</v>
      </c>
      <c r="D149" s="891"/>
      <c r="E149" s="821">
        <f t="shared" si="14"/>
        <v>254</v>
      </c>
      <c r="F149" s="892">
        <v>254</v>
      </c>
      <c r="G149" s="892">
        <v>0</v>
      </c>
      <c r="H149" s="892">
        <v>0</v>
      </c>
      <c r="I149" s="892">
        <v>0</v>
      </c>
      <c r="J149" s="892">
        <v>60</v>
      </c>
      <c r="K149" s="892">
        <v>193</v>
      </c>
      <c r="L149" s="892">
        <v>6</v>
      </c>
      <c r="M149" s="819">
        <v>0</v>
      </c>
      <c r="N149" s="819">
        <v>0</v>
      </c>
      <c r="O149" s="819">
        <v>0</v>
      </c>
      <c r="P149" s="316"/>
    </row>
    <row r="150" spans="1:16" s="295" customFormat="1" ht="3" customHeight="1">
      <c r="A150" s="305"/>
      <c r="B150" s="305"/>
      <c r="C150" s="305"/>
      <c r="D150" s="322"/>
      <c r="E150" s="306"/>
      <c r="F150" s="306"/>
      <c r="G150" s="306"/>
      <c r="H150" s="306"/>
      <c r="I150" s="306"/>
      <c r="J150" s="306"/>
      <c r="K150" s="306"/>
      <c r="L150" s="306"/>
      <c r="M150" s="323"/>
    </row>
    <row r="151" spans="1:16" s="295" customFormat="1" ht="3" customHeight="1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</row>
    <row r="152" spans="1:16" s="812" customFormat="1" ht="18.75" customHeight="1">
      <c r="A152" s="57"/>
      <c r="B152" s="812" t="s">
        <v>144</v>
      </c>
      <c r="C152" s="57"/>
      <c r="D152" s="57"/>
      <c r="E152" s="57"/>
      <c r="F152" s="57"/>
      <c r="G152" s="57"/>
      <c r="H152" s="57"/>
      <c r="I152" s="812" t="s">
        <v>145</v>
      </c>
      <c r="J152" s="57"/>
      <c r="K152" s="57"/>
      <c r="L152" s="57"/>
      <c r="M152" s="57"/>
    </row>
    <row r="153" spans="1:16" s="812" customFormat="1" ht="20.25" customHeight="1">
      <c r="B153" s="812" t="s">
        <v>146</v>
      </c>
      <c r="I153" s="812" t="s">
        <v>113</v>
      </c>
    </row>
    <row r="154" spans="1:16" s="801" customFormat="1">
      <c r="B154" s="812" t="s">
        <v>114</v>
      </c>
      <c r="C154" s="812"/>
      <c r="D154" s="812"/>
      <c r="E154" s="812"/>
      <c r="F154" s="812"/>
      <c r="G154" s="812"/>
      <c r="H154" s="812"/>
      <c r="I154" s="812" t="s">
        <v>147</v>
      </c>
      <c r="J154" s="812"/>
    </row>
    <row r="155" spans="1:16" s="801" customFormat="1">
      <c r="B155" s="812" t="s">
        <v>148</v>
      </c>
      <c r="C155" s="812"/>
      <c r="D155" s="812"/>
      <c r="E155" s="812"/>
      <c r="F155" s="812"/>
      <c r="G155" s="812"/>
      <c r="H155" s="812" t="s">
        <v>149</v>
      </c>
      <c r="I155" s="812"/>
    </row>
    <row r="156" spans="1:16" s="287" customFormat="1">
      <c r="B156" s="288" t="s">
        <v>127</v>
      </c>
      <c r="C156" s="289">
        <v>3.3</v>
      </c>
      <c r="D156" s="288" t="s">
        <v>155</v>
      </c>
    </row>
    <row r="157" spans="1:16" s="290" customFormat="1">
      <c r="B157" s="291" t="s">
        <v>2</v>
      </c>
      <c r="C157" s="289">
        <v>3.3</v>
      </c>
      <c r="D157" s="291" t="s">
        <v>156</v>
      </c>
      <c r="E157" s="292"/>
      <c r="J157" s="290" t="s">
        <v>157</v>
      </c>
    </row>
    <row r="158" spans="1:16" ht="6" customHeight="1"/>
    <row r="159" spans="1:16" s="295" customFormat="1" ht="18.75" customHeight="1">
      <c r="A159" s="1050" t="s">
        <v>3</v>
      </c>
      <c r="B159" s="1051"/>
      <c r="C159" s="1051"/>
      <c r="D159" s="1052"/>
      <c r="E159" s="294"/>
      <c r="F159" s="1057" t="s">
        <v>4</v>
      </c>
      <c r="G159" s="1058"/>
      <c r="H159" s="1058"/>
      <c r="I159" s="1059"/>
      <c r="J159" s="1057" t="s">
        <v>129</v>
      </c>
      <c r="K159" s="1060"/>
      <c r="L159" s="1060"/>
      <c r="M159" s="1045" t="s">
        <v>5</v>
      </c>
    </row>
    <row r="160" spans="1:16" s="295" customFormat="1" ht="18.75" customHeight="1">
      <c r="A160" s="1053"/>
      <c r="B160" s="1053"/>
      <c r="C160" s="1053"/>
      <c r="D160" s="1054"/>
      <c r="F160" s="294"/>
      <c r="G160" s="296" t="s">
        <v>6</v>
      </c>
      <c r="H160" s="297" t="s">
        <v>10</v>
      </c>
      <c r="I160" s="297"/>
      <c r="J160" s="294"/>
      <c r="K160" s="294"/>
      <c r="L160" s="294"/>
      <c r="M160" s="1046"/>
    </row>
    <row r="161" spans="1:15" s="295" customFormat="1" ht="18.75" customHeight="1">
      <c r="A161" s="1053"/>
      <c r="B161" s="1053"/>
      <c r="C161" s="1053"/>
      <c r="D161" s="1054"/>
      <c r="F161" s="298" t="s">
        <v>8</v>
      </c>
      <c r="G161" s="298" t="s">
        <v>9</v>
      </c>
      <c r="H161" s="298" t="s">
        <v>130</v>
      </c>
      <c r="I161" s="299"/>
      <c r="J161" s="299"/>
      <c r="K161" s="299"/>
      <c r="L161" s="299"/>
      <c r="M161" s="1046"/>
    </row>
    <row r="162" spans="1:15" s="295" customFormat="1" ht="18.75" customHeight="1">
      <c r="A162" s="1053"/>
      <c r="B162" s="1053"/>
      <c r="C162" s="1053"/>
      <c r="D162" s="1054"/>
      <c r="E162" s="300" t="s">
        <v>7</v>
      </c>
      <c r="F162" s="298" t="s">
        <v>12</v>
      </c>
      <c r="G162" s="300" t="s">
        <v>13</v>
      </c>
      <c r="H162" s="298" t="s">
        <v>131</v>
      </c>
      <c r="I162" s="301" t="s">
        <v>143</v>
      </c>
      <c r="J162" s="298" t="s">
        <v>133</v>
      </c>
      <c r="K162" s="298" t="s">
        <v>89</v>
      </c>
      <c r="L162" s="298" t="s">
        <v>134</v>
      </c>
      <c r="M162" s="1046"/>
    </row>
    <row r="163" spans="1:15" s="295" customFormat="1" ht="18.75" customHeight="1">
      <c r="A163" s="1053"/>
      <c r="B163" s="1053"/>
      <c r="C163" s="1053"/>
      <c r="D163" s="1054"/>
      <c r="E163" s="298" t="s">
        <v>11</v>
      </c>
      <c r="F163" s="300" t="s">
        <v>135</v>
      </c>
      <c r="G163" s="298" t="s">
        <v>136</v>
      </c>
      <c r="H163" s="298" t="s">
        <v>137</v>
      </c>
      <c r="I163" s="298" t="s">
        <v>152</v>
      </c>
      <c r="J163" s="298" t="s">
        <v>138</v>
      </c>
      <c r="K163" s="298" t="s">
        <v>95</v>
      </c>
      <c r="L163" s="302" t="s">
        <v>100</v>
      </c>
      <c r="M163" s="1046"/>
    </row>
    <row r="164" spans="1:15" s="295" customFormat="1" ht="18.75" customHeight="1">
      <c r="A164" s="1053"/>
      <c r="B164" s="1053"/>
      <c r="C164" s="1053"/>
      <c r="D164" s="1054"/>
      <c r="E164" s="303"/>
      <c r="F164" s="298" t="s">
        <v>19</v>
      </c>
      <c r="G164" s="298" t="s">
        <v>139</v>
      </c>
      <c r="H164" s="298" t="s">
        <v>140</v>
      </c>
      <c r="I164" s="298"/>
      <c r="K164" s="299"/>
      <c r="L164" s="299"/>
      <c r="M164" s="1046"/>
    </row>
    <row r="165" spans="1:15" s="295" customFormat="1" ht="18.75" customHeight="1">
      <c r="A165" s="1055"/>
      <c r="B165" s="1055"/>
      <c r="C165" s="1055"/>
      <c r="D165" s="1056"/>
      <c r="E165" s="305"/>
      <c r="F165" s="306"/>
      <c r="G165" s="307" t="s">
        <v>141</v>
      </c>
      <c r="H165" s="307" t="s">
        <v>20</v>
      </c>
      <c r="I165" s="308"/>
      <c r="J165" s="309"/>
      <c r="K165" s="306"/>
      <c r="L165" s="306"/>
      <c r="M165" s="1047"/>
    </row>
    <row r="166" spans="1:15" s="295" customFormat="1" ht="3" customHeight="1">
      <c r="A166" s="310"/>
      <c r="B166" s="310"/>
      <c r="C166" s="310"/>
      <c r="D166" s="311"/>
      <c r="E166" s="299"/>
      <c r="F166" s="299"/>
      <c r="G166" s="298"/>
      <c r="H166" s="298"/>
      <c r="I166" s="298"/>
      <c r="J166" s="298"/>
      <c r="K166" s="298"/>
      <c r="L166" s="297"/>
      <c r="M166" s="312"/>
    </row>
    <row r="167" spans="1:15" s="316" customFormat="1" ht="27.75" customHeight="1">
      <c r="A167" s="1048" t="s">
        <v>21</v>
      </c>
      <c r="B167" s="1048"/>
      <c r="C167" s="1048"/>
      <c r="D167" s="1049"/>
      <c r="E167" s="807">
        <f>SUM(E168:E180)</f>
        <v>654</v>
      </c>
      <c r="F167" s="807">
        <f>SUM(F168:F180)</f>
        <v>654</v>
      </c>
      <c r="G167" s="807">
        <f>SUM(G168:G179)</f>
        <v>0</v>
      </c>
      <c r="H167" s="807">
        <f>SUM(H168:H179)</f>
        <v>0</v>
      </c>
      <c r="I167" s="807">
        <f>SUM(I168:I179)</f>
        <v>0</v>
      </c>
      <c r="J167" s="807">
        <f>SUM(J168:J179)</f>
        <v>0</v>
      </c>
      <c r="K167" s="807">
        <f>SUM(K168:K179)</f>
        <v>0</v>
      </c>
      <c r="L167" s="807">
        <f>SUM(L168:L180)</f>
        <v>654</v>
      </c>
      <c r="M167" s="833" t="s">
        <v>11</v>
      </c>
      <c r="N167" s="315"/>
      <c r="O167" s="315"/>
    </row>
    <row r="168" spans="1:15" s="316" customFormat="1" ht="18.75" customHeight="1">
      <c r="A168" s="318"/>
      <c r="B168" s="59" t="s">
        <v>22</v>
      </c>
      <c r="C168" s="833"/>
      <c r="D168" s="834"/>
      <c r="E168" s="808">
        <v>249</v>
      </c>
      <c r="F168" s="808">
        <v>249</v>
      </c>
      <c r="G168" s="808"/>
      <c r="H168" s="808"/>
      <c r="I168" s="808"/>
      <c r="J168" s="808"/>
      <c r="K168" s="808"/>
      <c r="L168" s="808">
        <v>249</v>
      </c>
      <c r="M168" s="58" t="s">
        <v>23</v>
      </c>
      <c r="N168" s="315"/>
      <c r="O168" s="315"/>
    </row>
    <row r="169" spans="1:15" s="316" customFormat="1" ht="18.75" customHeight="1">
      <c r="A169" s="833"/>
      <c r="B169" s="57" t="s">
        <v>24</v>
      </c>
      <c r="C169" s="833"/>
      <c r="D169" s="834"/>
      <c r="E169" s="808">
        <v>31</v>
      </c>
      <c r="F169" s="808">
        <v>31</v>
      </c>
      <c r="G169" s="808"/>
      <c r="H169" s="808"/>
      <c r="I169" s="808"/>
      <c r="J169" s="808"/>
      <c r="K169" s="808"/>
      <c r="L169" s="808">
        <v>31</v>
      </c>
      <c r="M169" s="58" t="s">
        <v>26</v>
      </c>
    </row>
    <row r="170" spans="1:15" s="295" customFormat="1" ht="18.75" customHeight="1">
      <c r="A170" s="303"/>
      <c r="B170" s="57" t="s">
        <v>27</v>
      </c>
      <c r="C170" s="303"/>
      <c r="D170" s="321"/>
      <c r="E170" s="808">
        <v>18</v>
      </c>
      <c r="F170" s="299">
        <v>18</v>
      </c>
      <c r="G170" s="299"/>
      <c r="H170" s="299"/>
      <c r="I170" s="299"/>
      <c r="J170" s="299"/>
      <c r="K170" s="299"/>
      <c r="L170" s="299">
        <v>18</v>
      </c>
      <c r="M170" s="58" t="s">
        <v>28</v>
      </c>
    </row>
    <row r="171" spans="1:15" s="295" customFormat="1" ht="18.75" customHeight="1">
      <c r="A171" s="303"/>
      <c r="B171" s="57" t="s">
        <v>29</v>
      </c>
      <c r="C171" s="303"/>
      <c r="D171" s="321"/>
      <c r="E171" s="808">
        <v>34</v>
      </c>
      <c r="F171" s="299">
        <v>34</v>
      </c>
      <c r="G171" s="299"/>
      <c r="H171" s="299"/>
      <c r="I171" s="299"/>
      <c r="J171" s="299"/>
      <c r="K171" s="299"/>
      <c r="L171" s="299">
        <v>34</v>
      </c>
      <c r="M171" s="58" t="s">
        <v>30</v>
      </c>
    </row>
    <row r="172" spans="1:15" s="295" customFormat="1" ht="18.75" customHeight="1">
      <c r="A172" s="303"/>
      <c r="B172" s="57" t="s">
        <v>31</v>
      </c>
      <c r="C172" s="303"/>
      <c r="D172" s="321"/>
      <c r="E172" s="808">
        <v>38</v>
      </c>
      <c r="F172" s="299">
        <v>38</v>
      </c>
      <c r="G172" s="299"/>
      <c r="H172" s="299"/>
      <c r="I172" s="299"/>
      <c r="J172" s="299"/>
      <c r="K172" s="299"/>
      <c r="L172" s="299">
        <v>38</v>
      </c>
      <c r="M172" s="58" t="s">
        <v>32</v>
      </c>
    </row>
    <row r="173" spans="1:15" s="295" customFormat="1" ht="18.75" customHeight="1">
      <c r="A173" s="303"/>
      <c r="B173" s="57" t="s">
        <v>33</v>
      </c>
      <c r="C173" s="303"/>
      <c r="D173" s="321"/>
      <c r="E173" s="808">
        <v>33</v>
      </c>
      <c r="F173" s="299">
        <v>33</v>
      </c>
      <c r="G173" s="299"/>
      <c r="H173" s="299"/>
      <c r="I173" s="299"/>
      <c r="J173" s="299"/>
      <c r="K173" s="299"/>
      <c r="L173" s="299">
        <v>33</v>
      </c>
      <c r="M173" s="58" t="s">
        <v>34</v>
      </c>
    </row>
    <row r="174" spans="1:15" s="295" customFormat="1" ht="18.75" customHeight="1">
      <c r="A174" s="303"/>
      <c r="B174" s="57" t="s">
        <v>35</v>
      </c>
      <c r="C174" s="303"/>
      <c r="D174" s="321"/>
      <c r="E174" s="808">
        <v>40</v>
      </c>
      <c r="F174" s="299">
        <v>40</v>
      </c>
      <c r="G174" s="299"/>
      <c r="H174" s="299"/>
      <c r="I174" s="299"/>
      <c r="J174" s="299"/>
      <c r="K174" s="299"/>
      <c r="L174" s="299">
        <v>40</v>
      </c>
      <c r="M174" s="58" t="s">
        <v>36</v>
      </c>
    </row>
    <row r="175" spans="1:15" s="295" customFormat="1" ht="18.75" customHeight="1">
      <c r="A175" s="303"/>
      <c r="B175" s="57" t="s">
        <v>37</v>
      </c>
      <c r="C175" s="303"/>
      <c r="D175" s="321"/>
      <c r="E175" s="808">
        <v>61</v>
      </c>
      <c r="F175" s="299">
        <v>61</v>
      </c>
      <c r="G175" s="299"/>
      <c r="H175" s="299"/>
      <c r="I175" s="299"/>
      <c r="J175" s="299"/>
      <c r="K175" s="299"/>
      <c r="L175" s="299">
        <v>61</v>
      </c>
      <c r="M175" s="58" t="s">
        <v>38</v>
      </c>
    </row>
    <row r="176" spans="1:15" s="295" customFormat="1" ht="18.75" customHeight="1">
      <c r="A176" s="303"/>
      <c r="B176" s="57" t="s">
        <v>39</v>
      </c>
      <c r="C176" s="303"/>
      <c r="D176" s="321"/>
      <c r="E176" s="808">
        <v>12</v>
      </c>
      <c r="F176" s="299">
        <v>12</v>
      </c>
      <c r="G176" s="299"/>
      <c r="H176" s="299"/>
      <c r="I176" s="299"/>
      <c r="J176" s="299"/>
      <c r="K176" s="299"/>
      <c r="L176" s="299">
        <v>12</v>
      </c>
      <c r="M176" s="58" t="s">
        <v>40</v>
      </c>
    </row>
    <row r="177" spans="1:13" s="295" customFormat="1" ht="18.75" customHeight="1">
      <c r="A177" s="303"/>
      <c r="B177" s="57" t="s">
        <v>41</v>
      </c>
      <c r="C177" s="303"/>
      <c r="D177" s="321"/>
      <c r="E177" s="808">
        <v>38</v>
      </c>
      <c r="F177" s="299">
        <v>38</v>
      </c>
      <c r="G177" s="299"/>
      <c r="H177" s="299"/>
      <c r="I177" s="299"/>
      <c r="J177" s="299"/>
      <c r="K177" s="299"/>
      <c r="L177" s="299">
        <v>38</v>
      </c>
      <c r="M177" s="58" t="s">
        <v>42</v>
      </c>
    </row>
    <row r="178" spans="1:13" s="295" customFormat="1" ht="18.75" customHeight="1">
      <c r="A178" s="303"/>
      <c r="B178" s="57" t="s">
        <v>43</v>
      </c>
      <c r="C178" s="303"/>
      <c r="D178" s="321"/>
      <c r="E178" s="808">
        <v>29</v>
      </c>
      <c r="F178" s="299">
        <v>29</v>
      </c>
      <c r="G178" s="299"/>
      <c r="H178" s="299"/>
      <c r="I178" s="299"/>
      <c r="J178" s="299"/>
      <c r="K178" s="299"/>
      <c r="L178" s="299">
        <v>29</v>
      </c>
      <c r="M178" s="58" t="s">
        <v>44</v>
      </c>
    </row>
    <row r="179" spans="1:13" s="295" customFormat="1" ht="18.75" customHeight="1">
      <c r="A179" s="303"/>
      <c r="B179" s="57" t="s">
        <v>45</v>
      </c>
      <c r="C179" s="303"/>
      <c r="D179" s="321"/>
      <c r="E179" s="808">
        <v>33</v>
      </c>
      <c r="F179" s="299">
        <v>33</v>
      </c>
      <c r="G179" s="299"/>
      <c r="H179" s="299"/>
      <c r="I179" s="299"/>
      <c r="J179" s="299"/>
      <c r="K179" s="299"/>
      <c r="L179" s="299">
        <v>33</v>
      </c>
      <c r="M179" s="58" t="s">
        <v>46</v>
      </c>
    </row>
    <row r="180" spans="1:13" s="295" customFormat="1">
      <c r="A180" s="305"/>
      <c r="B180" s="48" t="s">
        <v>47</v>
      </c>
      <c r="C180" s="305"/>
      <c r="D180" s="322"/>
      <c r="E180" s="811">
        <v>38</v>
      </c>
      <c r="F180" s="306">
        <v>38</v>
      </c>
      <c r="G180" s="306"/>
      <c r="H180" s="306"/>
      <c r="I180" s="306"/>
      <c r="J180" s="306"/>
      <c r="K180" s="306"/>
      <c r="L180" s="306">
        <v>38</v>
      </c>
      <c r="M180" s="323" t="s">
        <v>48</v>
      </c>
    </row>
    <row r="181" spans="1:13" s="295" customFormat="1" ht="3" customHeight="1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</row>
    <row r="182" spans="1:13" s="812" customFormat="1" ht="18.75" customHeight="1">
      <c r="A182" s="57"/>
      <c r="B182" s="812" t="s">
        <v>144</v>
      </c>
      <c r="C182" s="57"/>
      <c r="D182" s="57"/>
      <c r="E182" s="57"/>
      <c r="F182" s="57"/>
      <c r="G182" s="57"/>
      <c r="H182" s="57"/>
      <c r="I182" s="812" t="s">
        <v>145</v>
      </c>
      <c r="J182" s="57"/>
      <c r="K182" s="57"/>
      <c r="L182" s="57"/>
      <c r="M182" s="57"/>
    </row>
    <row r="183" spans="1:13" s="812" customFormat="1" ht="20.25" customHeight="1">
      <c r="B183" s="812" t="s">
        <v>146</v>
      </c>
      <c r="I183" s="812" t="s">
        <v>113</v>
      </c>
    </row>
    <row r="184" spans="1:13" s="801" customFormat="1">
      <c r="B184" s="812" t="s">
        <v>114</v>
      </c>
      <c r="C184" s="812"/>
      <c r="D184" s="812"/>
      <c r="E184" s="812"/>
      <c r="F184" s="812"/>
      <c r="G184" s="812"/>
      <c r="H184" s="812"/>
      <c r="I184" s="812" t="s">
        <v>147</v>
      </c>
      <c r="J184" s="812"/>
    </row>
    <row r="185" spans="1:13" s="801" customFormat="1">
      <c r="B185" s="812" t="s">
        <v>148</v>
      </c>
      <c r="C185" s="812"/>
      <c r="D185" s="812"/>
      <c r="E185" s="812"/>
      <c r="F185" s="812"/>
      <c r="G185" s="812"/>
      <c r="H185" s="812" t="s">
        <v>149</v>
      </c>
      <c r="I185" s="812"/>
    </row>
    <row r="186" spans="1:13" s="287" customFormat="1">
      <c r="B186" s="288" t="s">
        <v>127</v>
      </c>
      <c r="C186" s="289">
        <v>3.3</v>
      </c>
      <c r="D186" s="288" t="s">
        <v>158</v>
      </c>
    </row>
    <row r="187" spans="1:13" s="290" customFormat="1">
      <c r="B187" s="291" t="s">
        <v>2</v>
      </c>
      <c r="C187" s="289">
        <v>3.3</v>
      </c>
      <c r="D187" s="291" t="s">
        <v>150</v>
      </c>
      <c r="E187" s="292"/>
      <c r="J187" s="290" t="s">
        <v>124</v>
      </c>
    </row>
    <row r="188" spans="1:13" ht="6" customHeight="1"/>
    <row r="189" spans="1:13" s="295" customFormat="1" ht="18.75" customHeight="1">
      <c r="A189" s="1050" t="s">
        <v>3</v>
      </c>
      <c r="B189" s="1051"/>
      <c r="C189" s="1051"/>
      <c r="D189" s="1052"/>
      <c r="E189" s="294"/>
      <c r="F189" s="1057" t="s">
        <v>4</v>
      </c>
      <c r="G189" s="1058"/>
      <c r="H189" s="1058"/>
      <c r="I189" s="1059"/>
      <c r="J189" s="1057" t="s">
        <v>129</v>
      </c>
      <c r="K189" s="1060"/>
      <c r="L189" s="1060"/>
      <c r="M189" s="1045" t="s">
        <v>5</v>
      </c>
    </row>
    <row r="190" spans="1:13" s="295" customFormat="1" ht="18.75" customHeight="1">
      <c r="A190" s="1053"/>
      <c r="B190" s="1053"/>
      <c r="C190" s="1053"/>
      <c r="D190" s="1054"/>
      <c r="F190" s="294"/>
      <c r="G190" s="296" t="s">
        <v>6</v>
      </c>
      <c r="H190" s="297" t="s">
        <v>10</v>
      </c>
      <c r="I190" s="297"/>
      <c r="J190" s="294"/>
      <c r="K190" s="294"/>
      <c r="L190" s="294"/>
      <c r="M190" s="1046"/>
    </row>
    <row r="191" spans="1:13" s="295" customFormat="1" ht="18.75" customHeight="1">
      <c r="A191" s="1053"/>
      <c r="B191" s="1053"/>
      <c r="C191" s="1053"/>
      <c r="D191" s="1054"/>
      <c r="F191" s="298" t="s">
        <v>8</v>
      </c>
      <c r="G191" s="298" t="s">
        <v>9</v>
      </c>
      <c r="H191" s="298" t="s">
        <v>130</v>
      </c>
      <c r="I191" s="299"/>
      <c r="J191" s="299"/>
      <c r="K191" s="299"/>
      <c r="L191" s="299"/>
      <c r="M191" s="1046"/>
    </row>
    <row r="192" spans="1:13" s="295" customFormat="1" ht="18.75" customHeight="1">
      <c r="A192" s="1053"/>
      <c r="B192" s="1053"/>
      <c r="C192" s="1053"/>
      <c r="D192" s="1054"/>
      <c r="E192" s="300" t="s">
        <v>7</v>
      </c>
      <c r="F192" s="298" t="s">
        <v>12</v>
      </c>
      <c r="G192" s="300" t="s">
        <v>13</v>
      </c>
      <c r="H192" s="298" t="s">
        <v>131</v>
      </c>
      <c r="I192" s="301" t="s">
        <v>143</v>
      </c>
      <c r="J192" s="298" t="s">
        <v>133</v>
      </c>
      <c r="K192" s="298" t="s">
        <v>89</v>
      </c>
      <c r="L192" s="298" t="s">
        <v>134</v>
      </c>
      <c r="M192" s="1046"/>
    </row>
    <row r="193" spans="1:15" s="295" customFormat="1" ht="18.75" customHeight="1">
      <c r="A193" s="1053"/>
      <c r="B193" s="1053"/>
      <c r="C193" s="1053"/>
      <c r="D193" s="1054"/>
      <c r="E193" s="298" t="s">
        <v>11</v>
      </c>
      <c r="F193" s="300" t="s">
        <v>135</v>
      </c>
      <c r="G193" s="298" t="s">
        <v>136</v>
      </c>
      <c r="H193" s="298" t="s">
        <v>137</v>
      </c>
      <c r="I193" s="298" t="s">
        <v>152</v>
      </c>
      <c r="J193" s="298" t="s">
        <v>138</v>
      </c>
      <c r="K193" s="298" t="s">
        <v>95</v>
      </c>
      <c r="L193" s="302" t="s">
        <v>100</v>
      </c>
      <c r="M193" s="1046"/>
    </row>
    <row r="194" spans="1:15" s="295" customFormat="1" ht="18.75" customHeight="1">
      <c r="A194" s="1053"/>
      <c r="B194" s="1053"/>
      <c r="C194" s="1053"/>
      <c r="D194" s="1054"/>
      <c r="E194" s="303"/>
      <c r="F194" s="298" t="s">
        <v>19</v>
      </c>
      <c r="G194" s="298" t="s">
        <v>139</v>
      </c>
      <c r="H194" s="298" t="s">
        <v>140</v>
      </c>
      <c r="I194" s="298"/>
      <c r="K194" s="299"/>
      <c r="L194" s="299"/>
      <c r="M194" s="1046"/>
    </row>
    <row r="195" spans="1:15" s="295" customFormat="1" ht="18.75" customHeight="1">
      <c r="A195" s="1055"/>
      <c r="B195" s="1055"/>
      <c r="C195" s="1055"/>
      <c r="D195" s="1056"/>
      <c r="E195" s="305"/>
      <c r="F195" s="306"/>
      <c r="G195" s="307" t="s">
        <v>141</v>
      </c>
      <c r="H195" s="307" t="s">
        <v>20</v>
      </c>
      <c r="I195" s="308"/>
      <c r="J195" s="309"/>
      <c r="K195" s="306"/>
      <c r="L195" s="306"/>
      <c r="M195" s="1047"/>
    </row>
    <row r="196" spans="1:15" s="295" customFormat="1" ht="3" customHeight="1">
      <c r="A196" s="310"/>
      <c r="B196" s="310"/>
      <c r="C196" s="310"/>
      <c r="D196" s="311"/>
      <c r="E196" s="299"/>
      <c r="F196" s="299"/>
      <c r="G196" s="298"/>
      <c r="H196" s="298"/>
      <c r="I196" s="298"/>
      <c r="J196" s="298"/>
      <c r="K196" s="298"/>
      <c r="L196" s="298"/>
      <c r="M196" s="312"/>
    </row>
    <row r="197" spans="1:15" s="316" customFormat="1" ht="27.75" customHeight="1">
      <c r="A197" s="1048" t="s">
        <v>21</v>
      </c>
      <c r="B197" s="1048"/>
      <c r="C197" s="1048"/>
      <c r="D197" s="1049"/>
      <c r="E197" s="807">
        <f>SUM(E198:E210)</f>
        <v>61</v>
      </c>
      <c r="F197" s="807">
        <f t="shared" ref="F197:L197" si="15">SUM(F198:F209)</f>
        <v>0</v>
      </c>
      <c r="G197" s="807">
        <f t="shared" si="15"/>
        <v>0</v>
      </c>
      <c r="H197" s="807">
        <f t="shared" si="15"/>
        <v>0</v>
      </c>
      <c r="I197" s="807">
        <f t="shared" si="15"/>
        <v>61</v>
      </c>
      <c r="J197" s="807">
        <f t="shared" si="15"/>
        <v>0</v>
      </c>
      <c r="K197" s="807">
        <f t="shared" si="15"/>
        <v>0</v>
      </c>
      <c r="L197" s="807">
        <f t="shared" si="15"/>
        <v>61</v>
      </c>
      <c r="M197" s="833" t="s">
        <v>11</v>
      </c>
      <c r="N197" s="315"/>
      <c r="O197" s="315"/>
    </row>
    <row r="198" spans="1:15" s="316" customFormat="1" ht="18.75" customHeight="1">
      <c r="A198" s="318"/>
      <c r="B198" s="59" t="s">
        <v>22</v>
      </c>
      <c r="C198" s="833"/>
      <c r="D198" s="834"/>
      <c r="E198" s="808">
        <f>SUM(F198:I198)</f>
        <v>21</v>
      </c>
      <c r="F198" s="809"/>
      <c r="G198" s="808"/>
      <c r="H198" s="808"/>
      <c r="I198" s="808">
        <v>21</v>
      </c>
      <c r="J198" s="808"/>
      <c r="K198" s="808"/>
      <c r="L198" s="808">
        <v>21</v>
      </c>
      <c r="M198" s="58" t="s">
        <v>23</v>
      </c>
      <c r="N198" s="315"/>
      <c r="O198" s="315"/>
    </row>
    <row r="199" spans="1:15" s="316" customFormat="1" ht="18.75" customHeight="1">
      <c r="A199" s="833"/>
      <c r="B199" s="57" t="s">
        <v>24</v>
      </c>
      <c r="C199" s="833"/>
      <c r="D199" s="834"/>
      <c r="E199" s="808">
        <f t="shared" ref="E199:E210" si="16">SUM(F199:I199)</f>
        <v>0</v>
      </c>
      <c r="F199" s="809"/>
      <c r="G199" s="808"/>
      <c r="H199" s="808"/>
      <c r="I199" s="808"/>
      <c r="J199" s="808"/>
      <c r="K199" s="808"/>
      <c r="L199" s="808"/>
      <c r="M199" s="58" t="s">
        <v>26</v>
      </c>
    </row>
    <row r="200" spans="1:15" s="295" customFormat="1" ht="18.75" customHeight="1">
      <c r="A200" s="303"/>
      <c r="B200" s="57" t="s">
        <v>27</v>
      </c>
      <c r="C200" s="303"/>
      <c r="D200" s="321"/>
      <c r="E200" s="808">
        <f t="shared" si="16"/>
        <v>6</v>
      </c>
      <c r="F200" s="810"/>
      <c r="G200" s="299"/>
      <c r="H200" s="299"/>
      <c r="I200" s="299">
        <v>6</v>
      </c>
      <c r="J200" s="299"/>
      <c r="K200" s="299"/>
      <c r="L200" s="299">
        <v>6</v>
      </c>
      <c r="M200" s="58" t="s">
        <v>28</v>
      </c>
    </row>
    <row r="201" spans="1:15" s="295" customFormat="1" ht="18.75" customHeight="1">
      <c r="A201" s="303"/>
      <c r="B201" s="57" t="s">
        <v>29</v>
      </c>
      <c r="C201" s="303"/>
      <c r="D201" s="321"/>
      <c r="E201" s="808">
        <f t="shared" si="16"/>
        <v>0</v>
      </c>
      <c r="F201" s="810"/>
      <c r="G201" s="299"/>
      <c r="H201" s="299"/>
      <c r="I201" s="299"/>
      <c r="J201" s="299"/>
      <c r="K201" s="299"/>
      <c r="L201" s="299"/>
      <c r="M201" s="58" t="s">
        <v>30</v>
      </c>
    </row>
    <row r="202" spans="1:15" s="295" customFormat="1" ht="18.75" customHeight="1">
      <c r="A202" s="303"/>
      <c r="B202" s="57" t="s">
        <v>31</v>
      </c>
      <c r="C202" s="303"/>
      <c r="D202" s="321"/>
      <c r="E202" s="808">
        <f t="shared" si="16"/>
        <v>6</v>
      </c>
      <c r="F202" s="810"/>
      <c r="G202" s="299"/>
      <c r="H202" s="299"/>
      <c r="I202" s="299">
        <v>6</v>
      </c>
      <c r="J202" s="299"/>
      <c r="K202" s="299"/>
      <c r="L202" s="299">
        <v>6</v>
      </c>
      <c r="M202" s="58" t="s">
        <v>32</v>
      </c>
    </row>
    <row r="203" spans="1:15" s="295" customFormat="1" ht="18.75" customHeight="1">
      <c r="A203" s="303"/>
      <c r="B203" s="57" t="s">
        <v>33</v>
      </c>
      <c r="C203" s="303"/>
      <c r="D203" s="321"/>
      <c r="E203" s="808">
        <f t="shared" si="16"/>
        <v>6</v>
      </c>
      <c r="F203" s="810"/>
      <c r="G203" s="299"/>
      <c r="H203" s="299"/>
      <c r="I203" s="299">
        <v>6</v>
      </c>
      <c r="J203" s="299"/>
      <c r="K203" s="299"/>
      <c r="L203" s="299">
        <v>6</v>
      </c>
      <c r="M203" s="58" t="s">
        <v>34</v>
      </c>
    </row>
    <row r="204" spans="1:15" s="295" customFormat="1" ht="18.75" customHeight="1">
      <c r="A204" s="303"/>
      <c r="B204" s="57" t="s">
        <v>35</v>
      </c>
      <c r="C204" s="303"/>
      <c r="D204" s="321"/>
      <c r="E204" s="808">
        <f t="shared" si="16"/>
        <v>6</v>
      </c>
      <c r="F204" s="810"/>
      <c r="G204" s="299"/>
      <c r="H204" s="299"/>
      <c r="I204" s="299">
        <v>6</v>
      </c>
      <c r="J204" s="299"/>
      <c r="K204" s="299"/>
      <c r="L204" s="299">
        <v>6</v>
      </c>
      <c r="M204" s="58" t="s">
        <v>36</v>
      </c>
    </row>
    <row r="205" spans="1:15" s="295" customFormat="1" ht="18.75" customHeight="1">
      <c r="A205" s="303"/>
      <c r="B205" s="57" t="s">
        <v>37</v>
      </c>
      <c r="C205" s="303"/>
      <c r="D205" s="321"/>
      <c r="E205" s="808">
        <f t="shared" si="16"/>
        <v>0</v>
      </c>
      <c r="F205" s="810"/>
      <c r="G205" s="299"/>
      <c r="H205" s="299"/>
      <c r="I205" s="299"/>
      <c r="J205" s="299"/>
      <c r="K205" s="299"/>
      <c r="L205" s="299"/>
      <c r="M205" s="58" t="s">
        <v>38</v>
      </c>
    </row>
    <row r="206" spans="1:15" s="295" customFormat="1" ht="18.75" customHeight="1">
      <c r="A206" s="303"/>
      <c r="B206" s="57" t="s">
        <v>39</v>
      </c>
      <c r="C206" s="303"/>
      <c r="D206" s="321"/>
      <c r="E206" s="808">
        <f t="shared" si="16"/>
        <v>0</v>
      </c>
      <c r="F206" s="810"/>
      <c r="G206" s="299"/>
      <c r="H206" s="299"/>
      <c r="I206" s="299"/>
      <c r="J206" s="299"/>
      <c r="K206" s="299"/>
      <c r="L206" s="299"/>
      <c r="M206" s="58" t="s">
        <v>40</v>
      </c>
    </row>
    <row r="207" spans="1:15" s="295" customFormat="1" ht="18.75" customHeight="1">
      <c r="A207" s="303"/>
      <c r="B207" s="57" t="s">
        <v>41</v>
      </c>
      <c r="C207" s="303"/>
      <c r="D207" s="321"/>
      <c r="E207" s="808">
        <f t="shared" si="16"/>
        <v>10</v>
      </c>
      <c r="F207" s="810"/>
      <c r="G207" s="299"/>
      <c r="H207" s="299"/>
      <c r="I207" s="299">
        <v>10</v>
      </c>
      <c r="J207" s="299"/>
      <c r="K207" s="299"/>
      <c r="L207" s="299">
        <v>10</v>
      </c>
      <c r="M207" s="58" t="s">
        <v>42</v>
      </c>
    </row>
    <row r="208" spans="1:15" s="295" customFormat="1" ht="18.75" customHeight="1">
      <c r="A208" s="303"/>
      <c r="B208" s="57" t="s">
        <v>43</v>
      </c>
      <c r="C208" s="303"/>
      <c r="D208" s="321"/>
      <c r="E208" s="808">
        <f t="shared" si="16"/>
        <v>0</v>
      </c>
      <c r="F208" s="810"/>
      <c r="G208" s="299"/>
      <c r="H208" s="299"/>
      <c r="I208" s="299"/>
      <c r="J208" s="299"/>
      <c r="K208" s="299"/>
      <c r="L208" s="299"/>
      <c r="M208" s="58" t="s">
        <v>44</v>
      </c>
    </row>
    <row r="209" spans="1:13" s="295" customFormat="1">
      <c r="A209" s="303"/>
      <c r="B209" s="57" t="s">
        <v>45</v>
      </c>
      <c r="C209" s="303"/>
      <c r="D209" s="321"/>
      <c r="E209" s="808">
        <f t="shared" si="16"/>
        <v>6</v>
      </c>
      <c r="F209" s="810"/>
      <c r="G209" s="299"/>
      <c r="H209" s="299"/>
      <c r="I209" s="299">
        <v>6</v>
      </c>
      <c r="J209" s="299"/>
      <c r="K209" s="299"/>
      <c r="L209" s="299">
        <v>6</v>
      </c>
      <c r="M209" s="58" t="s">
        <v>46</v>
      </c>
    </row>
    <row r="210" spans="1:13" s="295" customFormat="1">
      <c r="A210" s="305"/>
      <c r="B210" s="48" t="s">
        <v>47</v>
      </c>
      <c r="C210" s="305"/>
      <c r="D210" s="322"/>
      <c r="E210" s="811">
        <f t="shared" si="16"/>
        <v>0</v>
      </c>
      <c r="F210" s="306"/>
      <c r="G210" s="306"/>
      <c r="H210" s="306"/>
      <c r="I210" s="306"/>
      <c r="J210" s="306"/>
      <c r="K210" s="306"/>
      <c r="L210" s="306"/>
      <c r="M210" s="323" t="s">
        <v>48</v>
      </c>
    </row>
    <row r="211" spans="1:13" s="295" customFormat="1" ht="3" customHeight="1">
      <c r="A211" s="303"/>
      <c r="B211" s="303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</row>
    <row r="212" spans="1:13" s="812" customFormat="1" ht="18.75" customHeight="1">
      <c r="A212" s="57"/>
      <c r="B212" s="812" t="s">
        <v>144</v>
      </c>
      <c r="C212" s="57"/>
      <c r="D212" s="57"/>
      <c r="E212" s="57"/>
      <c r="F212" s="57"/>
      <c r="G212" s="57"/>
      <c r="H212" s="57"/>
      <c r="I212" s="812" t="s">
        <v>145</v>
      </c>
      <c r="J212" s="57"/>
      <c r="K212" s="57"/>
      <c r="L212" s="57"/>
      <c r="M212" s="57"/>
    </row>
    <row r="213" spans="1:13" s="812" customFormat="1" ht="20.25" customHeight="1">
      <c r="B213" s="812" t="s">
        <v>146</v>
      </c>
      <c r="I213" s="812" t="s">
        <v>113</v>
      </c>
    </row>
    <row r="214" spans="1:13" s="801" customFormat="1">
      <c r="B214" s="812" t="s">
        <v>114</v>
      </c>
      <c r="C214" s="812"/>
      <c r="D214" s="812"/>
      <c r="E214" s="812"/>
      <c r="F214" s="812"/>
      <c r="G214" s="812"/>
      <c r="H214" s="812"/>
      <c r="I214" s="812" t="s">
        <v>147</v>
      </c>
      <c r="J214" s="812"/>
    </row>
    <row r="215" spans="1:13" s="801" customFormat="1">
      <c r="B215" s="812" t="s">
        <v>148</v>
      </c>
      <c r="C215" s="812"/>
      <c r="D215" s="812"/>
      <c r="E215" s="812"/>
      <c r="F215" s="812"/>
      <c r="G215" s="812"/>
      <c r="H215" s="812" t="s">
        <v>149</v>
      </c>
      <c r="I215" s="812"/>
    </row>
    <row r="216" spans="1:13" s="287" customFormat="1">
      <c r="B216" s="288" t="s">
        <v>127</v>
      </c>
      <c r="C216" s="289">
        <v>3.3</v>
      </c>
      <c r="D216" s="288" t="s">
        <v>492</v>
      </c>
    </row>
    <row r="217" spans="1:13" s="290" customFormat="1">
      <c r="B217" s="291" t="s">
        <v>2</v>
      </c>
      <c r="C217" s="289">
        <v>3.3</v>
      </c>
      <c r="D217" s="291" t="s">
        <v>150</v>
      </c>
      <c r="E217" s="292"/>
      <c r="J217" s="290" t="s">
        <v>159</v>
      </c>
    </row>
    <row r="218" spans="1:13" ht="6" customHeight="1"/>
    <row r="219" spans="1:13" s="295" customFormat="1" ht="18.75" customHeight="1">
      <c r="A219" s="1050" t="s">
        <v>3</v>
      </c>
      <c r="B219" s="1051"/>
      <c r="C219" s="1051"/>
      <c r="D219" s="1052"/>
      <c r="E219" s="294"/>
      <c r="F219" s="1057" t="s">
        <v>4</v>
      </c>
      <c r="G219" s="1058"/>
      <c r="H219" s="1058"/>
      <c r="I219" s="1059"/>
      <c r="J219" s="1057" t="s">
        <v>129</v>
      </c>
      <c r="K219" s="1060"/>
      <c r="L219" s="1060"/>
      <c r="M219" s="1045" t="s">
        <v>5</v>
      </c>
    </row>
    <row r="220" spans="1:13" s="295" customFormat="1" ht="18.75" customHeight="1">
      <c r="A220" s="1053"/>
      <c r="B220" s="1053"/>
      <c r="C220" s="1053"/>
      <c r="D220" s="1054"/>
      <c r="F220" s="294"/>
      <c r="G220" s="296" t="s">
        <v>6</v>
      </c>
      <c r="H220" s="297" t="s">
        <v>10</v>
      </c>
      <c r="I220" s="297"/>
      <c r="J220" s="294"/>
      <c r="K220" s="294"/>
      <c r="L220" s="294"/>
      <c r="M220" s="1046"/>
    </row>
    <row r="221" spans="1:13" s="295" customFormat="1" ht="18.75" customHeight="1">
      <c r="A221" s="1053"/>
      <c r="B221" s="1053"/>
      <c r="C221" s="1053"/>
      <c r="D221" s="1054"/>
      <c r="F221" s="298" t="s">
        <v>8</v>
      </c>
      <c r="G221" s="298" t="s">
        <v>9</v>
      </c>
      <c r="H221" s="298" t="s">
        <v>130</v>
      </c>
      <c r="I221" s="299"/>
      <c r="J221" s="299"/>
      <c r="K221" s="299"/>
      <c r="L221" s="299"/>
      <c r="M221" s="1046"/>
    </row>
    <row r="222" spans="1:13" s="295" customFormat="1" ht="18.75" customHeight="1">
      <c r="A222" s="1053"/>
      <c r="B222" s="1053"/>
      <c r="C222" s="1053"/>
      <c r="D222" s="1054"/>
      <c r="E222" s="300" t="s">
        <v>7</v>
      </c>
      <c r="F222" s="298" t="s">
        <v>12</v>
      </c>
      <c r="G222" s="300" t="s">
        <v>13</v>
      </c>
      <c r="H222" s="298" t="s">
        <v>131</v>
      </c>
      <c r="I222" s="301" t="s">
        <v>143</v>
      </c>
      <c r="J222" s="298" t="s">
        <v>133</v>
      </c>
      <c r="K222" s="298" t="s">
        <v>89</v>
      </c>
      <c r="L222" s="298" t="s">
        <v>134</v>
      </c>
      <c r="M222" s="1046"/>
    </row>
    <row r="223" spans="1:13" s="295" customFormat="1" ht="18.75" customHeight="1">
      <c r="A223" s="1053"/>
      <c r="B223" s="1053"/>
      <c r="C223" s="1053"/>
      <c r="D223" s="1054"/>
      <c r="E223" s="298" t="s">
        <v>11</v>
      </c>
      <c r="F223" s="300" t="s">
        <v>135</v>
      </c>
      <c r="G223" s="298" t="s">
        <v>136</v>
      </c>
      <c r="H223" s="298" t="s">
        <v>137</v>
      </c>
      <c r="I223" s="298" t="s">
        <v>152</v>
      </c>
      <c r="J223" s="298" t="s">
        <v>138</v>
      </c>
      <c r="K223" s="298" t="s">
        <v>95</v>
      </c>
      <c r="L223" s="302" t="s">
        <v>100</v>
      </c>
      <c r="M223" s="1046"/>
    </row>
    <row r="224" spans="1:13" s="295" customFormat="1" ht="18.75" customHeight="1">
      <c r="A224" s="1053"/>
      <c r="B224" s="1053"/>
      <c r="C224" s="1053"/>
      <c r="D224" s="1054"/>
      <c r="E224" s="303"/>
      <c r="F224" s="298" t="s">
        <v>19</v>
      </c>
      <c r="G224" s="298" t="s">
        <v>139</v>
      </c>
      <c r="H224" s="298" t="s">
        <v>140</v>
      </c>
      <c r="I224" s="298"/>
      <c r="K224" s="299"/>
      <c r="L224" s="299"/>
      <c r="M224" s="1046"/>
    </row>
    <row r="225" spans="1:15" s="295" customFormat="1" ht="18.75" customHeight="1">
      <c r="A225" s="1055"/>
      <c r="B225" s="1055"/>
      <c r="C225" s="1055"/>
      <c r="D225" s="1056"/>
      <c r="E225" s="305"/>
      <c r="F225" s="306"/>
      <c r="G225" s="307" t="s">
        <v>141</v>
      </c>
      <c r="H225" s="307" t="s">
        <v>20</v>
      </c>
      <c r="I225" s="308"/>
      <c r="J225" s="309"/>
      <c r="K225" s="306"/>
      <c r="L225" s="306"/>
      <c r="M225" s="1047"/>
    </row>
    <row r="226" spans="1:15" s="295" customFormat="1" ht="3" customHeight="1">
      <c r="A226" s="310"/>
      <c r="B226" s="310"/>
      <c r="C226" s="310"/>
      <c r="D226" s="311"/>
      <c r="E226" s="299"/>
      <c r="F226" s="299"/>
      <c r="G226" s="298"/>
      <c r="H226" s="298"/>
      <c r="I226" s="298"/>
      <c r="J226" s="298"/>
      <c r="K226" s="298"/>
      <c r="L226" s="298"/>
      <c r="M226" s="312"/>
    </row>
    <row r="227" spans="1:15" s="316" customFormat="1" ht="27.75" customHeight="1">
      <c r="A227" s="1048" t="s">
        <v>21</v>
      </c>
      <c r="B227" s="1048"/>
      <c r="C227" s="1048"/>
      <c r="D227" s="1049"/>
      <c r="E227" s="807">
        <f>SUM(E228:E240)</f>
        <v>15</v>
      </c>
      <c r="F227" s="807">
        <f t="shared" ref="F227:L227" si="17">SUM(F228:F240)</f>
        <v>0</v>
      </c>
      <c r="G227" s="807">
        <f t="shared" si="17"/>
        <v>0</v>
      </c>
      <c r="H227" s="807">
        <f t="shared" si="17"/>
        <v>0</v>
      </c>
      <c r="I227" s="807">
        <f t="shared" si="17"/>
        <v>0</v>
      </c>
      <c r="J227" s="807">
        <f t="shared" si="17"/>
        <v>12</v>
      </c>
      <c r="K227" s="807">
        <f t="shared" si="17"/>
        <v>3</v>
      </c>
      <c r="L227" s="807">
        <f t="shared" si="17"/>
        <v>0</v>
      </c>
      <c r="M227" s="833" t="s">
        <v>11</v>
      </c>
      <c r="N227" s="315"/>
      <c r="O227" s="315"/>
    </row>
    <row r="228" spans="1:15" s="316" customFormat="1" ht="18.75" customHeight="1">
      <c r="A228" s="318"/>
      <c r="B228" s="59" t="s">
        <v>22</v>
      </c>
      <c r="C228" s="833"/>
      <c r="D228" s="834"/>
      <c r="E228" s="808">
        <f>SUM(F228:L228)</f>
        <v>15</v>
      </c>
      <c r="F228" s="809"/>
      <c r="G228" s="808"/>
      <c r="H228" s="808"/>
      <c r="I228" s="808"/>
      <c r="J228" s="808">
        <v>12</v>
      </c>
      <c r="K228" s="808">
        <v>3</v>
      </c>
      <c r="L228" s="808"/>
      <c r="M228" s="58" t="s">
        <v>23</v>
      </c>
      <c r="N228" s="315"/>
      <c r="O228" s="315"/>
    </row>
    <row r="229" spans="1:15" s="316" customFormat="1" ht="18.75" customHeight="1">
      <c r="A229" s="833"/>
      <c r="B229" s="57" t="s">
        <v>24</v>
      </c>
      <c r="C229" s="833"/>
      <c r="D229" s="834"/>
      <c r="E229" s="808">
        <f t="shared" ref="E229:E240" si="18">SUM(F229:I229)</f>
        <v>0</v>
      </c>
      <c r="F229" s="809"/>
      <c r="G229" s="808"/>
      <c r="H229" s="808"/>
      <c r="I229" s="808"/>
      <c r="J229" s="808"/>
      <c r="K229" s="808"/>
      <c r="L229" s="808"/>
      <c r="M229" s="58" t="s">
        <v>26</v>
      </c>
    </row>
    <row r="230" spans="1:15" s="295" customFormat="1" ht="18.75" customHeight="1">
      <c r="A230" s="303"/>
      <c r="B230" s="57" t="s">
        <v>27</v>
      </c>
      <c r="C230" s="303"/>
      <c r="D230" s="321"/>
      <c r="E230" s="808">
        <f t="shared" si="18"/>
        <v>0</v>
      </c>
      <c r="F230" s="810"/>
      <c r="G230" s="299"/>
      <c r="H230" s="299"/>
      <c r="I230" s="299"/>
      <c r="J230" s="299"/>
      <c r="K230" s="299"/>
      <c r="L230" s="299"/>
      <c r="M230" s="58" t="s">
        <v>28</v>
      </c>
    </row>
    <row r="231" spans="1:15" s="295" customFormat="1" ht="18.75" customHeight="1">
      <c r="A231" s="303"/>
      <c r="B231" s="57" t="s">
        <v>29</v>
      </c>
      <c r="C231" s="303"/>
      <c r="D231" s="321"/>
      <c r="E231" s="808">
        <f t="shared" si="18"/>
        <v>0</v>
      </c>
      <c r="F231" s="810"/>
      <c r="G231" s="299"/>
      <c r="H231" s="299"/>
      <c r="I231" s="299"/>
      <c r="J231" s="299"/>
      <c r="K231" s="299"/>
      <c r="L231" s="299"/>
      <c r="M231" s="58" t="s">
        <v>30</v>
      </c>
    </row>
    <row r="232" spans="1:15" s="295" customFormat="1" ht="18.75" customHeight="1">
      <c r="A232" s="303"/>
      <c r="B232" s="57" t="s">
        <v>31</v>
      </c>
      <c r="C232" s="303"/>
      <c r="D232" s="321"/>
      <c r="E232" s="808">
        <f t="shared" si="18"/>
        <v>0</v>
      </c>
      <c r="F232" s="810"/>
      <c r="G232" s="299"/>
      <c r="H232" s="299"/>
      <c r="I232" s="299"/>
      <c r="J232" s="299"/>
      <c r="K232" s="299"/>
      <c r="L232" s="299"/>
      <c r="M232" s="58" t="s">
        <v>32</v>
      </c>
    </row>
    <row r="233" spans="1:15" s="295" customFormat="1" ht="18.75" customHeight="1">
      <c r="A233" s="303"/>
      <c r="B233" s="57" t="s">
        <v>33</v>
      </c>
      <c r="C233" s="303"/>
      <c r="D233" s="321"/>
      <c r="E233" s="808">
        <f t="shared" si="18"/>
        <v>0</v>
      </c>
      <c r="F233" s="810"/>
      <c r="G233" s="299"/>
      <c r="H233" s="299"/>
      <c r="I233" s="299"/>
      <c r="J233" s="299"/>
      <c r="K233" s="299"/>
      <c r="L233" s="299"/>
      <c r="M233" s="58" t="s">
        <v>34</v>
      </c>
    </row>
    <row r="234" spans="1:15" s="295" customFormat="1" ht="18.75" customHeight="1">
      <c r="A234" s="303"/>
      <c r="B234" s="57" t="s">
        <v>35</v>
      </c>
      <c r="C234" s="303"/>
      <c r="D234" s="321"/>
      <c r="E234" s="808">
        <f t="shared" si="18"/>
        <v>0</v>
      </c>
      <c r="F234" s="810"/>
      <c r="G234" s="299"/>
      <c r="H234" s="299"/>
      <c r="I234" s="299"/>
      <c r="J234" s="299"/>
      <c r="K234" s="299"/>
      <c r="L234" s="299"/>
      <c r="M234" s="58" t="s">
        <v>36</v>
      </c>
    </row>
    <row r="235" spans="1:15" s="295" customFormat="1" ht="18.75" customHeight="1">
      <c r="A235" s="303"/>
      <c r="B235" s="57" t="s">
        <v>37</v>
      </c>
      <c r="C235" s="303"/>
      <c r="D235" s="321"/>
      <c r="E235" s="808">
        <f t="shared" si="18"/>
        <v>0</v>
      </c>
      <c r="F235" s="810"/>
      <c r="G235" s="299"/>
      <c r="H235" s="299"/>
      <c r="I235" s="299"/>
      <c r="J235" s="299"/>
      <c r="K235" s="299"/>
      <c r="L235" s="299"/>
      <c r="M235" s="58" t="s">
        <v>38</v>
      </c>
    </row>
    <row r="236" spans="1:15" s="295" customFormat="1" ht="18.75" customHeight="1">
      <c r="A236" s="303"/>
      <c r="B236" s="57" t="s">
        <v>39</v>
      </c>
      <c r="C236" s="303"/>
      <c r="D236" s="321"/>
      <c r="E236" s="808">
        <f t="shared" si="18"/>
        <v>0</v>
      </c>
      <c r="F236" s="810"/>
      <c r="G236" s="299"/>
      <c r="H236" s="299"/>
      <c r="I236" s="299"/>
      <c r="J236" s="299"/>
      <c r="K236" s="299"/>
      <c r="L236" s="299"/>
      <c r="M236" s="58" t="s">
        <v>40</v>
      </c>
    </row>
    <row r="237" spans="1:15" s="295" customFormat="1" ht="18.75" customHeight="1">
      <c r="A237" s="303"/>
      <c r="B237" s="57" t="s">
        <v>41</v>
      </c>
      <c r="C237" s="303"/>
      <c r="D237" s="321"/>
      <c r="E237" s="808">
        <f t="shared" si="18"/>
        <v>0</v>
      </c>
      <c r="F237" s="810"/>
      <c r="G237" s="299"/>
      <c r="H237" s="299"/>
      <c r="I237" s="299"/>
      <c r="J237" s="299"/>
      <c r="K237" s="299"/>
      <c r="L237" s="299"/>
      <c r="M237" s="58" t="s">
        <v>42</v>
      </c>
    </row>
    <row r="238" spans="1:15" s="295" customFormat="1" ht="18.75" customHeight="1">
      <c r="A238" s="303"/>
      <c r="B238" s="57" t="s">
        <v>43</v>
      </c>
      <c r="C238" s="303"/>
      <c r="D238" s="321"/>
      <c r="E238" s="808">
        <f t="shared" si="18"/>
        <v>0</v>
      </c>
      <c r="F238" s="810"/>
      <c r="G238" s="299"/>
      <c r="H238" s="299"/>
      <c r="I238" s="299"/>
      <c r="J238" s="299"/>
      <c r="K238" s="299"/>
      <c r="L238" s="299"/>
      <c r="M238" s="58" t="s">
        <v>44</v>
      </c>
    </row>
    <row r="239" spans="1:15" s="295" customFormat="1">
      <c r="A239" s="303"/>
      <c r="B239" s="57" t="s">
        <v>45</v>
      </c>
      <c r="C239" s="303"/>
      <c r="D239" s="321"/>
      <c r="E239" s="808">
        <f t="shared" si="18"/>
        <v>0</v>
      </c>
      <c r="F239" s="810"/>
      <c r="G239" s="299"/>
      <c r="H239" s="299"/>
      <c r="I239" s="299"/>
      <c r="J239" s="299"/>
      <c r="K239" s="299"/>
      <c r="L239" s="299"/>
      <c r="M239" s="58" t="s">
        <v>46</v>
      </c>
    </row>
    <row r="240" spans="1:15" s="295" customFormat="1">
      <c r="A240" s="305"/>
      <c r="B240" s="48" t="s">
        <v>47</v>
      </c>
      <c r="C240" s="305"/>
      <c r="D240" s="322"/>
      <c r="E240" s="811">
        <f t="shared" si="18"/>
        <v>0</v>
      </c>
      <c r="F240" s="306"/>
      <c r="G240" s="306"/>
      <c r="H240" s="306"/>
      <c r="I240" s="306"/>
      <c r="J240" s="306"/>
      <c r="K240" s="306"/>
      <c r="L240" s="306"/>
      <c r="M240" s="323" t="s">
        <v>48</v>
      </c>
    </row>
    <row r="241" spans="1:13" s="295" customFormat="1" ht="3" customHeight="1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</row>
    <row r="242" spans="1:13" s="812" customFormat="1" ht="18.75" customHeight="1">
      <c r="A242" s="57"/>
      <c r="B242" s="812" t="s">
        <v>144</v>
      </c>
      <c r="C242" s="57"/>
      <c r="D242" s="57"/>
      <c r="E242" s="57"/>
      <c r="F242" s="57"/>
      <c r="G242" s="57"/>
      <c r="H242" s="57"/>
      <c r="I242" s="812" t="s">
        <v>145</v>
      </c>
      <c r="J242" s="57"/>
      <c r="K242" s="57"/>
      <c r="L242" s="57"/>
      <c r="M242" s="57"/>
    </row>
    <row r="243" spans="1:13" s="812" customFormat="1" ht="20.25" customHeight="1">
      <c r="B243" s="812" t="s">
        <v>146</v>
      </c>
      <c r="I243" s="812" t="s">
        <v>113</v>
      </c>
    </row>
    <row r="244" spans="1:13" s="801" customFormat="1">
      <c r="B244" s="812" t="s">
        <v>114</v>
      </c>
      <c r="C244" s="812"/>
      <c r="D244" s="812"/>
      <c r="E244" s="812"/>
      <c r="F244" s="812"/>
      <c r="G244" s="812"/>
      <c r="H244" s="812"/>
      <c r="I244" s="812" t="s">
        <v>147</v>
      </c>
      <c r="J244" s="812"/>
    </row>
    <row r="245" spans="1:13" s="801" customFormat="1">
      <c r="B245" s="812" t="s">
        <v>148</v>
      </c>
      <c r="C245" s="812"/>
      <c r="D245" s="812"/>
      <c r="E245" s="812"/>
      <c r="F245" s="812"/>
      <c r="G245" s="812"/>
      <c r="H245" s="812" t="s">
        <v>149</v>
      </c>
      <c r="I245" s="812"/>
    </row>
    <row r="246" spans="1:13" s="287" customFormat="1">
      <c r="B246" s="288" t="s">
        <v>127</v>
      </c>
      <c r="C246" s="289">
        <v>3.3</v>
      </c>
      <c r="D246" s="288" t="s">
        <v>528</v>
      </c>
    </row>
    <row r="247" spans="1:13" s="290" customFormat="1">
      <c r="B247" s="291" t="s">
        <v>2</v>
      </c>
      <c r="C247" s="289">
        <v>3.3</v>
      </c>
      <c r="D247" s="291" t="s">
        <v>529</v>
      </c>
      <c r="E247" s="292"/>
      <c r="J247" s="290" t="s">
        <v>160</v>
      </c>
    </row>
    <row r="248" spans="1:13" ht="6" customHeight="1"/>
    <row r="249" spans="1:13" s="295" customFormat="1" ht="18.75" customHeight="1">
      <c r="A249" s="1050" t="s">
        <v>3</v>
      </c>
      <c r="B249" s="1051"/>
      <c r="C249" s="1051"/>
      <c r="D249" s="1052"/>
      <c r="E249" s="294"/>
      <c r="F249" s="1057" t="s">
        <v>4</v>
      </c>
      <c r="G249" s="1058"/>
      <c r="H249" s="1058"/>
      <c r="I249" s="1059"/>
      <c r="J249" s="1057" t="s">
        <v>129</v>
      </c>
      <c r="K249" s="1060"/>
      <c r="L249" s="1060"/>
      <c r="M249" s="1045" t="s">
        <v>5</v>
      </c>
    </row>
    <row r="250" spans="1:13" s="295" customFormat="1" ht="18.75" customHeight="1">
      <c r="A250" s="1053"/>
      <c r="B250" s="1053"/>
      <c r="C250" s="1053"/>
      <c r="D250" s="1054"/>
      <c r="F250" s="294"/>
      <c r="G250" s="296" t="s">
        <v>6</v>
      </c>
      <c r="H250" s="297" t="s">
        <v>10</v>
      </c>
      <c r="I250" s="297"/>
      <c r="J250" s="294"/>
      <c r="K250" s="294"/>
      <c r="L250" s="294"/>
      <c r="M250" s="1046"/>
    </row>
    <row r="251" spans="1:13" s="295" customFormat="1" ht="18.75" customHeight="1">
      <c r="A251" s="1053"/>
      <c r="B251" s="1053"/>
      <c r="C251" s="1053"/>
      <c r="D251" s="1054"/>
      <c r="F251" s="298" t="s">
        <v>8</v>
      </c>
      <c r="G251" s="298" t="s">
        <v>9</v>
      </c>
      <c r="H251" s="298" t="s">
        <v>130</v>
      </c>
      <c r="I251" s="299"/>
      <c r="J251" s="299"/>
      <c r="K251" s="299"/>
      <c r="L251" s="299"/>
      <c r="M251" s="1046"/>
    </row>
    <row r="252" spans="1:13" s="295" customFormat="1" ht="18.75" customHeight="1">
      <c r="A252" s="1053"/>
      <c r="B252" s="1053"/>
      <c r="C252" s="1053"/>
      <c r="D252" s="1054"/>
      <c r="E252" s="300" t="s">
        <v>7</v>
      </c>
      <c r="F252" s="298" t="s">
        <v>12</v>
      </c>
      <c r="G252" s="300" t="s">
        <v>13</v>
      </c>
      <c r="H252" s="298" t="s">
        <v>131</v>
      </c>
      <c r="I252" s="301" t="s">
        <v>143</v>
      </c>
      <c r="J252" s="298" t="s">
        <v>133</v>
      </c>
      <c r="K252" s="298" t="s">
        <v>89</v>
      </c>
      <c r="L252" s="298" t="s">
        <v>134</v>
      </c>
      <c r="M252" s="1046"/>
    </row>
    <row r="253" spans="1:13" s="295" customFormat="1" ht="18.75" customHeight="1">
      <c r="A253" s="1053"/>
      <c r="B253" s="1053"/>
      <c r="C253" s="1053"/>
      <c r="D253" s="1054"/>
      <c r="E253" s="298" t="s">
        <v>11</v>
      </c>
      <c r="F253" s="300" t="s">
        <v>135</v>
      </c>
      <c r="G253" s="298" t="s">
        <v>136</v>
      </c>
      <c r="H253" s="298" t="s">
        <v>137</v>
      </c>
      <c r="I253" s="298" t="s">
        <v>152</v>
      </c>
      <c r="J253" s="298" t="s">
        <v>138</v>
      </c>
      <c r="K253" s="298" t="s">
        <v>95</v>
      </c>
      <c r="L253" s="302" t="s">
        <v>100</v>
      </c>
      <c r="M253" s="1046"/>
    </row>
    <row r="254" spans="1:13" s="295" customFormat="1" ht="18.75" customHeight="1">
      <c r="A254" s="1053"/>
      <c r="B254" s="1053"/>
      <c r="C254" s="1053"/>
      <c r="D254" s="1054"/>
      <c r="E254" s="303"/>
      <c r="F254" s="298" t="s">
        <v>19</v>
      </c>
      <c r="G254" s="298" t="s">
        <v>139</v>
      </c>
      <c r="H254" s="298" t="s">
        <v>140</v>
      </c>
      <c r="I254" s="298"/>
      <c r="K254" s="299"/>
      <c r="L254" s="299"/>
      <c r="M254" s="1046"/>
    </row>
    <row r="255" spans="1:13" s="295" customFormat="1" ht="18.75" customHeight="1">
      <c r="A255" s="1055"/>
      <c r="B255" s="1055"/>
      <c r="C255" s="1055"/>
      <c r="D255" s="1056"/>
      <c r="E255" s="305"/>
      <c r="F255" s="306"/>
      <c r="G255" s="307" t="s">
        <v>141</v>
      </c>
      <c r="H255" s="307" t="s">
        <v>20</v>
      </c>
      <c r="I255" s="308"/>
      <c r="J255" s="309"/>
      <c r="K255" s="306"/>
      <c r="L255" s="306"/>
      <c r="M255" s="1047"/>
    </row>
    <row r="256" spans="1:13" s="295" customFormat="1" ht="3" customHeight="1">
      <c r="A256" s="310"/>
      <c r="B256" s="310"/>
      <c r="C256" s="310"/>
      <c r="D256" s="311"/>
      <c r="E256" s="299"/>
      <c r="F256" s="299"/>
      <c r="G256" s="298"/>
      <c r="H256" s="298"/>
      <c r="I256" s="298"/>
      <c r="J256" s="298"/>
      <c r="K256" s="298"/>
      <c r="L256" s="298"/>
      <c r="M256" s="312"/>
    </row>
    <row r="257" spans="1:15" s="316" customFormat="1" ht="27.75" customHeight="1">
      <c r="A257" s="1048" t="s">
        <v>21</v>
      </c>
      <c r="B257" s="1048"/>
      <c r="C257" s="1048"/>
      <c r="D257" s="1049"/>
      <c r="E257" s="802">
        <f t="shared" ref="E257:L257" si="19">SUM(E258:E270)</f>
        <v>123</v>
      </c>
      <c r="F257" s="802">
        <f t="shared" si="19"/>
        <v>0</v>
      </c>
      <c r="G257" s="802">
        <f t="shared" si="19"/>
        <v>0</v>
      </c>
      <c r="H257" s="802">
        <f t="shared" si="19"/>
        <v>123</v>
      </c>
      <c r="I257" s="802">
        <f t="shared" si="19"/>
        <v>0</v>
      </c>
      <c r="J257" s="802">
        <f t="shared" si="19"/>
        <v>33</v>
      </c>
      <c r="K257" s="802">
        <f t="shared" si="19"/>
        <v>72</v>
      </c>
      <c r="L257" s="802">
        <f t="shared" si="19"/>
        <v>18</v>
      </c>
      <c r="M257" s="833" t="s">
        <v>11</v>
      </c>
      <c r="N257" s="315"/>
      <c r="O257" s="315"/>
    </row>
    <row r="258" spans="1:15" s="316" customFormat="1" ht="18.75" customHeight="1">
      <c r="A258" s="318"/>
      <c r="B258" s="59" t="s">
        <v>22</v>
      </c>
      <c r="C258" s="833"/>
      <c r="D258" s="834"/>
      <c r="E258" s="803">
        <f>SUM(F258:I258)</f>
        <v>123</v>
      </c>
      <c r="F258" s="803"/>
      <c r="G258" s="803"/>
      <c r="H258" s="803">
        <v>123</v>
      </c>
      <c r="I258" s="803"/>
      <c r="J258" s="803">
        <v>33</v>
      </c>
      <c r="K258" s="803">
        <v>72</v>
      </c>
      <c r="L258" s="803">
        <v>18</v>
      </c>
      <c r="M258" s="58" t="s">
        <v>23</v>
      </c>
      <c r="N258" s="315"/>
      <c r="O258" s="315"/>
    </row>
    <row r="259" spans="1:15" s="316" customFormat="1" ht="18.75" customHeight="1">
      <c r="A259" s="833"/>
      <c r="B259" s="57" t="s">
        <v>24</v>
      </c>
      <c r="C259" s="833"/>
      <c r="D259" s="834"/>
      <c r="E259" s="803">
        <f t="shared" ref="E259:E270" si="20">SUM(F259:I259)</f>
        <v>0</v>
      </c>
      <c r="F259" s="803"/>
      <c r="G259" s="803"/>
      <c r="H259" s="803"/>
      <c r="I259" s="803"/>
      <c r="J259" s="803"/>
      <c r="K259" s="803"/>
      <c r="L259" s="803"/>
      <c r="M259" s="58" t="s">
        <v>26</v>
      </c>
    </row>
    <row r="260" spans="1:15" s="295" customFormat="1" ht="18.75" customHeight="1">
      <c r="A260" s="303"/>
      <c r="B260" s="57" t="s">
        <v>27</v>
      </c>
      <c r="C260" s="303"/>
      <c r="D260" s="321"/>
      <c r="E260" s="803">
        <f t="shared" si="20"/>
        <v>0</v>
      </c>
      <c r="F260" s="803"/>
      <c r="G260" s="803"/>
      <c r="H260" s="803"/>
      <c r="I260" s="803"/>
      <c r="J260" s="803"/>
      <c r="K260" s="803"/>
      <c r="L260" s="803"/>
      <c r="M260" s="58" t="s">
        <v>28</v>
      </c>
    </row>
    <row r="261" spans="1:15" s="295" customFormat="1" ht="18.75" customHeight="1">
      <c r="A261" s="303"/>
      <c r="B261" s="57" t="s">
        <v>29</v>
      </c>
      <c r="C261" s="303"/>
      <c r="D261" s="321"/>
      <c r="E261" s="803">
        <f t="shared" si="20"/>
        <v>0</v>
      </c>
      <c r="F261" s="803"/>
      <c r="G261" s="803"/>
      <c r="H261" s="803"/>
      <c r="I261" s="803"/>
      <c r="J261" s="803"/>
      <c r="K261" s="803"/>
      <c r="L261" s="803"/>
      <c r="M261" s="58" t="s">
        <v>30</v>
      </c>
    </row>
    <row r="262" spans="1:15" s="295" customFormat="1" ht="18.75" customHeight="1">
      <c r="A262" s="303"/>
      <c r="B262" s="57" t="s">
        <v>31</v>
      </c>
      <c r="C262" s="303"/>
      <c r="D262" s="321"/>
      <c r="E262" s="803">
        <f t="shared" si="20"/>
        <v>0</v>
      </c>
      <c r="F262" s="803"/>
      <c r="G262" s="803"/>
      <c r="H262" s="803"/>
      <c r="I262" s="803"/>
      <c r="J262" s="803"/>
      <c r="K262" s="803"/>
      <c r="L262" s="803"/>
      <c r="M262" s="58" t="s">
        <v>32</v>
      </c>
    </row>
    <row r="263" spans="1:15" s="295" customFormat="1" ht="18.75" customHeight="1">
      <c r="A263" s="303"/>
      <c r="B263" s="57" t="s">
        <v>33</v>
      </c>
      <c r="C263" s="303"/>
      <c r="D263" s="321"/>
      <c r="E263" s="803">
        <f t="shared" si="20"/>
        <v>0</v>
      </c>
      <c r="F263" s="803"/>
      <c r="G263" s="803"/>
      <c r="H263" s="803"/>
      <c r="I263" s="803"/>
      <c r="J263" s="803"/>
      <c r="K263" s="803"/>
      <c r="L263" s="803"/>
      <c r="M263" s="58" t="s">
        <v>34</v>
      </c>
    </row>
    <row r="264" spans="1:15" s="295" customFormat="1" ht="18.75" customHeight="1">
      <c r="A264" s="303"/>
      <c r="B264" s="57" t="s">
        <v>35</v>
      </c>
      <c r="C264" s="303"/>
      <c r="D264" s="321"/>
      <c r="E264" s="803">
        <f t="shared" si="20"/>
        <v>0</v>
      </c>
      <c r="F264" s="803"/>
      <c r="G264" s="803"/>
      <c r="H264" s="803"/>
      <c r="I264" s="803"/>
      <c r="J264" s="803"/>
      <c r="K264" s="803"/>
      <c r="L264" s="803"/>
      <c r="M264" s="58" t="s">
        <v>36</v>
      </c>
    </row>
    <row r="265" spans="1:15" s="295" customFormat="1" ht="18.75" customHeight="1">
      <c r="A265" s="303"/>
      <c r="B265" s="57" t="s">
        <v>37</v>
      </c>
      <c r="C265" s="303"/>
      <c r="D265" s="321"/>
      <c r="E265" s="803">
        <f t="shared" si="20"/>
        <v>0</v>
      </c>
      <c r="F265" s="803"/>
      <c r="G265" s="803"/>
      <c r="H265" s="803"/>
      <c r="I265" s="803"/>
      <c r="J265" s="803"/>
      <c r="K265" s="803"/>
      <c r="L265" s="803"/>
      <c r="M265" s="58" t="s">
        <v>38</v>
      </c>
    </row>
    <row r="266" spans="1:15" s="295" customFormat="1" ht="18.75" customHeight="1">
      <c r="A266" s="303"/>
      <c r="B266" s="57" t="s">
        <v>39</v>
      </c>
      <c r="C266" s="303"/>
      <c r="D266" s="321"/>
      <c r="E266" s="803">
        <f t="shared" si="20"/>
        <v>0</v>
      </c>
      <c r="F266" s="803"/>
      <c r="G266" s="803"/>
      <c r="H266" s="803"/>
      <c r="I266" s="803"/>
      <c r="J266" s="803"/>
      <c r="K266" s="803"/>
      <c r="L266" s="803"/>
      <c r="M266" s="58" t="s">
        <v>40</v>
      </c>
    </row>
    <row r="267" spans="1:15" s="295" customFormat="1" ht="18.75" customHeight="1">
      <c r="A267" s="303"/>
      <c r="B267" s="57" t="s">
        <v>41</v>
      </c>
      <c r="C267" s="303"/>
      <c r="D267" s="321"/>
      <c r="E267" s="803">
        <f t="shared" si="20"/>
        <v>0</v>
      </c>
      <c r="F267" s="803"/>
      <c r="G267" s="803"/>
      <c r="H267" s="803"/>
      <c r="I267" s="803"/>
      <c r="J267" s="803"/>
      <c r="K267" s="803"/>
      <c r="L267" s="803"/>
      <c r="M267" s="58" t="s">
        <v>42</v>
      </c>
    </row>
    <row r="268" spans="1:15" s="295" customFormat="1" ht="18.75" customHeight="1">
      <c r="A268" s="303"/>
      <c r="B268" s="57" t="s">
        <v>43</v>
      </c>
      <c r="C268" s="303"/>
      <c r="D268" s="321"/>
      <c r="E268" s="803">
        <f t="shared" si="20"/>
        <v>0</v>
      </c>
      <c r="F268" s="803"/>
      <c r="G268" s="803"/>
      <c r="H268" s="803"/>
      <c r="I268" s="803"/>
      <c r="J268" s="803"/>
      <c r="K268" s="803"/>
      <c r="L268" s="803"/>
      <c r="M268" s="58" t="s">
        <v>44</v>
      </c>
    </row>
    <row r="269" spans="1:15" s="295" customFormat="1">
      <c r="A269" s="303"/>
      <c r="B269" s="57" t="s">
        <v>45</v>
      </c>
      <c r="C269" s="303"/>
      <c r="D269" s="321"/>
      <c r="E269" s="803">
        <f t="shared" si="20"/>
        <v>0</v>
      </c>
      <c r="F269" s="803"/>
      <c r="G269" s="803"/>
      <c r="H269" s="803"/>
      <c r="I269" s="803"/>
      <c r="J269" s="803"/>
      <c r="K269" s="803"/>
      <c r="L269" s="803"/>
      <c r="M269" s="58" t="s">
        <v>46</v>
      </c>
    </row>
    <row r="270" spans="1:15" s="295" customFormat="1">
      <c r="A270" s="305"/>
      <c r="B270" s="305" t="s">
        <v>161</v>
      </c>
      <c r="C270" s="305"/>
      <c r="D270" s="322"/>
      <c r="E270" s="803">
        <f t="shared" si="20"/>
        <v>0</v>
      </c>
      <c r="F270" s="804"/>
      <c r="G270" s="804"/>
      <c r="H270" s="804"/>
      <c r="I270" s="804"/>
      <c r="J270" s="804"/>
      <c r="K270" s="804"/>
      <c r="L270" s="804"/>
      <c r="M270" s="323" t="s">
        <v>162</v>
      </c>
    </row>
    <row r="271" spans="1:15" s="295" customFormat="1" ht="3" customHeight="1">
      <c r="A271" s="303"/>
      <c r="B271" s="303"/>
      <c r="C271" s="303"/>
      <c r="D271" s="303"/>
      <c r="E271" s="303"/>
      <c r="F271" s="303"/>
      <c r="G271" s="303"/>
      <c r="H271" s="303"/>
      <c r="I271" s="303"/>
      <c r="J271" s="303"/>
      <c r="K271" s="303"/>
      <c r="L271" s="303"/>
      <c r="M271" s="303"/>
    </row>
    <row r="272" spans="1:15" s="812" customFormat="1" ht="18.75" customHeight="1">
      <c r="A272" s="57"/>
      <c r="B272" s="812" t="s">
        <v>144</v>
      </c>
      <c r="C272" s="57"/>
      <c r="D272" s="57"/>
      <c r="E272" s="57"/>
      <c r="F272" s="57"/>
      <c r="G272" s="57"/>
      <c r="H272" s="57"/>
      <c r="I272" s="812" t="s">
        <v>145</v>
      </c>
      <c r="J272" s="57"/>
      <c r="K272" s="57"/>
      <c r="L272" s="57"/>
      <c r="M272" s="57"/>
    </row>
    <row r="273" spans="2:10" s="812" customFormat="1" ht="20.25" customHeight="1">
      <c r="B273" s="812" t="s">
        <v>146</v>
      </c>
      <c r="I273" s="812" t="s">
        <v>113</v>
      </c>
    </row>
    <row r="274" spans="2:10" s="801" customFormat="1">
      <c r="B274" s="812" t="s">
        <v>114</v>
      </c>
      <c r="C274" s="812"/>
      <c r="D274" s="812"/>
      <c r="E274" s="812"/>
      <c r="F274" s="812"/>
      <c r="G274" s="812"/>
      <c r="H274" s="812"/>
      <c r="I274" s="812" t="s">
        <v>147</v>
      </c>
      <c r="J274" s="812"/>
    </row>
    <row r="275" spans="2:10" s="801" customFormat="1">
      <c r="B275" s="812" t="s">
        <v>148</v>
      </c>
      <c r="C275" s="812"/>
      <c r="D275" s="812"/>
      <c r="E275" s="812"/>
      <c r="F275" s="812"/>
      <c r="G275" s="812"/>
      <c r="H275" s="812" t="s">
        <v>149</v>
      </c>
      <c r="I275" s="812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26" t="s">
        <v>127</v>
      </c>
      <c r="C1" s="2">
        <v>3.4</v>
      </c>
      <c r="D1" s="326" t="s">
        <v>546</v>
      </c>
      <c r="L1" s="893"/>
    </row>
    <row r="2" spans="1:24" s="3" customFormat="1">
      <c r="B2" s="327" t="s">
        <v>2</v>
      </c>
      <c r="C2" s="2">
        <v>3.4</v>
      </c>
      <c r="D2" s="327" t="s">
        <v>547</v>
      </c>
    </row>
    <row r="3" spans="1:24" ht="6" customHeight="1"/>
    <row r="4" spans="1:24" s="331" customFormat="1" ht="21.75" customHeight="1">
      <c r="A4" s="1034" t="s">
        <v>3</v>
      </c>
      <c r="B4" s="1034"/>
      <c r="C4" s="1034"/>
      <c r="D4" s="1035"/>
      <c r="E4" s="328"/>
      <c r="F4" s="329"/>
      <c r="G4" s="330"/>
      <c r="H4" s="1040" t="s">
        <v>4</v>
      </c>
      <c r="I4" s="1041"/>
      <c r="J4" s="1041"/>
      <c r="K4" s="1041"/>
      <c r="L4" s="1041"/>
      <c r="M4" s="1041"/>
      <c r="N4" s="1041"/>
      <c r="O4" s="1041"/>
      <c r="P4" s="1041"/>
      <c r="Q4" s="1041"/>
      <c r="R4" s="1041"/>
      <c r="S4" s="1042"/>
      <c r="T4" s="1063" t="s">
        <v>5</v>
      </c>
      <c r="U4" s="1034"/>
    </row>
    <row r="5" spans="1:24" s="331" customFormat="1" ht="21.75" customHeight="1">
      <c r="A5" s="1036"/>
      <c r="B5" s="1036"/>
      <c r="C5" s="1036"/>
      <c r="D5" s="1037"/>
      <c r="E5" s="332"/>
      <c r="F5" s="333"/>
      <c r="G5" s="334" t="s">
        <v>163</v>
      </c>
      <c r="H5" s="1066" t="s">
        <v>8</v>
      </c>
      <c r="I5" s="1067"/>
      <c r="J5" s="1068"/>
      <c r="K5" s="1066" t="s">
        <v>6</v>
      </c>
      <c r="L5" s="1067"/>
      <c r="M5" s="1067"/>
      <c r="N5" s="328"/>
      <c r="O5" s="329"/>
      <c r="P5" s="330"/>
      <c r="Q5" s="333"/>
      <c r="R5" s="333"/>
      <c r="S5" s="334"/>
      <c r="T5" s="1064"/>
      <c r="U5" s="1036"/>
    </row>
    <row r="6" spans="1:24" s="331" customFormat="1" ht="21.75" customHeight="1">
      <c r="A6" s="1036"/>
      <c r="B6" s="1036"/>
      <c r="C6" s="1036"/>
      <c r="D6" s="1037"/>
      <c r="E6" s="1066" t="s">
        <v>7</v>
      </c>
      <c r="F6" s="1067"/>
      <c r="G6" s="1068"/>
      <c r="H6" s="1066" t="s">
        <v>12</v>
      </c>
      <c r="I6" s="1067"/>
      <c r="J6" s="1068"/>
      <c r="K6" s="1066" t="s">
        <v>9</v>
      </c>
      <c r="L6" s="1067"/>
      <c r="M6" s="1067"/>
      <c r="N6" s="1066" t="s">
        <v>164</v>
      </c>
      <c r="O6" s="1067"/>
      <c r="P6" s="1068"/>
      <c r="Q6" s="1069" t="s">
        <v>165</v>
      </c>
      <c r="R6" s="1070"/>
      <c r="S6" s="1071"/>
      <c r="T6" s="1064"/>
      <c r="U6" s="1036"/>
    </row>
    <row r="7" spans="1:24" s="331" customFormat="1" ht="21.75" customHeight="1">
      <c r="A7" s="1036"/>
      <c r="B7" s="1036"/>
      <c r="C7" s="1036"/>
      <c r="D7" s="1037"/>
      <c r="E7" s="1066" t="s">
        <v>11</v>
      </c>
      <c r="F7" s="1067"/>
      <c r="G7" s="1068"/>
      <c r="H7" s="1066" t="s">
        <v>15</v>
      </c>
      <c r="I7" s="1067"/>
      <c r="J7" s="1068"/>
      <c r="K7" s="1066" t="s">
        <v>13</v>
      </c>
      <c r="L7" s="1067"/>
      <c r="M7" s="1067"/>
      <c r="N7" s="1066" t="s">
        <v>17</v>
      </c>
      <c r="O7" s="1067"/>
      <c r="P7" s="1068"/>
      <c r="Q7" s="1067" t="s">
        <v>166</v>
      </c>
      <c r="R7" s="1067"/>
      <c r="S7" s="1068"/>
      <c r="T7" s="1064"/>
      <c r="U7" s="1036"/>
    </row>
    <row r="8" spans="1:24" s="331" customFormat="1" ht="21.75" customHeight="1">
      <c r="A8" s="1036"/>
      <c r="B8" s="1036"/>
      <c r="C8" s="1036"/>
      <c r="D8" s="1037"/>
      <c r="E8" s="332"/>
      <c r="F8" s="333"/>
      <c r="G8" s="334"/>
      <c r="H8" s="1066" t="s">
        <v>19</v>
      </c>
      <c r="I8" s="1067"/>
      <c r="J8" s="1068"/>
      <c r="K8" s="1066" t="s">
        <v>16</v>
      </c>
      <c r="L8" s="1067"/>
      <c r="M8" s="1067"/>
      <c r="N8" s="1066" t="s">
        <v>20</v>
      </c>
      <c r="O8" s="1067"/>
      <c r="P8" s="1068"/>
      <c r="T8" s="1064"/>
      <c r="U8" s="1036"/>
    </row>
    <row r="9" spans="1:24" s="331" customFormat="1" ht="21.75" customHeight="1">
      <c r="A9" s="1036"/>
      <c r="B9" s="1036"/>
      <c r="C9" s="1036"/>
      <c r="D9" s="1037"/>
      <c r="E9" s="1001"/>
      <c r="F9" s="336"/>
      <c r="G9" s="337"/>
      <c r="J9" s="337"/>
      <c r="K9" s="1072" t="s">
        <v>19</v>
      </c>
      <c r="L9" s="1073"/>
      <c r="M9" s="1073"/>
      <c r="N9" s="335"/>
      <c r="O9" s="336"/>
      <c r="P9" s="337"/>
      <c r="Q9" s="336"/>
      <c r="R9" s="336"/>
      <c r="S9" s="337"/>
      <c r="T9" s="1064"/>
      <c r="U9" s="1036"/>
    </row>
    <row r="10" spans="1:24" s="331" customFormat="1" ht="21.75" customHeight="1">
      <c r="A10" s="1036"/>
      <c r="B10" s="1036"/>
      <c r="C10" s="1036"/>
      <c r="D10" s="1037"/>
      <c r="E10" s="338" t="s">
        <v>7</v>
      </c>
      <c r="F10" s="338" t="s">
        <v>167</v>
      </c>
      <c r="G10" s="338" t="s">
        <v>168</v>
      </c>
      <c r="H10" s="338" t="s">
        <v>7</v>
      </c>
      <c r="I10" s="338" t="s">
        <v>167</v>
      </c>
      <c r="J10" s="838" t="s">
        <v>168</v>
      </c>
      <c r="K10" s="338" t="s">
        <v>7</v>
      </c>
      <c r="L10" s="338" t="s">
        <v>167</v>
      </c>
      <c r="M10" s="338" t="s">
        <v>168</v>
      </c>
      <c r="N10" s="339" t="s">
        <v>7</v>
      </c>
      <c r="O10" s="339" t="s">
        <v>167</v>
      </c>
      <c r="P10" s="339" t="s">
        <v>168</v>
      </c>
      <c r="Q10" s="338" t="s">
        <v>7</v>
      </c>
      <c r="R10" s="338" t="s">
        <v>167</v>
      </c>
      <c r="S10" s="838" t="s">
        <v>168</v>
      </c>
      <c r="T10" s="1064"/>
      <c r="U10" s="1036"/>
    </row>
    <row r="11" spans="1:24" s="331" customFormat="1" ht="17.25">
      <c r="A11" s="1038"/>
      <c r="B11" s="1038"/>
      <c r="C11" s="1038"/>
      <c r="D11" s="1039"/>
      <c r="E11" s="340" t="s">
        <v>11</v>
      </c>
      <c r="F11" s="340" t="s">
        <v>169</v>
      </c>
      <c r="G11" s="340" t="s">
        <v>170</v>
      </c>
      <c r="H11" s="340" t="s">
        <v>11</v>
      </c>
      <c r="I11" s="340" t="s">
        <v>169</v>
      </c>
      <c r="J11" s="340" t="s">
        <v>170</v>
      </c>
      <c r="K11" s="340" t="s">
        <v>11</v>
      </c>
      <c r="L11" s="340" t="s">
        <v>169</v>
      </c>
      <c r="M11" s="340" t="s">
        <v>170</v>
      </c>
      <c r="N11" s="340" t="s">
        <v>11</v>
      </c>
      <c r="O11" s="340" t="s">
        <v>169</v>
      </c>
      <c r="P11" s="340" t="s">
        <v>170</v>
      </c>
      <c r="Q11" s="340" t="s">
        <v>11</v>
      </c>
      <c r="R11" s="340" t="s">
        <v>169</v>
      </c>
      <c r="S11" s="340" t="s">
        <v>170</v>
      </c>
      <c r="T11" s="1065"/>
      <c r="U11" s="1038"/>
    </row>
    <row r="12" spans="1:24" s="333" customFormat="1" ht="3" customHeight="1">
      <c r="A12" s="830"/>
      <c r="B12" s="830"/>
      <c r="C12" s="830"/>
      <c r="D12" s="831"/>
      <c r="E12" s="838"/>
      <c r="F12" s="339"/>
      <c r="G12" s="339"/>
      <c r="H12" s="339"/>
      <c r="I12" s="339"/>
      <c r="J12" s="838"/>
      <c r="K12" s="339"/>
      <c r="L12" s="339"/>
      <c r="M12" s="339"/>
      <c r="N12" s="339"/>
      <c r="O12" s="339"/>
      <c r="P12" s="339"/>
      <c r="Q12" s="339"/>
      <c r="R12" s="339"/>
      <c r="S12" s="838"/>
      <c r="T12" s="836"/>
    </row>
    <row r="13" spans="1:24" s="50" customFormat="1" ht="24.75" customHeight="1">
      <c r="A13" s="1018" t="s">
        <v>21</v>
      </c>
      <c r="B13" s="1018"/>
      <c r="C13" s="1018"/>
      <c r="D13" s="1019"/>
      <c r="E13" s="894">
        <f>SUM(E14:E26)</f>
        <v>5638</v>
      </c>
      <c r="F13" s="894">
        <f>SUM(F14:F26)</f>
        <v>1744</v>
      </c>
      <c r="G13" s="894">
        <f>SUM(G14:G26)</f>
        <v>3894</v>
      </c>
      <c r="H13" s="895">
        <f>SUM(H14:H26)</f>
        <v>4045</v>
      </c>
      <c r="I13" s="894">
        <f>I44+I75+I106+I137+I168+I199+I230+I261</f>
        <v>1334</v>
      </c>
      <c r="J13" s="894">
        <f t="shared" ref="J13:T13" si="0">J44+J75+J106+J137+J168+J199+J230+J261</f>
        <v>2711</v>
      </c>
      <c r="K13" s="894">
        <f t="shared" si="0"/>
        <v>1276</v>
      </c>
      <c r="L13" s="894">
        <f t="shared" si="0"/>
        <v>292</v>
      </c>
      <c r="M13" s="894">
        <f t="shared" si="0"/>
        <v>984</v>
      </c>
      <c r="N13" s="896">
        <f t="shared" si="0"/>
        <v>180</v>
      </c>
      <c r="O13" s="896">
        <f t="shared" si="0"/>
        <v>37</v>
      </c>
      <c r="P13" s="896">
        <f t="shared" si="0"/>
        <v>143</v>
      </c>
      <c r="Q13" s="896">
        <f t="shared" si="0"/>
        <v>137</v>
      </c>
      <c r="R13" s="896">
        <f t="shared" si="0"/>
        <v>81</v>
      </c>
      <c r="S13" s="896">
        <f t="shared" si="0"/>
        <v>56</v>
      </c>
      <c r="T13" s="897">
        <f t="shared" si="0"/>
        <v>0</v>
      </c>
      <c r="U13" s="835" t="s">
        <v>11</v>
      </c>
      <c r="W13" s="341"/>
      <c r="X13" s="50">
        <v>4527</v>
      </c>
    </row>
    <row r="14" spans="1:24" ht="19.5" customHeight="1">
      <c r="A14" s="8"/>
      <c r="B14" s="59" t="s">
        <v>22</v>
      </c>
      <c r="C14" s="11"/>
      <c r="D14" s="1000"/>
      <c r="E14" s="898">
        <f t="shared" ref="E14:E24" si="1">E45+E76+E107+E138+E169+E200+E231+E262</f>
        <v>2255</v>
      </c>
      <c r="F14" s="899">
        <f t="shared" ref="F14:H15" si="2">F45+F76+F107+F138+F169+F200+F231+F262</f>
        <v>549</v>
      </c>
      <c r="G14" s="899">
        <f t="shared" si="2"/>
        <v>1706</v>
      </c>
      <c r="H14" s="899">
        <f t="shared" si="2"/>
        <v>1074</v>
      </c>
      <c r="I14" s="899">
        <f>I45+I76+I107+I138+I169+I200+I231+I262</f>
        <v>286</v>
      </c>
      <c r="J14" s="899">
        <f>J45+J76+J107+J138+J169+J200+J231+J262</f>
        <v>788</v>
      </c>
      <c r="K14" s="899">
        <f>K45+K76+K107+K138+K169+K200+K231+K262</f>
        <v>941</v>
      </c>
      <c r="L14" s="899">
        <f>L45+L76+L107+L138+L169+L200+L231+L262</f>
        <v>195</v>
      </c>
      <c r="M14" s="899">
        <f>M45+M76+M107+M138+M169+M200+M231+M262</f>
        <v>746</v>
      </c>
      <c r="N14" s="900">
        <f t="shared" ref="N14:S14" si="3">N45+N76+N107+N138+N169+N200+N231+N262</f>
        <v>180</v>
      </c>
      <c r="O14" s="900">
        <f t="shared" si="3"/>
        <v>37</v>
      </c>
      <c r="P14" s="900">
        <f t="shared" si="3"/>
        <v>143</v>
      </c>
      <c r="Q14" s="900">
        <f t="shared" si="3"/>
        <v>60</v>
      </c>
      <c r="R14" s="900">
        <f t="shared" si="3"/>
        <v>31</v>
      </c>
      <c r="S14" s="900">
        <f t="shared" si="3"/>
        <v>29</v>
      </c>
      <c r="T14" s="342"/>
      <c r="U14" s="58" t="s">
        <v>23</v>
      </c>
      <c r="V14" s="837"/>
      <c r="W14" s="11"/>
      <c r="X14" s="4">
        <f>H13-X13</f>
        <v>-482</v>
      </c>
    </row>
    <row r="15" spans="1:24" ht="19.5" customHeight="1">
      <c r="A15" s="11"/>
      <c r="B15" s="57" t="s">
        <v>24</v>
      </c>
      <c r="C15" s="11"/>
      <c r="D15" s="1000"/>
      <c r="E15" s="898">
        <f t="shared" si="1"/>
        <v>252</v>
      </c>
      <c r="F15" s="899">
        <f t="shared" si="2"/>
        <v>75</v>
      </c>
      <c r="G15" s="899">
        <f t="shared" si="2"/>
        <v>177</v>
      </c>
      <c r="H15" s="899">
        <f t="shared" si="2"/>
        <v>252</v>
      </c>
      <c r="I15" s="899">
        <f t="shared" ref="H15:K26" si="4">I46+I77+I108+I139+I170+I201+I232+I263</f>
        <v>75</v>
      </c>
      <c r="J15" s="899">
        <f t="shared" si="4"/>
        <v>177</v>
      </c>
      <c r="K15" s="899" t="s">
        <v>25</v>
      </c>
      <c r="L15" s="899" t="s">
        <v>25</v>
      </c>
      <c r="M15" s="899" t="s">
        <v>25</v>
      </c>
      <c r="N15" s="900" t="s">
        <v>25</v>
      </c>
      <c r="O15" s="900" t="s">
        <v>25</v>
      </c>
      <c r="P15" s="900" t="s">
        <v>25</v>
      </c>
      <c r="Q15" s="900" t="s">
        <v>25</v>
      </c>
      <c r="R15" s="900" t="s">
        <v>25</v>
      </c>
      <c r="S15" s="900" t="s">
        <v>25</v>
      </c>
      <c r="T15" s="343"/>
      <c r="U15" s="58" t="s">
        <v>26</v>
      </c>
      <c r="V15" s="344"/>
      <c r="W15" s="344"/>
    </row>
    <row r="16" spans="1:24" ht="19.5" customHeight="1">
      <c r="A16" s="11"/>
      <c r="B16" s="57" t="s">
        <v>27</v>
      </c>
      <c r="C16" s="11"/>
      <c r="D16" s="1000"/>
      <c r="E16" s="898">
        <f t="shared" si="1"/>
        <v>308</v>
      </c>
      <c r="F16" s="899">
        <f t="shared" ref="F16:G25" si="5">F47+F78+F109+F140+F171+F202+F233+F264</f>
        <v>85</v>
      </c>
      <c r="G16" s="899">
        <f t="shared" si="5"/>
        <v>223</v>
      </c>
      <c r="H16" s="899">
        <f t="shared" si="4"/>
        <v>220</v>
      </c>
      <c r="I16" s="899">
        <f t="shared" si="4"/>
        <v>66</v>
      </c>
      <c r="J16" s="899">
        <f t="shared" si="4"/>
        <v>154</v>
      </c>
      <c r="K16" s="899">
        <f t="shared" si="4"/>
        <v>78</v>
      </c>
      <c r="L16" s="899">
        <f t="shared" ref="L16:M18" si="6">L47+L78+L109+L140+L171+L202+L233+L264</f>
        <v>13</v>
      </c>
      <c r="M16" s="899">
        <f t="shared" si="6"/>
        <v>65</v>
      </c>
      <c r="N16" s="900" t="s">
        <v>25</v>
      </c>
      <c r="O16" s="900" t="s">
        <v>25</v>
      </c>
      <c r="P16" s="900" t="s">
        <v>25</v>
      </c>
      <c r="Q16" s="900" t="s">
        <v>25</v>
      </c>
      <c r="R16" s="900" t="s">
        <v>25</v>
      </c>
      <c r="S16" s="900" t="s">
        <v>25</v>
      </c>
      <c r="T16" s="343"/>
      <c r="U16" s="58" t="s">
        <v>28</v>
      </c>
      <c r="V16" s="344"/>
      <c r="W16" s="344"/>
    </row>
    <row r="17" spans="1:21" ht="19.5" customHeight="1">
      <c r="A17" s="11"/>
      <c r="B17" s="57" t="s">
        <v>29</v>
      </c>
      <c r="C17" s="11"/>
      <c r="D17" s="1000"/>
      <c r="E17" s="898">
        <f t="shared" si="1"/>
        <v>227</v>
      </c>
      <c r="F17" s="899">
        <f t="shared" si="5"/>
        <v>94</v>
      </c>
      <c r="G17" s="899">
        <f t="shared" si="5"/>
        <v>133</v>
      </c>
      <c r="H17" s="899">
        <f t="shared" si="4"/>
        <v>227</v>
      </c>
      <c r="I17" s="899">
        <f t="shared" si="4"/>
        <v>94</v>
      </c>
      <c r="J17" s="899">
        <f t="shared" si="4"/>
        <v>133</v>
      </c>
      <c r="K17" s="899" t="s">
        <v>25</v>
      </c>
      <c r="L17" s="899">
        <f t="shared" si="6"/>
        <v>0</v>
      </c>
      <c r="M17" s="899">
        <f t="shared" si="6"/>
        <v>0</v>
      </c>
      <c r="N17" s="900" t="s">
        <v>25</v>
      </c>
      <c r="O17" s="900" t="s">
        <v>25</v>
      </c>
      <c r="P17" s="900" t="s">
        <v>25</v>
      </c>
      <c r="Q17" s="900" t="s">
        <v>25</v>
      </c>
      <c r="R17" s="900" t="s">
        <v>25</v>
      </c>
      <c r="S17" s="900" t="s">
        <v>25</v>
      </c>
      <c r="T17" s="343"/>
      <c r="U17" s="58" t="s">
        <v>30</v>
      </c>
    </row>
    <row r="18" spans="1:21" ht="19.5" customHeight="1">
      <c r="A18" s="11"/>
      <c r="B18" s="57" t="s">
        <v>31</v>
      </c>
      <c r="C18" s="11"/>
      <c r="D18" s="1000"/>
      <c r="E18" s="898">
        <f t="shared" si="1"/>
        <v>431</v>
      </c>
      <c r="F18" s="899">
        <f t="shared" si="5"/>
        <v>162</v>
      </c>
      <c r="G18" s="899">
        <f t="shared" si="5"/>
        <v>269</v>
      </c>
      <c r="H18" s="899">
        <f t="shared" si="4"/>
        <v>319</v>
      </c>
      <c r="I18" s="899">
        <f t="shared" si="4"/>
        <v>122</v>
      </c>
      <c r="J18" s="899">
        <f t="shared" si="4"/>
        <v>197</v>
      </c>
      <c r="K18" s="899">
        <f t="shared" si="4"/>
        <v>100</v>
      </c>
      <c r="L18" s="899">
        <f t="shared" si="6"/>
        <v>32</v>
      </c>
      <c r="M18" s="899">
        <f t="shared" si="6"/>
        <v>68</v>
      </c>
      <c r="N18" s="900" t="s">
        <v>25</v>
      </c>
      <c r="O18" s="900" t="s">
        <v>25</v>
      </c>
      <c r="P18" s="900" t="s">
        <v>25</v>
      </c>
      <c r="Q18" s="900">
        <f t="shared" ref="Q18:S20" si="7">Q49+Q80+Q111+Q142+Q173+Q204+Q235+Q266</f>
        <v>12</v>
      </c>
      <c r="R18" s="900">
        <f t="shared" si="7"/>
        <v>8</v>
      </c>
      <c r="S18" s="900">
        <f t="shared" si="7"/>
        <v>4</v>
      </c>
      <c r="T18" s="343"/>
      <c r="U18" s="58" t="s">
        <v>32</v>
      </c>
    </row>
    <row r="19" spans="1:21" ht="19.5" customHeight="1">
      <c r="A19" s="11"/>
      <c r="B19" s="57" t="s">
        <v>33</v>
      </c>
      <c r="C19" s="11"/>
      <c r="D19" s="1000"/>
      <c r="E19" s="898">
        <f t="shared" si="1"/>
        <v>263</v>
      </c>
      <c r="F19" s="899">
        <f>F50+F81+F112+F143+F174+F205+F236+F267</f>
        <v>115</v>
      </c>
      <c r="G19" s="899">
        <f t="shared" si="5"/>
        <v>148</v>
      </c>
      <c r="H19" s="899">
        <f t="shared" si="4"/>
        <v>254</v>
      </c>
      <c r="I19" s="899">
        <f t="shared" si="4"/>
        <v>109</v>
      </c>
      <c r="J19" s="899">
        <f t="shared" si="4"/>
        <v>145</v>
      </c>
      <c r="K19" s="899" t="s">
        <v>25</v>
      </c>
      <c r="L19" s="899" t="s">
        <v>25</v>
      </c>
      <c r="M19" s="899" t="s">
        <v>25</v>
      </c>
      <c r="N19" s="900" t="s">
        <v>25</v>
      </c>
      <c r="O19" s="900" t="s">
        <v>25</v>
      </c>
      <c r="P19" s="900" t="s">
        <v>25</v>
      </c>
      <c r="Q19" s="900">
        <f t="shared" si="7"/>
        <v>9</v>
      </c>
      <c r="R19" s="900">
        <f t="shared" si="7"/>
        <v>6</v>
      </c>
      <c r="S19" s="900">
        <f t="shared" si="7"/>
        <v>3</v>
      </c>
      <c r="T19" s="343"/>
      <c r="U19" s="58" t="s">
        <v>34</v>
      </c>
    </row>
    <row r="20" spans="1:21" ht="19.5" customHeight="1">
      <c r="A20" s="11"/>
      <c r="B20" s="57" t="s">
        <v>35</v>
      </c>
      <c r="C20" s="11"/>
      <c r="D20" s="1000"/>
      <c r="E20" s="898">
        <f t="shared" si="1"/>
        <v>268</v>
      </c>
      <c r="F20" s="899">
        <f t="shared" si="5"/>
        <v>105</v>
      </c>
      <c r="G20" s="899">
        <f t="shared" si="5"/>
        <v>163</v>
      </c>
      <c r="H20" s="899">
        <f t="shared" si="4"/>
        <v>258</v>
      </c>
      <c r="I20" s="899">
        <f t="shared" si="4"/>
        <v>100</v>
      </c>
      <c r="J20" s="899">
        <f t="shared" si="4"/>
        <v>158</v>
      </c>
      <c r="K20" s="899" t="s">
        <v>25</v>
      </c>
      <c r="L20" s="899" t="s">
        <v>25</v>
      </c>
      <c r="M20" s="899" t="s">
        <v>25</v>
      </c>
      <c r="N20" s="900" t="s">
        <v>25</v>
      </c>
      <c r="O20" s="900" t="s">
        <v>25</v>
      </c>
      <c r="P20" s="900" t="s">
        <v>25</v>
      </c>
      <c r="Q20" s="900">
        <f t="shared" si="7"/>
        <v>10</v>
      </c>
      <c r="R20" s="900">
        <f t="shared" si="7"/>
        <v>5</v>
      </c>
      <c r="S20" s="900">
        <f t="shared" si="7"/>
        <v>5</v>
      </c>
      <c r="T20" s="343"/>
      <c r="U20" s="58" t="s">
        <v>36</v>
      </c>
    </row>
    <row r="21" spans="1:21" ht="19.5" customHeight="1">
      <c r="A21" s="11"/>
      <c r="B21" s="57" t="s">
        <v>37</v>
      </c>
      <c r="C21" s="11"/>
      <c r="D21" s="1000"/>
      <c r="E21" s="898">
        <f t="shared" si="1"/>
        <v>485</v>
      </c>
      <c r="F21" s="899">
        <f t="shared" si="5"/>
        <v>151</v>
      </c>
      <c r="G21" s="899">
        <f t="shared" si="5"/>
        <v>334</v>
      </c>
      <c r="H21" s="899">
        <f t="shared" si="4"/>
        <v>407</v>
      </c>
      <c r="I21" s="899">
        <f t="shared" si="4"/>
        <v>131</v>
      </c>
      <c r="J21" s="899">
        <f t="shared" si="4"/>
        <v>276</v>
      </c>
      <c r="K21" s="899">
        <f t="shared" si="4"/>
        <v>78</v>
      </c>
      <c r="L21" s="899">
        <f t="shared" ref="L21:M23" si="8">L52+L83+L114+L145+L176+L207+L238+L269</f>
        <v>20</v>
      </c>
      <c r="M21" s="899">
        <f t="shared" si="8"/>
        <v>58</v>
      </c>
      <c r="N21" s="900" t="s">
        <v>25</v>
      </c>
      <c r="O21" s="900" t="s">
        <v>25</v>
      </c>
      <c r="P21" s="900" t="s">
        <v>25</v>
      </c>
      <c r="Q21" s="900" t="s">
        <v>25</v>
      </c>
      <c r="R21" s="900" t="s">
        <v>25</v>
      </c>
      <c r="S21" s="900" t="s">
        <v>25</v>
      </c>
      <c r="T21" s="343"/>
      <c r="U21" s="58" t="s">
        <v>38</v>
      </c>
    </row>
    <row r="22" spans="1:21" ht="19.5" customHeight="1">
      <c r="A22" s="11"/>
      <c r="B22" s="57" t="s">
        <v>39</v>
      </c>
      <c r="C22" s="11"/>
      <c r="D22" s="1000"/>
      <c r="E22" s="898">
        <f t="shared" si="1"/>
        <v>141</v>
      </c>
      <c r="F22" s="899">
        <f t="shared" si="5"/>
        <v>43</v>
      </c>
      <c r="G22" s="899">
        <f t="shared" si="5"/>
        <v>98</v>
      </c>
      <c r="H22" s="899">
        <f t="shared" si="4"/>
        <v>106</v>
      </c>
      <c r="I22" s="899">
        <f t="shared" si="4"/>
        <v>29</v>
      </c>
      <c r="J22" s="899">
        <f t="shared" si="4"/>
        <v>77</v>
      </c>
      <c r="K22" s="899">
        <f t="shared" si="4"/>
        <v>35</v>
      </c>
      <c r="L22" s="899">
        <f t="shared" si="8"/>
        <v>14</v>
      </c>
      <c r="M22" s="899">
        <f t="shared" si="8"/>
        <v>21</v>
      </c>
      <c r="N22" s="900" t="s">
        <v>25</v>
      </c>
      <c r="O22" s="900" t="s">
        <v>25</v>
      </c>
      <c r="P22" s="900" t="s">
        <v>25</v>
      </c>
      <c r="Q22" s="900" t="s">
        <v>25</v>
      </c>
      <c r="R22" s="900" t="s">
        <v>25</v>
      </c>
      <c r="S22" s="900" t="s">
        <v>25</v>
      </c>
      <c r="T22" s="343"/>
      <c r="U22" s="58" t="s">
        <v>40</v>
      </c>
    </row>
    <row r="23" spans="1:21" ht="19.5" customHeight="1">
      <c r="A23" s="11"/>
      <c r="B23" s="57" t="s">
        <v>41</v>
      </c>
      <c r="C23" s="11"/>
      <c r="D23" s="1000"/>
      <c r="E23" s="898">
        <f t="shared" si="1"/>
        <v>337</v>
      </c>
      <c r="F23" s="899">
        <f t="shared" si="5"/>
        <v>132</v>
      </c>
      <c r="G23" s="899">
        <f t="shared" si="5"/>
        <v>205</v>
      </c>
      <c r="H23" s="899">
        <f t="shared" si="4"/>
        <v>287</v>
      </c>
      <c r="I23" s="899">
        <f t="shared" si="4"/>
        <v>105</v>
      </c>
      <c r="J23" s="899">
        <f t="shared" si="4"/>
        <v>182</v>
      </c>
      <c r="K23" s="899">
        <f t="shared" si="4"/>
        <v>28</v>
      </c>
      <c r="L23" s="899">
        <f t="shared" si="8"/>
        <v>12</v>
      </c>
      <c r="M23" s="899">
        <f t="shared" si="8"/>
        <v>16</v>
      </c>
      <c r="N23" s="900" t="s">
        <v>25</v>
      </c>
      <c r="O23" s="900" t="s">
        <v>25</v>
      </c>
      <c r="P23" s="900" t="s">
        <v>25</v>
      </c>
      <c r="Q23" s="900">
        <f>Q54+Q85+Q116+Q147+Q178+Q209+Q240+Q271</f>
        <v>22</v>
      </c>
      <c r="R23" s="900">
        <f>R54+R85+R116+R147+R178+R209+R240+R271</f>
        <v>15</v>
      </c>
      <c r="S23" s="900">
        <f>S54+S85+S116+S147+S178+S209+S240+S271</f>
        <v>7</v>
      </c>
      <c r="T23" s="343"/>
      <c r="U23" s="58" t="s">
        <v>42</v>
      </c>
    </row>
    <row r="24" spans="1:21" ht="19.5" customHeight="1">
      <c r="A24" s="11"/>
      <c r="B24" s="57" t="s">
        <v>43</v>
      </c>
      <c r="C24" s="11"/>
      <c r="D24" s="1000"/>
      <c r="E24" s="898">
        <f t="shared" si="1"/>
        <v>164</v>
      </c>
      <c r="F24" s="899">
        <f t="shared" si="5"/>
        <v>56</v>
      </c>
      <c r="G24" s="899">
        <f t="shared" si="5"/>
        <v>108</v>
      </c>
      <c r="H24" s="899">
        <f t="shared" si="4"/>
        <v>164</v>
      </c>
      <c r="I24" s="899">
        <f t="shared" si="4"/>
        <v>56</v>
      </c>
      <c r="J24" s="899">
        <f t="shared" si="4"/>
        <v>108</v>
      </c>
      <c r="K24" s="899" t="s">
        <v>25</v>
      </c>
      <c r="L24" s="899" t="s">
        <v>25</v>
      </c>
      <c r="M24" s="899" t="s">
        <v>25</v>
      </c>
      <c r="N24" s="900" t="s">
        <v>25</v>
      </c>
      <c r="O24" s="900" t="s">
        <v>25</v>
      </c>
      <c r="P24" s="900" t="s">
        <v>25</v>
      </c>
      <c r="Q24" s="900" t="s">
        <v>25</v>
      </c>
      <c r="R24" s="900" t="s">
        <v>25</v>
      </c>
      <c r="S24" s="900" t="s">
        <v>25</v>
      </c>
      <c r="T24" s="343"/>
      <c r="U24" s="58" t="s">
        <v>44</v>
      </c>
    </row>
    <row r="25" spans="1:21" ht="19.5" customHeight="1">
      <c r="A25" s="11"/>
      <c r="B25" s="57" t="s">
        <v>45</v>
      </c>
      <c r="C25" s="11"/>
      <c r="D25" s="1000"/>
      <c r="E25" s="898">
        <f>E56+E87+E118+E149+E180+E211+E242+E273</f>
        <v>276</v>
      </c>
      <c r="F25" s="899">
        <f t="shared" si="5"/>
        <v>84</v>
      </c>
      <c r="G25" s="899">
        <f t="shared" si="5"/>
        <v>192</v>
      </c>
      <c r="H25" s="899">
        <f t="shared" si="4"/>
        <v>246</v>
      </c>
      <c r="I25" s="899">
        <f t="shared" si="4"/>
        <v>68</v>
      </c>
      <c r="J25" s="899">
        <f t="shared" si="4"/>
        <v>178</v>
      </c>
      <c r="K25" s="899">
        <f t="shared" si="4"/>
        <v>16</v>
      </c>
      <c r="L25" s="899">
        <f>L56+L87+L118+L149+L180+L211+L242+L273</f>
        <v>6</v>
      </c>
      <c r="M25" s="899">
        <f>M56+M87+M118+M149+M180+M211+M242+M273</f>
        <v>10</v>
      </c>
      <c r="N25" s="900" t="s">
        <v>25</v>
      </c>
      <c r="O25" s="900" t="s">
        <v>25</v>
      </c>
      <c r="P25" s="900" t="s">
        <v>25</v>
      </c>
      <c r="Q25" s="900">
        <f>Q56+Q87+Q118+Q149+Q180+Q211+Q242+Q273</f>
        <v>14</v>
      </c>
      <c r="R25" s="900">
        <f>R56+R87+R118+R149+R180+R211+R242+R273</f>
        <v>10</v>
      </c>
      <c r="S25" s="900">
        <f>S56+S87+S118+S149+S180+S211+S242+S273</f>
        <v>4</v>
      </c>
      <c r="T25" s="343"/>
      <c r="U25" s="58" t="s">
        <v>46</v>
      </c>
    </row>
    <row r="26" spans="1:21" ht="19.5" customHeight="1">
      <c r="A26" s="12"/>
      <c r="B26" s="48" t="s">
        <v>47</v>
      </c>
      <c r="C26" s="12"/>
      <c r="D26" s="1002"/>
      <c r="E26" s="902">
        <f>E57+E88+E119+E150+E181+E212+E243+E274</f>
        <v>231</v>
      </c>
      <c r="F26" s="901">
        <f>F57+F88+F119+F150+F181+F212+F243+F274</f>
        <v>93</v>
      </c>
      <c r="G26" s="901">
        <f>G57+G88+G119+G150+G181+G212+G243+G274</f>
        <v>138</v>
      </c>
      <c r="H26" s="902">
        <f t="shared" si="4"/>
        <v>231</v>
      </c>
      <c r="I26" s="901">
        <f t="shared" si="4"/>
        <v>93</v>
      </c>
      <c r="J26" s="901">
        <f t="shared" si="4"/>
        <v>138</v>
      </c>
      <c r="K26" s="902" t="s">
        <v>25</v>
      </c>
      <c r="L26" s="901" t="s">
        <v>25</v>
      </c>
      <c r="M26" s="901" t="s">
        <v>25</v>
      </c>
      <c r="N26" s="903" t="s">
        <v>25</v>
      </c>
      <c r="O26" s="903" t="s">
        <v>25</v>
      </c>
      <c r="P26" s="903" t="s">
        <v>25</v>
      </c>
      <c r="Q26" s="903" t="s">
        <v>25</v>
      </c>
      <c r="R26" s="903" t="s">
        <v>25</v>
      </c>
      <c r="S26" s="903" t="s">
        <v>25</v>
      </c>
      <c r="T26" s="284"/>
      <c r="U26" s="12" t="s">
        <v>48</v>
      </c>
    </row>
    <row r="27" spans="1:21" ht="3" customHeight="1"/>
    <row r="28" spans="1:21" s="5" customFormat="1" ht="19.5">
      <c r="A28" s="14"/>
      <c r="B28" s="360" t="s">
        <v>49</v>
      </c>
      <c r="C28" s="361" t="s">
        <v>50</v>
      </c>
      <c r="D28" s="14"/>
      <c r="E28" s="14"/>
      <c r="F28" s="14"/>
      <c r="G28" s="14"/>
      <c r="K28" s="324"/>
      <c r="L28" s="360" t="s">
        <v>49</v>
      </c>
      <c r="M28" s="361" t="s">
        <v>171</v>
      </c>
    </row>
    <row r="29" spans="1:21" s="5" customFormat="1" ht="19.5">
      <c r="A29" s="14"/>
      <c r="C29" s="361" t="s">
        <v>52</v>
      </c>
      <c r="D29" s="14"/>
      <c r="E29" s="14"/>
      <c r="F29" s="14"/>
      <c r="G29" s="14"/>
      <c r="K29" s="324"/>
      <c r="L29" s="360" t="s">
        <v>172</v>
      </c>
      <c r="M29" s="361" t="s">
        <v>105</v>
      </c>
    </row>
    <row r="30" spans="1:21" s="5" customFormat="1" ht="19.5">
      <c r="B30" s="360" t="s">
        <v>54</v>
      </c>
      <c r="C30" s="361" t="s">
        <v>537</v>
      </c>
      <c r="L30" s="360" t="s">
        <v>106</v>
      </c>
      <c r="M30" s="361" t="s">
        <v>543</v>
      </c>
    </row>
    <row r="31" spans="1:21">
      <c r="C31" s="361" t="s">
        <v>538</v>
      </c>
      <c r="D31" s="5"/>
      <c r="E31" s="5"/>
      <c r="F31" s="5"/>
      <c r="G31" s="5"/>
      <c r="K31" s="5"/>
      <c r="M31" s="361" t="s">
        <v>544</v>
      </c>
    </row>
    <row r="32" spans="1:21" s="1" customFormat="1">
      <c r="B32" s="4"/>
      <c r="C32" s="361" t="s">
        <v>116</v>
      </c>
      <c r="D32" s="5"/>
      <c r="E32" s="5"/>
      <c r="F32" s="5"/>
      <c r="G32" s="5"/>
      <c r="M32" s="362" t="s">
        <v>545</v>
      </c>
    </row>
    <row r="33" spans="1:25" s="3" customFormat="1">
      <c r="B33" s="327" t="s">
        <v>2</v>
      </c>
      <c r="C33" s="2">
        <v>3.4</v>
      </c>
      <c r="D33" s="327" t="s">
        <v>173</v>
      </c>
      <c r="O33" s="3" t="s">
        <v>174</v>
      </c>
    </row>
    <row r="34" spans="1:25" ht="6" customHeight="1"/>
    <row r="35" spans="1:25" s="331" customFormat="1" ht="21" customHeight="1">
      <c r="A35" s="1034" t="s">
        <v>3</v>
      </c>
      <c r="B35" s="1034"/>
      <c r="C35" s="1034"/>
      <c r="D35" s="1035"/>
      <c r="E35" s="328"/>
      <c r="F35" s="329"/>
      <c r="G35" s="330"/>
      <c r="H35" s="1040" t="s">
        <v>4</v>
      </c>
      <c r="I35" s="1041"/>
      <c r="J35" s="1041"/>
      <c r="K35" s="1041"/>
      <c r="L35" s="1041"/>
      <c r="M35" s="1041"/>
      <c r="N35" s="1041"/>
      <c r="O35" s="1041"/>
      <c r="P35" s="1041"/>
      <c r="Q35" s="1041"/>
      <c r="R35" s="1041"/>
      <c r="S35" s="1042"/>
      <c r="T35" s="1063" t="s">
        <v>5</v>
      </c>
      <c r="U35" s="1034"/>
    </row>
    <row r="36" spans="1:25" s="331" customFormat="1" ht="17.25">
      <c r="A36" s="1036"/>
      <c r="B36" s="1036"/>
      <c r="C36" s="1036"/>
      <c r="D36" s="1037"/>
      <c r="E36" s="332"/>
      <c r="F36" s="333"/>
      <c r="G36" s="334" t="s">
        <v>163</v>
      </c>
      <c r="H36" s="1066" t="s">
        <v>8</v>
      </c>
      <c r="I36" s="1067"/>
      <c r="J36" s="1068"/>
      <c r="K36" s="1066" t="s">
        <v>6</v>
      </c>
      <c r="L36" s="1067"/>
      <c r="M36" s="1067"/>
      <c r="N36" s="328"/>
      <c r="O36" s="329"/>
      <c r="P36" s="330"/>
      <c r="Q36" s="333"/>
      <c r="R36" s="333"/>
      <c r="S36" s="334"/>
      <c r="T36" s="1064"/>
      <c r="U36" s="1036"/>
    </row>
    <row r="37" spans="1:25" s="331" customFormat="1" ht="19.5">
      <c r="A37" s="1036"/>
      <c r="B37" s="1036"/>
      <c r="C37" s="1036"/>
      <c r="D37" s="1037"/>
      <c r="E37" s="1066" t="s">
        <v>7</v>
      </c>
      <c r="F37" s="1067"/>
      <c r="G37" s="1068"/>
      <c r="H37" s="1066" t="s">
        <v>12</v>
      </c>
      <c r="I37" s="1067"/>
      <c r="J37" s="1068"/>
      <c r="K37" s="1066" t="s">
        <v>9</v>
      </c>
      <c r="L37" s="1067"/>
      <c r="M37" s="1067"/>
      <c r="N37" s="1066" t="s">
        <v>164</v>
      </c>
      <c r="O37" s="1067"/>
      <c r="P37" s="1068"/>
      <c r="Q37" s="1069" t="s">
        <v>165</v>
      </c>
      <c r="R37" s="1070"/>
      <c r="S37" s="1071"/>
      <c r="T37" s="1064"/>
      <c r="U37" s="1036"/>
    </row>
    <row r="38" spans="1:25" s="331" customFormat="1" ht="17.25">
      <c r="A38" s="1036"/>
      <c r="B38" s="1036"/>
      <c r="C38" s="1036"/>
      <c r="D38" s="1037"/>
      <c r="E38" s="1066" t="s">
        <v>11</v>
      </c>
      <c r="F38" s="1067"/>
      <c r="G38" s="1068"/>
      <c r="H38" s="1066" t="s">
        <v>15</v>
      </c>
      <c r="I38" s="1067"/>
      <c r="J38" s="1068"/>
      <c r="K38" s="1066" t="s">
        <v>13</v>
      </c>
      <c r="L38" s="1067"/>
      <c r="M38" s="1067"/>
      <c r="N38" s="1066" t="s">
        <v>17</v>
      </c>
      <c r="O38" s="1067"/>
      <c r="P38" s="1068"/>
      <c r="Q38" s="1067" t="s">
        <v>166</v>
      </c>
      <c r="R38" s="1067"/>
      <c r="S38" s="1068"/>
      <c r="T38" s="1064"/>
      <c r="U38" s="1036"/>
    </row>
    <row r="39" spans="1:25" s="331" customFormat="1" ht="17.25">
      <c r="A39" s="1036"/>
      <c r="B39" s="1036"/>
      <c r="C39" s="1036"/>
      <c r="D39" s="1037"/>
      <c r="E39" s="332"/>
      <c r="F39" s="333"/>
      <c r="G39" s="334"/>
      <c r="H39" s="1066" t="s">
        <v>19</v>
      </c>
      <c r="I39" s="1067"/>
      <c r="J39" s="1068"/>
      <c r="K39" s="1066" t="s">
        <v>16</v>
      </c>
      <c r="L39" s="1067"/>
      <c r="M39" s="1067"/>
      <c r="N39" s="1066" t="s">
        <v>20</v>
      </c>
      <c r="O39" s="1067"/>
      <c r="P39" s="1068"/>
      <c r="T39" s="1064"/>
      <c r="U39" s="1036"/>
    </row>
    <row r="40" spans="1:25" s="331" customFormat="1" ht="17.25">
      <c r="A40" s="1036"/>
      <c r="B40" s="1036"/>
      <c r="C40" s="1036"/>
      <c r="D40" s="1037"/>
      <c r="E40" s="335"/>
      <c r="F40" s="336"/>
      <c r="G40" s="337"/>
      <c r="J40" s="337"/>
      <c r="K40" s="1072" t="s">
        <v>19</v>
      </c>
      <c r="L40" s="1073"/>
      <c r="M40" s="1073"/>
      <c r="N40" s="335"/>
      <c r="O40" s="336"/>
      <c r="P40" s="337"/>
      <c r="Q40" s="336"/>
      <c r="R40" s="336"/>
      <c r="S40" s="337"/>
      <c r="T40" s="1064"/>
      <c r="U40" s="1036"/>
    </row>
    <row r="41" spans="1:25" s="331" customFormat="1" ht="17.25">
      <c r="A41" s="1036"/>
      <c r="B41" s="1036"/>
      <c r="C41" s="1036"/>
      <c r="D41" s="1037"/>
      <c r="E41" s="338" t="s">
        <v>7</v>
      </c>
      <c r="F41" s="338" t="s">
        <v>167</v>
      </c>
      <c r="G41" s="338" t="s">
        <v>168</v>
      </c>
      <c r="H41" s="338" t="s">
        <v>7</v>
      </c>
      <c r="I41" s="338" t="s">
        <v>167</v>
      </c>
      <c r="J41" s="838" t="s">
        <v>168</v>
      </c>
      <c r="K41" s="338" t="s">
        <v>7</v>
      </c>
      <c r="L41" s="338" t="s">
        <v>167</v>
      </c>
      <c r="M41" s="338" t="s">
        <v>168</v>
      </c>
      <c r="N41" s="339" t="s">
        <v>7</v>
      </c>
      <c r="O41" s="339" t="s">
        <v>167</v>
      </c>
      <c r="P41" s="339" t="s">
        <v>168</v>
      </c>
      <c r="Q41" s="338" t="s">
        <v>7</v>
      </c>
      <c r="R41" s="338" t="s">
        <v>167</v>
      </c>
      <c r="S41" s="838" t="s">
        <v>168</v>
      </c>
      <c r="T41" s="1064"/>
      <c r="U41" s="1036"/>
    </row>
    <row r="42" spans="1:25" s="331" customFormat="1" ht="17.25">
      <c r="A42" s="1038"/>
      <c r="B42" s="1038"/>
      <c r="C42" s="1038"/>
      <c r="D42" s="1039"/>
      <c r="E42" s="340" t="s">
        <v>11</v>
      </c>
      <c r="F42" s="340" t="s">
        <v>169</v>
      </c>
      <c r="G42" s="340" t="s">
        <v>170</v>
      </c>
      <c r="H42" s="340" t="s">
        <v>11</v>
      </c>
      <c r="I42" s="340" t="s">
        <v>169</v>
      </c>
      <c r="J42" s="340" t="s">
        <v>170</v>
      </c>
      <c r="K42" s="340" t="s">
        <v>11</v>
      </c>
      <c r="L42" s="340" t="s">
        <v>169</v>
      </c>
      <c r="M42" s="340" t="s">
        <v>170</v>
      </c>
      <c r="N42" s="340" t="s">
        <v>11</v>
      </c>
      <c r="O42" s="340" t="s">
        <v>169</v>
      </c>
      <c r="P42" s="340" t="s">
        <v>170</v>
      </c>
      <c r="Q42" s="340" t="s">
        <v>11</v>
      </c>
      <c r="R42" s="340" t="s">
        <v>169</v>
      </c>
      <c r="S42" s="340" t="s">
        <v>170</v>
      </c>
      <c r="T42" s="1065"/>
      <c r="U42" s="1038"/>
      <c r="Y42" s="331">
        <f>973-128</f>
        <v>845</v>
      </c>
    </row>
    <row r="43" spans="1:25" s="333" customFormat="1" ht="3" customHeight="1">
      <c r="A43" s="830"/>
      <c r="B43" s="830"/>
      <c r="C43" s="830"/>
      <c r="D43" s="831"/>
      <c r="E43" s="838"/>
      <c r="F43" s="339"/>
      <c r="G43" s="339"/>
      <c r="H43" s="339"/>
      <c r="I43" s="339"/>
      <c r="J43" s="838"/>
      <c r="K43" s="339"/>
      <c r="L43" s="339"/>
      <c r="M43" s="339"/>
      <c r="N43" s="339"/>
      <c r="O43" s="339"/>
      <c r="P43" s="339"/>
      <c r="Q43" s="339"/>
      <c r="R43" s="339"/>
      <c r="S43" s="838"/>
      <c r="T43" s="836"/>
    </row>
    <row r="44" spans="1:25" s="50" customFormat="1" ht="24" customHeight="1">
      <c r="A44" s="1061" t="s">
        <v>21</v>
      </c>
      <c r="B44" s="1061"/>
      <c r="C44" s="1061"/>
      <c r="D44" s="1062"/>
      <c r="E44" s="353">
        <f>SUM(E45:E57)</f>
        <v>1190</v>
      </c>
      <c r="F44" s="353">
        <f t="shared" ref="F44:S44" si="9">SUM(F45:F57)</f>
        <v>321</v>
      </c>
      <c r="G44" s="353">
        <f t="shared" si="9"/>
        <v>869</v>
      </c>
      <c r="H44" s="353">
        <f t="shared" si="9"/>
        <v>1190</v>
      </c>
      <c r="I44" s="353">
        <f t="shared" si="9"/>
        <v>321</v>
      </c>
      <c r="J44" s="353">
        <f t="shared" si="9"/>
        <v>869</v>
      </c>
      <c r="K44" s="353">
        <f t="shared" si="9"/>
        <v>0</v>
      </c>
      <c r="L44" s="353">
        <f t="shared" si="9"/>
        <v>0</v>
      </c>
      <c r="M44" s="353">
        <f t="shared" si="9"/>
        <v>0</v>
      </c>
      <c r="N44" s="353">
        <f t="shared" si="9"/>
        <v>0</v>
      </c>
      <c r="O44" s="353">
        <f t="shared" si="9"/>
        <v>0</v>
      </c>
      <c r="P44" s="353">
        <f t="shared" si="9"/>
        <v>0</v>
      </c>
      <c r="Q44" s="353">
        <f t="shared" si="9"/>
        <v>0</v>
      </c>
      <c r="R44" s="353">
        <f t="shared" si="9"/>
        <v>0</v>
      </c>
      <c r="S44" s="353">
        <f t="shared" si="9"/>
        <v>0</v>
      </c>
      <c r="T44" s="648"/>
      <c r="U44" s="835" t="s">
        <v>11</v>
      </c>
    </row>
    <row r="45" spans="1:25">
      <c r="A45" s="8"/>
      <c r="B45" s="59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286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286"/>
      <c r="T45" s="342"/>
      <c r="U45" s="58" t="s">
        <v>23</v>
      </c>
      <c r="V45" s="837"/>
      <c r="W45" s="11"/>
    </row>
    <row r="46" spans="1:25">
      <c r="B46" s="57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286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286"/>
      <c r="T46" s="343"/>
      <c r="U46" s="58" t="s">
        <v>26</v>
      </c>
      <c r="V46" s="344"/>
      <c r="W46" s="344"/>
    </row>
    <row r="47" spans="1:25">
      <c r="A47" s="11"/>
      <c r="B47" s="57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286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286"/>
      <c r="T47" s="343"/>
      <c r="U47" s="58" t="s">
        <v>28</v>
      </c>
      <c r="V47" s="344"/>
      <c r="W47" s="344"/>
    </row>
    <row r="48" spans="1:25">
      <c r="A48" s="11"/>
      <c r="B48" s="57" t="s">
        <v>29</v>
      </c>
      <c r="C48" s="11"/>
      <c r="D48" s="286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286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286"/>
      <c r="T48" s="343"/>
      <c r="U48" s="58" t="s">
        <v>30</v>
      </c>
    </row>
    <row r="49" spans="1:21">
      <c r="A49" s="11"/>
      <c r="B49" s="57" t="s">
        <v>31</v>
      </c>
      <c r="C49" s="11"/>
      <c r="D49" s="286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286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286"/>
      <c r="T49" s="343"/>
      <c r="U49" s="58" t="s">
        <v>32</v>
      </c>
    </row>
    <row r="50" spans="1:21">
      <c r="A50" s="11"/>
      <c r="B50" s="57" t="s">
        <v>33</v>
      </c>
      <c r="C50" s="11"/>
      <c r="D50" s="286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286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286"/>
      <c r="T50" s="343"/>
      <c r="U50" s="58" t="s">
        <v>34</v>
      </c>
    </row>
    <row r="51" spans="1:21">
      <c r="A51" s="11"/>
      <c r="B51" s="57" t="s">
        <v>35</v>
      </c>
      <c r="C51" s="11"/>
      <c r="D51" s="286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286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286"/>
      <c r="T51" s="343"/>
      <c r="U51" s="58" t="s">
        <v>36</v>
      </c>
    </row>
    <row r="52" spans="1:21">
      <c r="A52" s="11"/>
      <c r="B52" s="57" t="s">
        <v>37</v>
      </c>
      <c r="C52" s="11"/>
      <c r="D52" s="286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286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286"/>
      <c r="T52" s="343"/>
      <c r="U52" s="58" t="s">
        <v>38</v>
      </c>
    </row>
    <row r="53" spans="1:21">
      <c r="A53" s="11"/>
      <c r="B53" s="57" t="s">
        <v>39</v>
      </c>
      <c r="C53" s="11"/>
      <c r="D53" s="286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286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286"/>
      <c r="T53" s="343"/>
      <c r="U53" s="58" t="s">
        <v>40</v>
      </c>
    </row>
    <row r="54" spans="1:21">
      <c r="A54" s="11"/>
      <c r="B54" s="57" t="s">
        <v>41</v>
      </c>
      <c r="C54" s="11"/>
      <c r="D54" s="286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286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286"/>
      <c r="T54" s="343"/>
      <c r="U54" s="58" t="s">
        <v>42</v>
      </c>
    </row>
    <row r="55" spans="1:21">
      <c r="A55" s="11"/>
      <c r="B55" s="57" t="s">
        <v>43</v>
      </c>
      <c r="C55" s="11"/>
      <c r="D55" s="286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286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286"/>
      <c r="T55" s="343"/>
      <c r="U55" s="58" t="s">
        <v>44</v>
      </c>
    </row>
    <row r="56" spans="1:21">
      <c r="A56" s="11"/>
      <c r="B56" s="57" t="s">
        <v>45</v>
      </c>
      <c r="C56" s="11"/>
      <c r="D56" s="286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286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286"/>
      <c r="T56" s="343"/>
      <c r="U56" s="58" t="s">
        <v>46</v>
      </c>
    </row>
    <row r="57" spans="1:21">
      <c r="A57" s="12"/>
      <c r="B57" s="48" t="s">
        <v>47</v>
      </c>
      <c r="C57" s="12"/>
      <c r="D57" s="283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84"/>
      <c r="U57" s="12" t="s">
        <v>48</v>
      </c>
    </row>
    <row r="58" spans="1:21" ht="3" customHeight="1"/>
    <row r="59" spans="1:21" s="331" customFormat="1" ht="17.25">
      <c r="A59" s="333"/>
      <c r="B59" s="331" t="s">
        <v>175</v>
      </c>
      <c r="C59" s="333" t="s">
        <v>176</v>
      </c>
      <c r="D59" s="333"/>
      <c r="E59" s="333"/>
      <c r="F59" s="333"/>
      <c r="G59" s="333"/>
      <c r="H59" s="333"/>
      <c r="J59" s="333"/>
      <c r="M59" s="331" t="s">
        <v>177</v>
      </c>
    </row>
    <row r="60" spans="1:21" s="331" customFormat="1" ht="17.25">
      <c r="B60" s="331" t="s">
        <v>66</v>
      </c>
      <c r="M60" s="331" t="s">
        <v>113</v>
      </c>
    </row>
    <row r="61" spans="1:21">
      <c r="B61" s="331" t="s">
        <v>114</v>
      </c>
      <c r="C61" s="331"/>
      <c r="M61" s="331" t="s">
        <v>178</v>
      </c>
    </row>
    <row r="62" spans="1:21">
      <c r="B62" s="331" t="s">
        <v>148</v>
      </c>
      <c r="C62" s="5"/>
      <c r="D62" s="5"/>
      <c r="E62" s="5"/>
      <c r="F62" s="5"/>
      <c r="G62" s="5"/>
      <c r="I62" s="5"/>
      <c r="M62" s="331" t="s">
        <v>117</v>
      </c>
    </row>
    <row r="63" spans="1:21" s="1" customFormat="1">
      <c r="B63" s="326" t="s">
        <v>127</v>
      </c>
      <c r="C63" s="2">
        <v>3.4</v>
      </c>
      <c r="D63" s="326" t="s">
        <v>522</v>
      </c>
    </row>
    <row r="64" spans="1:21" s="3" customFormat="1">
      <c r="B64" s="327" t="s">
        <v>2</v>
      </c>
      <c r="C64" s="2">
        <v>3.4</v>
      </c>
      <c r="D64" s="327" t="s">
        <v>523</v>
      </c>
      <c r="P64" s="3" t="s">
        <v>72</v>
      </c>
    </row>
    <row r="65" spans="1:23" ht="6" customHeight="1"/>
    <row r="66" spans="1:23" s="331" customFormat="1" ht="21" customHeight="1">
      <c r="A66" s="1034" t="s">
        <v>3</v>
      </c>
      <c r="B66" s="1034"/>
      <c r="C66" s="1034"/>
      <c r="D66" s="1035"/>
      <c r="E66" s="328"/>
      <c r="F66" s="329"/>
      <c r="G66" s="330"/>
      <c r="H66" s="1040" t="s">
        <v>4</v>
      </c>
      <c r="I66" s="1041"/>
      <c r="J66" s="1041"/>
      <c r="K66" s="1041"/>
      <c r="L66" s="1041"/>
      <c r="M66" s="1041"/>
      <c r="N66" s="1041"/>
      <c r="O66" s="1041"/>
      <c r="P66" s="1041"/>
      <c r="Q66" s="1041"/>
      <c r="R66" s="1041"/>
      <c r="S66" s="1042"/>
      <c r="T66" s="1063" t="s">
        <v>5</v>
      </c>
      <c r="U66" s="1034"/>
    </row>
    <row r="67" spans="1:23" s="331" customFormat="1" ht="17.25">
      <c r="A67" s="1036"/>
      <c r="B67" s="1036"/>
      <c r="C67" s="1036"/>
      <c r="D67" s="1037"/>
      <c r="E67" s="332"/>
      <c r="F67" s="333"/>
      <c r="G67" s="334" t="s">
        <v>163</v>
      </c>
      <c r="H67" s="1066" t="s">
        <v>8</v>
      </c>
      <c r="I67" s="1067"/>
      <c r="J67" s="1068"/>
      <c r="K67" s="1066" t="s">
        <v>6</v>
      </c>
      <c r="L67" s="1067"/>
      <c r="M67" s="1067"/>
      <c r="N67" s="328"/>
      <c r="O67" s="329"/>
      <c r="P67" s="330"/>
      <c r="Q67" s="333"/>
      <c r="R67" s="333"/>
      <c r="S67" s="334"/>
      <c r="T67" s="1064"/>
      <c r="U67" s="1036"/>
    </row>
    <row r="68" spans="1:23" s="331" customFormat="1" ht="19.5">
      <c r="A68" s="1036"/>
      <c r="B68" s="1036"/>
      <c r="C68" s="1036"/>
      <c r="D68" s="1037"/>
      <c r="E68" s="1066" t="s">
        <v>7</v>
      </c>
      <c r="F68" s="1067"/>
      <c r="G68" s="1068"/>
      <c r="H68" s="1066" t="s">
        <v>12</v>
      </c>
      <c r="I68" s="1067"/>
      <c r="J68" s="1068"/>
      <c r="K68" s="1066" t="s">
        <v>9</v>
      </c>
      <c r="L68" s="1067"/>
      <c r="M68" s="1067"/>
      <c r="N68" s="1066" t="s">
        <v>164</v>
      </c>
      <c r="O68" s="1067"/>
      <c r="P68" s="1068"/>
      <c r="Q68" s="1069" t="s">
        <v>165</v>
      </c>
      <c r="R68" s="1070"/>
      <c r="S68" s="1071"/>
      <c r="T68" s="1064"/>
      <c r="U68" s="1036"/>
    </row>
    <row r="69" spans="1:23" s="331" customFormat="1" ht="17.25">
      <c r="A69" s="1036"/>
      <c r="B69" s="1036"/>
      <c r="C69" s="1036"/>
      <c r="D69" s="1037"/>
      <c r="E69" s="1066" t="s">
        <v>11</v>
      </c>
      <c r="F69" s="1067"/>
      <c r="G69" s="1068"/>
      <c r="H69" s="1066" t="s">
        <v>15</v>
      </c>
      <c r="I69" s="1067"/>
      <c r="J69" s="1068"/>
      <c r="K69" s="1066" t="s">
        <v>13</v>
      </c>
      <c r="L69" s="1067"/>
      <c r="M69" s="1067"/>
      <c r="N69" s="1066" t="s">
        <v>17</v>
      </c>
      <c r="O69" s="1067"/>
      <c r="P69" s="1068"/>
      <c r="Q69" s="1067" t="s">
        <v>166</v>
      </c>
      <c r="R69" s="1067"/>
      <c r="S69" s="1068"/>
      <c r="T69" s="1064"/>
      <c r="U69" s="1036"/>
    </row>
    <row r="70" spans="1:23" s="331" customFormat="1" ht="17.25">
      <c r="A70" s="1036"/>
      <c r="B70" s="1036"/>
      <c r="C70" s="1036"/>
      <c r="D70" s="1037"/>
      <c r="E70" s="332"/>
      <c r="F70" s="333"/>
      <c r="G70" s="334"/>
      <c r="H70" s="1066" t="s">
        <v>19</v>
      </c>
      <c r="I70" s="1067"/>
      <c r="J70" s="1068"/>
      <c r="K70" s="1066" t="s">
        <v>16</v>
      </c>
      <c r="L70" s="1067"/>
      <c r="M70" s="1067"/>
      <c r="N70" s="1066" t="s">
        <v>20</v>
      </c>
      <c r="O70" s="1067"/>
      <c r="P70" s="1068"/>
      <c r="T70" s="1064"/>
      <c r="U70" s="1036"/>
    </row>
    <row r="71" spans="1:23" s="331" customFormat="1" ht="17.25">
      <c r="A71" s="1036"/>
      <c r="B71" s="1036"/>
      <c r="C71" s="1036"/>
      <c r="D71" s="1037"/>
      <c r="E71" s="335"/>
      <c r="F71" s="336"/>
      <c r="G71" s="337"/>
      <c r="J71" s="337"/>
      <c r="K71" s="1072" t="s">
        <v>19</v>
      </c>
      <c r="L71" s="1073"/>
      <c r="M71" s="1073"/>
      <c r="N71" s="335"/>
      <c r="O71" s="336"/>
      <c r="P71" s="337"/>
      <c r="Q71" s="336"/>
      <c r="R71" s="336"/>
      <c r="S71" s="337"/>
      <c r="T71" s="1064"/>
      <c r="U71" s="1036"/>
    </row>
    <row r="72" spans="1:23" s="331" customFormat="1" ht="17.25">
      <c r="A72" s="1036"/>
      <c r="B72" s="1036"/>
      <c r="C72" s="1036"/>
      <c r="D72" s="1037"/>
      <c r="E72" s="338" t="s">
        <v>7</v>
      </c>
      <c r="F72" s="338" t="s">
        <v>167</v>
      </c>
      <c r="G72" s="338" t="s">
        <v>168</v>
      </c>
      <c r="H72" s="338" t="s">
        <v>7</v>
      </c>
      <c r="I72" s="338" t="s">
        <v>167</v>
      </c>
      <c r="J72" s="838" t="s">
        <v>168</v>
      </c>
      <c r="K72" s="338" t="s">
        <v>7</v>
      </c>
      <c r="L72" s="338" t="s">
        <v>167</v>
      </c>
      <c r="M72" s="338" t="s">
        <v>168</v>
      </c>
      <c r="N72" s="339" t="s">
        <v>7</v>
      </c>
      <c r="O72" s="339" t="s">
        <v>167</v>
      </c>
      <c r="P72" s="339" t="s">
        <v>168</v>
      </c>
      <c r="Q72" s="338" t="s">
        <v>7</v>
      </c>
      <c r="R72" s="338" t="s">
        <v>167</v>
      </c>
      <c r="S72" s="838" t="s">
        <v>168</v>
      </c>
      <c r="T72" s="1064"/>
      <c r="U72" s="1036"/>
    </row>
    <row r="73" spans="1:23" s="331" customFormat="1" ht="17.25">
      <c r="A73" s="1038"/>
      <c r="B73" s="1038"/>
      <c r="C73" s="1038"/>
      <c r="D73" s="1039"/>
      <c r="E73" s="340" t="s">
        <v>11</v>
      </c>
      <c r="F73" s="340" t="s">
        <v>169</v>
      </c>
      <c r="G73" s="340" t="s">
        <v>170</v>
      </c>
      <c r="H73" s="340" t="s">
        <v>11</v>
      </c>
      <c r="I73" s="340" t="s">
        <v>169</v>
      </c>
      <c r="J73" s="340" t="s">
        <v>170</v>
      </c>
      <c r="K73" s="340" t="s">
        <v>11</v>
      </c>
      <c r="L73" s="340" t="s">
        <v>169</v>
      </c>
      <c r="M73" s="340" t="s">
        <v>170</v>
      </c>
      <c r="N73" s="340" t="s">
        <v>11</v>
      </c>
      <c r="O73" s="340" t="s">
        <v>169</v>
      </c>
      <c r="P73" s="340" t="s">
        <v>170</v>
      </c>
      <c r="Q73" s="340" t="s">
        <v>11</v>
      </c>
      <c r="R73" s="340" t="s">
        <v>169</v>
      </c>
      <c r="S73" s="340" t="s">
        <v>170</v>
      </c>
      <c r="T73" s="1065"/>
      <c r="U73" s="1038"/>
    </row>
    <row r="74" spans="1:23" s="333" customFormat="1" ht="3" customHeight="1">
      <c r="A74" s="830"/>
      <c r="B74" s="830"/>
      <c r="C74" s="830"/>
      <c r="D74" s="831"/>
      <c r="E74" s="838"/>
      <c r="F74" s="339"/>
      <c r="G74" s="339"/>
      <c r="H74" s="339"/>
      <c r="I74" s="339"/>
      <c r="J74" s="838"/>
      <c r="K74" s="339"/>
      <c r="L74" s="339"/>
      <c r="M74" s="339"/>
      <c r="N74" s="339"/>
      <c r="O74" s="339"/>
      <c r="P74" s="339"/>
      <c r="Q74" s="339"/>
      <c r="R74" s="339"/>
      <c r="S74" s="838"/>
      <c r="T74" s="836"/>
    </row>
    <row r="75" spans="1:23" s="50" customFormat="1" ht="24" customHeight="1">
      <c r="A75" s="1061" t="s">
        <v>21</v>
      </c>
      <c r="B75" s="1061"/>
      <c r="C75" s="1061"/>
      <c r="D75" s="1062"/>
      <c r="E75" s="353">
        <f>SUM(E76:E88)</f>
        <v>1057</v>
      </c>
      <c r="F75" s="353">
        <f t="shared" ref="F75:S75" si="17">SUM(F76:F88)</f>
        <v>233</v>
      </c>
      <c r="G75" s="353">
        <f t="shared" si="17"/>
        <v>824</v>
      </c>
      <c r="H75" s="353">
        <f t="shared" si="17"/>
        <v>0</v>
      </c>
      <c r="I75" s="353">
        <f t="shared" si="17"/>
        <v>0</v>
      </c>
      <c r="J75" s="353">
        <f t="shared" si="17"/>
        <v>0</v>
      </c>
      <c r="K75" s="353">
        <f t="shared" si="17"/>
        <v>1057</v>
      </c>
      <c r="L75" s="353">
        <f t="shared" si="17"/>
        <v>233</v>
      </c>
      <c r="M75" s="353">
        <f t="shared" si="17"/>
        <v>824</v>
      </c>
      <c r="N75" s="353">
        <f t="shared" si="17"/>
        <v>0</v>
      </c>
      <c r="O75" s="353">
        <f t="shared" si="17"/>
        <v>0</v>
      </c>
      <c r="P75" s="353">
        <f t="shared" si="17"/>
        <v>0</v>
      </c>
      <c r="Q75" s="353">
        <f t="shared" si="17"/>
        <v>0</v>
      </c>
      <c r="R75" s="353">
        <f t="shared" si="17"/>
        <v>0</v>
      </c>
      <c r="S75" s="353">
        <f t="shared" si="17"/>
        <v>0</v>
      </c>
      <c r="T75" s="648"/>
      <c r="U75" s="835" t="s">
        <v>11</v>
      </c>
    </row>
    <row r="76" spans="1:23">
      <c r="A76" s="8"/>
      <c r="B76" s="59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286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286"/>
      <c r="T76" s="342"/>
      <c r="U76" s="58" t="s">
        <v>23</v>
      </c>
      <c r="V76" s="837"/>
      <c r="W76" s="11"/>
    </row>
    <row r="77" spans="1:23">
      <c r="B77" s="57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286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286"/>
      <c r="T77" s="343"/>
      <c r="U77" s="58" t="s">
        <v>26</v>
      </c>
      <c r="V77" s="344"/>
      <c r="W77" s="344"/>
    </row>
    <row r="78" spans="1:23">
      <c r="A78" s="11"/>
      <c r="B78" s="57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286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286"/>
      <c r="T78" s="343"/>
      <c r="U78" s="58" t="s">
        <v>28</v>
      </c>
      <c r="V78" s="344"/>
      <c r="W78" s="344"/>
    </row>
    <row r="79" spans="1:23">
      <c r="A79" s="11"/>
      <c r="B79" s="57" t="s">
        <v>29</v>
      </c>
      <c r="C79" s="11"/>
      <c r="D79" s="286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286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286"/>
      <c r="T79" s="343"/>
      <c r="U79" s="58" t="s">
        <v>30</v>
      </c>
    </row>
    <row r="80" spans="1:23">
      <c r="A80" s="11"/>
      <c r="B80" s="57" t="s">
        <v>31</v>
      </c>
      <c r="C80" s="11"/>
      <c r="D80" s="286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286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286"/>
      <c r="T80" s="343"/>
      <c r="U80" s="58" t="s">
        <v>32</v>
      </c>
    </row>
    <row r="81" spans="1:21">
      <c r="A81" s="11"/>
      <c r="B81" s="57" t="s">
        <v>33</v>
      </c>
      <c r="C81" s="11"/>
      <c r="D81" s="286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286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286"/>
      <c r="T81" s="343"/>
      <c r="U81" s="58" t="s">
        <v>34</v>
      </c>
    </row>
    <row r="82" spans="1:21">
      <c r="A82" s="11"/>
      <c r="B82" s="57" t="s">
        <v>35</v>
      </c>
      <c r="C82" s="11"/>
      <c r="D82" s="286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286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286"/>
      <c r="T82" s="343"/>
      <c r="U82" s="58" t="s">
        <v>36</v>
      </c>
    </row>
    <row r="83" spans="1:21">
      <c r="A83" s="11"/>
      <c r="B83" s="57" t="s">
        <v>37</v>
      </c>
      <c r="C83" s="11"/>
      <c r="D83" s="286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286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286"/>
      <c r="T83" s="343"/>
      <c r="U83" s="58" t="s">
        <v>38</v>
      </c>
    </row>
    <row r="84" spans="1:21">
      <c r="A84" s="11"/>
      <c r="B84" s="57" t="s">
        <v>39</v>
      </c>
      <c r="C84" s="11"/>
      <c r="D84" s="286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286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286"/>
      <c r="T84" s="343"/>
      <c r="U84" s="58" t="s">
        <v>40</v>
      </c>
    </row>
    <row r="85" spans="1:21">
      <c r="A85" s="11"/>
      <c r="B85" s="57" t="s">
        <v>41</v>
      </c>
      <c r="C85" s="11"/>
      <c r="D85" s="286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286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286"/>
      <c r="T85" s="343"/>
      <c r="U85" s="58" t="s">
        <v>42</v>
      </c>
    </row>
    <row r="86" spans="1:21">
      <c r="A86" s="11"/>
      <c r="B86" s="57" t="s">
        <v>43</v>
      </c>
      <c r="C86" s="11"/>
      <c r="D86" s="286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286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286"/>
      <c r="T86" s="343"/>
      <c r="U86" s="58" t="s">
        <v>44</v>
      </c>
    </row>
    <row r="87" spans="1:21">
      <c r="A87" s="11"/>
      <c r="B87" s="57" t="s">
        <v>45</v>
      </c>
      <c r="C87" s="11"/>
      <c r="D87" s="286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286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286"/>
      <c r="T87" s="343"/>
      <c r="U87" s="58" t="s">
        <v>46</v>
      </c>
    </row>
    <row r="88" spans="1:21">
      <c r="A88" s="12"/>
      <c r="B88" s="48" t="s">
        <v>47</v>
      </c>
      <c r="C88" s="12"/>
      <c r="D88" s="283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84"/>
      <c r="U88" s="12" t="s">
        <v>48</v>
      </c>
    </row>
    <row r="89" spans="1:21" ht="3" customHeight="1"/>
    <row r="90" spans="1:21" s="331" customFormat="1" ht="17.25">
      <c r="A90" s="333"/>
      <c r="B90" s="331" t="s">
        <v>175</v>
      </c>
      <c r="C90" s="333" t="s">
        <v>176</v>
      </c>
      <c r="D90" s="333"/>
      <c r="E90" s="333"/>
      <c r="F90" s="333"/>
      <c r="G90" s="333"/>
      <c r="H90" s="333"/>
      <c r="J90" s="333"/>
      <c r="M90" s="331" t="s">
        <v>177</v>
      </c>
    </row>
    <row r="91" spans="1:21" s="331" customFormat="1" ht="17.25">
      <c r="B91" s="331" t="s">
        <v>66</v>
      </c>
      <c r="M91" s="331" t="s">
        <v>113</v>
      </c>
    </row>
    <row r="92" spans="1:21">
      <c r="B92" s="331" t="s">
        <v>114</v>
      </c>
      <c r="C92" s="331"/>
      <c r="M92" s="331" t="s">
        <v>178</v>
      </c>
    </row>
    <row r="93" spans="1:21">
      <c r="B93" s="331" t="s">
        <v>148</v>
      </c>
      <c r="C93" s="5"/>
      <c r="D93" s="5"/>
      <c r="E93" s="5"/>
      <c r="F93" s="5"/>
      <c r="G93" s="5"/>
      <c r="I93" s="5"/>
      <c r="M93" s="331" t="s">
        <v>117</v>
      </c>
    </row>
    <row r="94" spans="1:21" s="1" customFormat="1">
      <c r="B94" s="326" t="s">
        <v>127</v>
      </c>
      <c r="C94" s="2">
        <v>3.4</v>
      </c>
      <c r="D94" s="326" t="s">
        <v>179</v>
      </c>
    </row>
    <row r="95" spans="1:21" s="3" customFormat="1">
      <c r="B95" s="327" t="s">
        <v>2</v>
      </c>
      <c r="C95" s="2">
        <v>3.4</v>
      </c>
      <c r="D95" s="327" t="s">
        <v>173</v>
      </c>
      <c r="P95" s="3" t="s">
        <v>180</v>
      </c>
    </row>
    <row r="96" spans="1:21" ht="6" customHeight="1"/>
    <row r="97" spans="1:26" s="331" customFormat="1" ht="21" customHeight="1">
      <c r="A97" s="1034" t="s">
        <v>3</v>
      </c>
      <c r="B97" s="1034"/>
      <c r="C97" s="1034"/>
      <c r="D97" s="1035"/>
      <c r="E97" s="328"/>
      <c r="F97" s="329"/>
      <c r="G97" s="330"/>
      <c r="H97" s="1040" t="s">
        <v>4</v>
      </c>
      <c r="I97" s="1041"/>
      <c r="J97" s="1041"/>
      <c r="K97" s="1041"/>
      <c r="L97" s="1041"/>
      <c r="M97" s="1041"/>
      <c r="N97" s="1041"/>
      <c r="O97" s="1041"/>
      <c r="P97" s="1041"/>
      <c r="Q97" s="1041"/>
      <c r="R97" s="1041"/>
      <c r="S97" s="1042"/>
      <c r="T97" s="1063" t="s">
        <v>5</v>
      </c>
      <c r="U97" s="1034"/>
    </row>
    <row r="98" spans="1:26" s="331" customFormat="1" ht="17.25">
      <c r="A98" s="1036"/>
      <c r="B98" s="1036"/>
      <c r="C98" s="1036"/>
      <c r="D98" s="1037"/>
      <c r="E98" s="332"/>
      <c r="F98" s="333"/>
      <c r="G98" s="334" t="s">
        <v>163</v>
      </c>
      <c r="H98" s="1066" t="s">
        <v>8</v>
      </c>
      <c r="I98" s="1067"/>
      <c r="J98" s="1068"/>
      <c r="K98" s="1066" t="s">
        <v>6</v>
      </c>
      <c r="L98" s="1067"/>
      <c r="M98" s="1067"/>
      <c r="N98" s="328"/>
      <c r="O98" s="329"/>
      <c r="P98" s="330"/>
      <c r="Q98" s="333"/>
      <c r="R98" s="333"/>
      <c r="S98" s="334"/>
      <c r="T98" s="1064"/>
      <c r="U98" s="1036"/>
    </row>
    <row r="99" spans="1:26" s="331" customFormat="1" ht="19.5">
      <c r="A99" s="1036"/>
      <c r="B99" s="1036"/>
      <c r="C99" s="1036"/>
      <c r="D99" s="1037"/>
      <c r="E99" s="1066" t="s">
        <v>7</v>
      </c>
      <c r="F99" s="1067"/>
      <c r="G99" s="1068"/>
      <c r="H99" s="1066" t="s">
        <v>12</v>
      </c>
      <c r="I99" s="1067"/>
      <c r="J99" s="1068"/>
      <c r="K99" s="1066" t="s">
        <v>9</v>
      </c>
      <c r="L99" s="1067"/>
      <c r="M99" s="1067"/>
      <c r="N99" s="1066" t="s">
        <v>164</v>
      </c>
      <c r="O99" s="1067"/>
      <c r="P99" s="1068"/>
      <c r="Q99" s="1069" t="s">
        <v>165</v>
      </c>
      <c r="R99" s="1070"/>
      <c r="S99" s="1071"/>
      <c r="T99" s="1064"/>
      <c r="U99" s="1036"/>
    </row>
    <row r="100" spans="1:26" s="331" customFormat="1" ht="17.25">
      <c r="A100" s="1036"/>
      <c r="B100" s="1036"/>
      <c r="C100" s="1036"/>
      <c r="D100" s="1037"/>
      <c r="E100" s="1066" t="s">
        <v>11</v>
      </c>
      <c r="F100" s="1067"/>
      <c r="G100" s="1068"/>
      <c r="H100" s="1066" t="s">
        <v>15</v>
      </c>
      <c r="I100" s="1067"/>
      <c r="J100" s="1068"/>
      <c r="K100" s="1066" t="s">
        <v>13</v>
      </c>
      <c r="L100" s="1067"/>
      <c r="M100" s="1067"/>
      <c r="N100" s="1066" t="s">
        <v>17</v>
      </c>
      <c r="O100" s="1067"/>
      <c r="P100" s="1068"/>
      <c r="Q100" s="1067" t="s">
        <v>166</v>
      </c>
      <c r="R100" s="1067"/>
      <c r="S100" s="1068"/>
      <c r="T100" s="1064"/>
      <c r="U100" s="1036"/>
    </row>
    <row r="101" spans="1:26" s="331" customFormat="1" ht="17.25">
      <c r="A101" s="1036"/>
      <c r="B101" s="1036"/>
      <c r="C101" s="1036"/>
      <c r="D101" s="1037"/>
      <c r="E101" s="332"/>
      <c r="F101" s="333"/>
      <c r="G101" s="334"/>
      <c r="H101" s="1066" t="s">
        <v>19</v>
      </c>
      <c r="I101" s="1067"/>
      <c r="J101" s="1068"/>
      <c r="K101" s="1066" t="s">
        <v>16</v>
      </c>
      <c r="L101" s="1067"/>
      <c r="M101" s="1067"/>
      <c r="N101" s="1066" t="s">
        <v>20</v>
      </c>
      <c r="O101" s="1067"/>
      <c r="P101" s="1068"/>
      <c r="T101" s="1064"/>
      <c r="U101" s="1036"/>
    </row>
    <row r="102" spans="1:26" s="331" customFormat="1" ht="17.25">
      <c r="A102" s="1036"/>
      <c r="B102" s="1036"/>
      <c r="C102" s="1036"/>
      <c r="D102" s="1037"/>
      <c r="E102" s="335"/>
      <c r="F102" s="336"/>
      <c r="G102" s="337"/>
      <c r="J102" s="337"/>
      <c r="K102" s="1072" t="s">
        <v>19</v>
      </c>
      <c r="L102" s="1073"/>
      <c r="M102" s="1073"/>
      <c r="N102" s="335"/>
      <c r="O102" s="336"/>
      <c r="P102" s="337"/>
      <c r="Q102" s="336"/>
      <c r="R102" s="336"/>
      <c r="S102" s="337"/>
      <c r="T102" s="1064"/>
      <c r="U102" s="1036"/>
    </row>
    <row r="103" spans="1:26" s="331" customFormat="1" ht="17.25">
      <c r="A103" s="1036"/>
      <c r="B103" s="1036"/>
      <c r="C103" s="1036"/>
      <c r="D103" s="1037"/>
      <c r="E103" s="338" t="s">
        <v>7</v>
      </c>
      <c r="F103" s="338" t="s">
        <v>167</v>
      </c>
      <c r="G103" s="338" t="s">
        <v>168</v>
      </c>
      <c r="H103" s="338" t="s">
        <v>7</v>
      </c>
      <c r="I103" s="338" t="s">
        <v>167</v>
      </c>
      <c r="J103" s="838" t="s">
        <v>168</v>
      </c>
      <c r="K103" s="338" t="s">
        <v>7</v>
      </c>
      <c r="L103" s="338" t="s">
        <v>167</v>
      </c>
      <c r="M103" s="338" t="s">
        <v>168</v>
      </c>
      <c r="N103" s="339" t="s">
        <v>7</v>
      </c>
      <c r="O103" s="339" t="s">
        <v>167</v>
      </c>
      <c r="P103" s="339" t="s">
        <v>168</v>
      </c>
      <c r="Q103" s="338" t="s">
        <v>7</v>
      </c>
      <c r="R103" s="338" t="s">
        <v>167</v>
      </c>
      <c r="S103" s="838" t="s">
        <v>168</v>
      </c>
      <c r="T103" s="1064"/>
      <c r="U103" s="1036"/>
    </row>
    <row r="104" spans="1:26" s="331" customFormat="1" ht="17.25">
      <c r="A104" s="1038"/>
      <c r="B104" s="1038"/>
      <c r="C104" s="1038"/>
      <c r="D104" s="1039"/>
      <c r="E104" s="340" t="s">
        <v>11</v>
      </c>
      <c r="F104" s="340" t="s">
        <v>169</v>
      </c>
      <c r="G104" s="340" t="s">
        <v>170</v>
      </c>
      <c r="H104" s="340" t="s">
        <v>11</v>
      </c>
      <c r="I104" s="340" t="s">
        <v>169</v>
      </c>
      <c r="J104" s="340" t="s">
        <v>170</v>
      </c>
      <c r="K104" s="340" t="s">
        <v>11</v>
      </c>
      <c r="L104" s="340" t="s">
        <v>169</v>
      </c>
      <c r="M104" s="340" t="s">
        <v>170</v>
      </c>
      <c r="N104" s="340" t="s">
        <v>11</v>
      </c>
      <c r="O104" s="340" t="s">
        <v>169</v>
      </c>
      <c r="P104" s="340" t="s">
        <v>170</v>
      </c>
      <c r="Q104" s="340" t="s">
        <v>11</v>
      </c>
      <c r="R104" s="340" t="s">
        <v>169</v>
      </c>
      <c r="S104" s="340" t="s">
        <v>170</v>
      </c>
      <c r="T104" s="1065"/>
      <c r="U104" s="1038"/>
    </row>
    <row r="105" spans="1:26" s="333" customFormat="1" ht="3" customHeight="1">
      <c r="A105" s="830"/>
      <c r="B105" s="830"/>
      <c r="C105" s="830"/>
      <c r="D105" s="831"/>
      <c r="E105" s="838"/>
      <c r="F105" s="339"/>
      <c r="G105" s="339"/>
      <c r="H105" s="339"/>
      <c r="I105" s="339"/>
      <c r="J105" s="838"/>
      <c r="K105" s="339"/>
      <c r="L105" s="339"/>
      <c r="M105" s="339"/>
      <c r="N105" s="339"/>
      <c r="O105" s="339"/>
      <c r="P105" s="339"/>
      <c r="Q105" s="339"/>
      <c r="R105" s="339"/>
      <c r="S105" s="838"/>
      <c r="T105" s="836"/>
    </row>
    <row r="106" spans="1:26" s="50" customFormat="1" ht="24" customHeight="1">
      <c r="A106" s="1061" t="s">
        <v>21</v>
      </c>
      <c r="B106" s="1061"/>
      <c r="C106" s="1061"/>
      <c r="D106" s="1062"/>
      <c r="E106" s="353">
        <f t="shared" ref="E106:M106" si="25">SUM(E107:E118)</f>
        <v>1287</v>
      </c>
      <c r="F106" s="353">
        <f t="shared" si="25"/>
        <v>412</v>
      </c>
      <c r="G106" s="353">
        <f t="shared" si="25"/>
        <v>875</v>
      </c>
      <c r="H106" s="353">
        <f t="shared" si="25"/>
        <v>1068</v>
      </c>
      <c r="I106" s="353">
        <f t="shared" si="25"/>
        <v>353</v>
      </c>
      <c r="J106" s="353">
        <f t="shared" si="25"/>
        <v>715</v>
      </c>
      <c r="K106" s="353">
        <f t="shared" si="25"/>
        <v>219</v>
      </c>
      <c r="L106" s="353">
        <f t="shared" si="25"/>
        <v>59</v>
      </c>
      <c r="M106" s="353">
        <f t="shared" si="25"/>
        <v>160</v>
      </c>
      <c r="N106" s="353"/>
      <c r="O106" s="353"/>
      <c r="P106" s="353"/>
      <c r="Q106" s="353"/>
      <c r="R106" s="353"/>
      <c r="S106" s="353"/>
      <c r="T106" s="648"/>
      <c r="U106" s="835" t="s">
        <v>11</v>
      </c>
      <c r="X106" s="50">
        <f>H106+K106</f>
        <v>1287</v>
      </c>
      <c r="Y106" s="50">
        <f>I106+L106</f>
        <v>412</v>
      </c>
      <c r="Z106" s="50">
        <f>J106+M106</f>
        <v>875</v>
      </c>
    </row>
    <row r="107" spans="1:26">
      <c r="A107" s="8"/>
      <c r="B107" s="59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286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286"/>
      <c r="T107" s="342"/>
      <c r="U107" s="58" t="s">
        <v>23</v>
      </c>
      <c r="V107" s="837"/>
      <c r="W107" s="11"/>
      <c r="X107" s="50">
        <f t="shared" ref="X107:X120" si="26">H107+K107</f>
        <v>0</v>
      </c>
      <c r="Y107" s="50">
        <f t="shared" ref="Y107:Y120" si="27">I107+L107</f>
        <v>0</v>
      </c>
      <c r="Z107" s="50">
        <f t="shared" ref="Z107:Z120" si="28">J107+M107</f>
        <v>0</v>
      </c>
    </row>
    <row r="108" spans="1:26">
      <c r="B108" s="57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286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286"/>
      <c r="T108" s="343"/>
      <c r="U108" s="58" t="s">
        <v>26</v>
      </c>
      <c r="V108" s="344"/>
      <c r="W108" s="344"/>
      <c r="X108" s="50">
        <f t="shared" si="26"/>
        <v>0</v>
      </c>
      <c r="Y108" s="50">
        <f t="shared" si="27"/>
        <v>0</v>
      </c>
      <c r="Z108" s="50">
        <f t="shared" si="28"/>
        <v>0</v>
      </c>
    </row>
    <row r="109" spans="1:26">
      <c r="A109" s="11"/>
      <c r="B109" s="57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286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286"/>
      <c r="T109" s="343"/>
      <c r="U109" s="58" t="s">
        <v>28</v>
      </c>
      <c r="V109" s="344"/>
      <c r="W109" s="344"/>
      <c r="X109" s="50">
        <f t="shared" si="26"/>
        <v>266</v>
      </c>
      <c r="Y109" s="50">
        <f t="shared" si="27"/>
        <v>67</v>
      </c>
      <c r="Z109" s="50">
        <f t="shared" si="28"/>
        <v>199</v>
      </c>
    </row>
    <row r="110" spans="1:26">
      <c r="A110" s="11"/>
      <c r="B110" s="57" t="s">
        <v>29</v>
      </c>
      <c r="C110" s="11"/>
      <c r="D110" s="286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286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286"/>
      <c r="T110" s="343"/>
      <c r="U110" s="58" t="s">
        <v>30</v>
      </c>
      <c r="X110" s="50">
        <f t="shared" si="26"/>
        <v>163</v>
      </c>
      <c r="Y110" s="50">
        <f t="shared" si="27"/>
        <v>65</v>
      </c>
      <c r="Z110" s="50">
        <f t="shared" si="28"/>
        <v>98</v>
      </c>
    </row>
    <row r="111" spans="1:26">
      <c r="A111" s="11"/>
      <c r="B111" s="57" t="s">
        <v>31</v>
      </c>
      <c r="C111" s="11"/>
      <c r="D111" s="286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286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286"/>
      <c r="T111" s="343"/>
      <c r="U111" s="58" t="s">
        <v>32</v>
      </c>
      <c r="X111" s="50">
        <f t="shared" si="26"/>
        <v>0</v>
      </c>
      <c r="Y111" s="50">
        <f t="shared" si="27"/>
        <v>0</v>
      </c>
      <c r="Z111" s="50">
        <f t="shared" si="28"/>
        <v>0</v>
      </c>
    </row>
    <row r="112" spans="1:26">
      <c r="A112" s="11"/>
      <c r="B112" s="57" t="s">
        <v>33</v>
      </c>
      <c r="C112" s="11"/>
      <c r="D112" s="286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286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286"/>
      <c r="T112" s="343"/>
      <c r="U112" s="58" t="s">
        <v>34</v>
      </c>
      <c r="X112" s="50">
        <f t="shared" si="26"/>
        <v>0</v>
      </c>
      <c r="Y112" s="50">
        <f t="shared" si="27"/>
        <v>0</v>
      </c>
      <c r="Z112" s="50">
        <f t="shared" si="28"/>
        <v>0</v>
      </c>
    </row>
    <row r="113" spans="1:26">
      <c r="A113" s="11"/>
      <c r="B113" s="57" t="s">
        <v>35</v>
      </c>
      <c r="C113" s="11"/>
      <c r="D113" s="286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286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286"/>
      <c r="T113" s="343"/>
      <c r="U113" s="58" t="s">
        <v>36</v>
      </c>
      <c r="X113" s="50">
        <f t="shared" si="26"/>
        <v>0</v>
      </c>
      <c r="Y113" s="50">
        <f t="shared" si="27"/>
        <v>0</v>
      </c>
      <c r="Z113" s="50">
        <f t="shared" si="28"/>
        <v>0</v>
      </c>
    </row>
    <row r="114" spans="1:26">
      <c r="A114" s="11"/>
      <c r="B114" s="57" t="s">
        <v>37</v>
      </c>
      <c r="C114" s="11"/>
      <c r="D114" s="286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286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286"/>
      <c r="T114" s="343"/>
      <c r="U114" s="58" t="s">
        <v>38</v>
      </c>
      <c r="X114" s="50">
        <f t="shared" si="26"/>
        <v>374</v>
      </c>
      <c r="Y114" s="50">
        <f t="shared" si="27"/>
        <v>110</v>
      </c>
      <c r="Z114" s="50">
        <f t="shared" si="28"/>
        <v>264</v>
      </c>
    </row>
    <row r="115" spans="1:26">
      <c r="A115" s="11"/>
      <c r="B115" s="57" t="s">
        <v>39</v>
      </c>
      <c r="C115" s="11"/>
      <c r="D115" s="286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286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286"/>
      <c r="T115" s="343"/>
      <c r="U115" s="58" t="s">
        <v>40</v>
      </c>
      <c r="X115" s="50">
        <f t="shared" si="26"/>
        <v>117</v>
      </c>
      <c r="Y115" s="50">
        <f t="shared" si="27"/>
        <v>38</v>
      </c>
      <c r="Z115" s="50">
        <f t="shared" si="28"/>
        <v>79</v>
      </c>
    </row>
    <row r="116" spans="1:26">
      <c r="A116" s="11"/>
      <c r="B116" s="57" t="s">
        <v>41</v>
      </c>
      <c r="C116" s="11"/>
      <c r="D116" s="286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286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286"/>
      <c r="T116" s="343"/>
      <c r="U116" s="58" t="s">
        <v>42</v>
      </c>
      <c r="X116" s="50">
        <f t="shared" si="26"/>
        <v>254</v>
      </c>
      <c r="Y116" s="50">
        <f t="shared" si="27"/>
        <v>94</v>
      </c>
      <c r="Z116" s="50">
        <f t="shared" si="28"/>
        <v>160</v>
      </c>
    </row>
    <row r="117" spans="1:26">
      <c r="A117" s="11"/>
      <c r="B117" s="57" t="s">
        <v>43</v>
      </c>
      <c r="C117" s="11"/>
      <c r="D117" s="286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286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286"/>
      <c r="T117" s="343"/>
      <c r="U117" s="58" t="s">
        <v>44</v>
      </c>
      <c r="X117" s="50">
        <f t="shared" si="26"/>
        <v>113</v>
      </c>
      <c r="Y117" s="50">
        <f t="shared" si="27"/>
        <v>38</v>
      </c>
      <c r="Z117" s="50">
        <f t="shared" si="28"/>
        <v>75</v>
      </c>
    </row>
    <row r="118" spans="1:26">
      <c r="A118" s="11"/>
      <c r="B118" s="57" t="s">
        <v>45</v>
      </c>
      <c r="C118" s="11"/>
      <c r="D118" s="286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286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286"/>
      <c r="T118" s="343"/>
      <c r="U118" s="58" t="s">
        <v>46</v>
      </c>
      <c r="X118" s="50">
        <f t="shared" si="26"/>
        <v>0</v>
      </c>
      <c r="Y118" s="50">
        <f t="shared" si="27"/>
        <v>0</v>
      </c>
      <c r="Z118" s="50">
        <f t="shared" si="28"/>
        <v>0</v>
      </c>
    </row>
    <row r="119" spans="1:26">
      <c r="A119" s="12"/>
      <c r="B119" s="48" t="s">
        <v>47</v>
      </c>
      <c r="C119" s="12"/>
      <c r="D119" s="283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84"/>
      <c r="U119" s="12" t="s">
        <v>48</v>
      </c>
      <c r="X119" s="50">
        <f t="shared" si="26"/>
        <v>0</v>
      </c>
      <c r="Y119" s="50">
        <f t="shared" si="27"/>
        <v>0</v>
      </c>
      <c r="Z119" s="50">
        <f t="shared" si="28"/>
        <v>0</v>
      </c>
    </row>
    <row r="120" spans="1:26" ht="3" customHeight="1">
      <c r="X120" s="50">
        <f t="shared" si="26"/>
        <v>0</v>
      </c>
      <c r="Y120" s="50">
        <f t="shared" si="27"/>
        <v>0</v>
      </c>
      <c r="Z120" s="50">
        <f t="shared" si="28"/>
        <v>0</v>
      </c>
    </row>
    <row r="121" spans="1:26" s="331" customFormat="1" ht="17.25">
      <c r="A121" s="333"/>
      <c r="B121" s="331" t="s">
        <v>175</v>
      </c>
      <c r="C121" s="333" t="s">
        <v>176</v>
      </c>
      <c r="D121" s="333"/>
      <c r="E121" s="333"/>
      <c r="F121" s="333"/>
      <c r="G121" s="333"/>
      <c r="H121" s="333"/>
      <c r="J121" s="333"/>
      <c r="M121" s="331" t="s">
        <v>177</v>
      </c>
    </row>
    <row r="122" spans="1:26" s="331" customFormat="1" ht="17.25">
      <c r="B122" s="331" t="s">
        <v>66</v>
      </c>
      <c r="M122" s="331" t="s">
        <v>113</v>
      </c>
    </row>
    <row r="123" spans="1:26">
      <c r="B123" s="331" t="s">
        <v>114</v>
      </c>
      <c r="C123" s="331"/>
      <c r="M123" s="331" t="s">
        <v>178</v>
      </c>
    </row>
    <row r="124" spans="1:26">
      <c r="B124" s="331" t="s">
        <v>148</v>
      </c>
      <c r="C124" s="5"/>
      <c r="D124" s="5"/>
      <c r="E124" s="5"/>
      <c r="F124" s="5"/>
      <c r="G124" s="5"/>
      <c r="I124" s="5"/>
      <c r="M124" s="331" t="s">
        <v>117</v>
      </c>
    </row>
    <row r="125" spans="1:26" s="1" customFormat="1">
      <c r="B125" s="326" t="s">
        <v>127</v>
      </c>
      <c r="C125" s="2">
        <v>3.4</v>
      </c>
      <c r="D125" s="326" t="s">
        <v>522</v>
      </c>
    </row>
    <row r="126" spans="1:26" s="3" customFormat="1">
      <c r="B126" s="327" t="s">
        <v>2</v>
      </c>
      <c r="C126" s="2">
        <v>3.4</v>
      </c>
      <c r="D126" s="327" t="s">
        <v>173</v>
      </c>
      <c r="P126" s="3" t="s">
        <v>181</v>
      </c>
    </row>
    <row r="127" spans="1:26" ht="6" customHeight="1"/>
    <row r="128" spans="1:26" s="331" customFormat="1" ht="21" customHeight="1">
      <c r="A128" s="1034" t="s">
        <v>3</v>
      </c>
      <c r="B128" s="1034"/>
      <c r="C128" s="1034"/>
      <c r="D128" s="1035"/>
      <c r="E128" s="328"/>
      <c r="F128" s="329"/>
      <c r="G128" s="330"/>
      <c r="H128" s="1040" t="s">
        <v>4</v>
      </c>
      <c r="I128" s="1041"/>
      <c r="J128" s="1041"/>
      <c r="K128" s="1041"/>
      <c r="L128" s="1041"/>
      <c r="M128" s="1041"/>
      <c r="N128" s="1041"/>
      <c r="O128" s="1041"/>
      <c r="P128" s="1041"/>
      <c r="Q128" s="1041"/>
      <c r="R128" s="1041"/>
      <c r="S128" s="1042"/>
      <c r="T128" s="1063" t="s">
        <v>5</v>
      </c>
      <c r="U128" s="1034"/>
    </row>
    <row r="129" spans="1:26" s="331" customFormat="1" ht="17.25">
      <c r="A129" s="1036"/>
      <c r="B129" s="1036"/>
      <c r="C129" s="1036"/>
      <c r="D129" s="1037"/>
      <c r="E129" s="332"/>
      <c r="F129" s="333"/>
      <c r="G129" s="334" t="s">
        <v>163</v>
      </c>
      <c r="H129" s="1066" t="s">
        <v>8</v>
      </c>
      <c r="I129" s="1067"/>
      <c r="J129" s="1068"/>
      <c r="K129" s="1066" t="s">
        <v>6</v>
      </c>
      <c r="L129" s="1067"/>
      <c r="M129" s="1067"/>
      <c r="N129" s="328"/>
      <c r="O129" s="329"/>
      <c r="P129" s="330"/>
      <c r="Q129" s="333"/>
      <c r="R129" s="333"/>
      <c r="S129" s="334"/>
      <c r="T129" s="1064"/>
      <c r="U129" s="1036"/>
    </row>
    <row r="130" spans="1:26" s="331" customFormat="1" ht="19.5">
      <c r="A130" s="1036"/>
      <c r="B130" s="1036"/>
      <c r="C130" s="1036"/>
      <c r="D130" s="1037"/>
      <c r="E130" s="1066" t="s">
        <v>7</v>
      </c>
      <c r="F130" s="1067"/>
      <c r="G130" s="1068"/>
      <c r="H130" s="1066" t="s">
        <v>12</v>
      </c>
      <c r="I130" s="1067"/>
      <c r="J130" s="1068"/>
      <c r="K130" s="1066" t="s">
        <v>9</v>
      </c>
      <c r="L130" s="1067"/>
      <c r="M130" s="1067"/>
      <c r="N130" s="1066" t="s">
        <v>164</v>
      </c>
      <c r="O130" s="1067"/>
      <c r="P130" s="1068"/>
      <c r="Q130" s="1069" t="s">
        <v>165</v>
      </c>
      <c r="R130" s="1070"/>
      <c r="S130" s="1071"/>
      <c r="T130" s="1064"/>
      <c r="U130" s="1036"/>
    </row>
    <row r="131" spans="1:26" s="331" customFormat="1" ht="17.25">
      <c r="A131" s="1036"/>
      <c r="B131" s="1036"/>
      <c r="C131" s="1036"/>
      <c r="D131" s="1037"/>
      <c r="E131" s="1066" t="s">
        <v>11</v>
      </c>
      <c r="F131" s="1067"/>
      <c r="G131" s="1068"/>
      <c r="H131" s="1066" t="s">
        <v>15</v>
      </c>
      <c r="I131" s="1067"/>
      <c r="J131" s="1068"/>
      <c r="K131" s="1066" t="s">
        <v>13</v>
      </c>
      <c r="L131" s="1067"/>
      <c r="M131" s="1067"/>
      <c r="N131" s="1066" t="s">
        <v>17</v>
      </c>
      <c r="O131" s="1067"/>
      <c r="P131" s="1068"/>
      <c r="Q131" s="1067" t="s">
        <v>166</v>
      </c>
      <c r="R131" s="1067"/>
      <c r="S131" s="1068"/>
      <c r="T131" s="1064"/>
      <c r="U131" s="1036"/>
    </row>
    <row r="132" spans="1:26" s="331" customFormat="1" ht="17.25">
      <c r="A132" s="1036"/>
      <c r="B132" s="1036"/>
      <c r="C132" s="1036"/>
      <c r="D132" s="1037"/>
      <c r="E132" s="332"/>
      <c r="F132" s="333"/>
      <c r="G132" s="334"/>
      <c r="H132" s="1066" t="s">
        <v>19</v>
      </c>
      <c r="I132" s="1067"/>
      <c r="J132" s="1068"/>
      <c r="K132" s="1066" t="s">
        <v>16</v>
      </c>
      <c r="L132" s="1067"/>
      <c r="M132" s="1067"/>
      <c r="N132" s="1066" t="s">
        <v>20</v>
      </c>
      <c r="O132" s="1067"/>
      <c r="P132" s="1068"/>
      <c r="T132" s="1064"/>
      <c r="U132" s="1036"/>
    </row>
    <row r="133" spans="1:26" s="331" customFormat="1" ht="17.25">
      <c r="A133" s="1036"/>
      <c r="B133" s="1036"/>
      <c r="C133" s="1036"/>
      <c r="D133" s="1037"/>
      <c r="E133" s="335"/>
      <c r="F133" s="336"/>
      <c r="G133" s="337"/>
      <c r="J133" s="337"/>
      <c r="K133" s="1072" t="s">
        <v>19</v>
      </c>
      <c r="L133" s="1073"/>
      <c r="M133" s="1073"/>
      <c r="N133" s="335"/>
      <c r="O133" s="336"/>
      <c r="P133" s="337"/>
      <c r="Q133" s="336"/>
      <c r="R133" s="336"/>
      <c r="S133" s="337"/>
      <c r="T133" s="1064"/>
      <c r="U133" s="1036"/>
    </row>
    <row r="134" spans="1:26" s="331" customFormat="1" ht="17.25">
      <c r="A134" s="1036"/>
      <c r="B134" s="1036"/>
      <c r="C134" s="1036"/>
      <c r="D134" s="1037"/>
      <c r="E134" s="338" t="s">
        <v>7</v>
      </c>
      <c r="F134" s="338" t="s">
        <v>167</v>
      </c>
      <c r="G134" s="338" t="s">
        <v>168</v>
      </c>
      <c r="H134" s="338" t="s">
        <v>7</v>
      </c>
      <c r="I134" s="338" t="s">
        <v>167</v>
      </c>
      <c r="J134" s="838" t="s">
        <v>168</v>
      </c>
      <c r="K134" s="338" t="s">
        <v>7</v>
      </c>
      <c r="L134" s="338" t="s">
        <v>167</v>
      </c>
      <c r="M134" s="338" t="s">
        <v>168</v>
      </c>
      <c r="N134" s="339" t="s">
        <v>7</v>
      </c>
      <c r="O134" s="339" t="s">
        <v>167</v>
      </c>
      <c r="P134" s="339" t="s">
        <v>168</v>
      </c>
      <c r="Q134" s="338" t="s">
        <v>7</v>
      </c>
      <c r="R134" s="338" t="s">
        <v>167</v>
      </c>
      <c r="S134" s="838" t="s">
        <v>168</v>
      </c>
      <c r="T134" s="1064"/>
      <c r="U134" s="1036"/>
    </row>
    <row r="135" spans="1:26" s="331" customFormat="1" ht="17.25">
      <c r="A135" s="1038"/>
      <c r="B135" s="1038"/>
      <c r="C135" s="1038"/>
      <c r="D135" s="1039"/>
      <c r="E135" s="340" t="s">
        <v>11</v>
      </c>
      <c r="F135" s="340" t="s">
        <v>169</v>
      </c>
      <c r="G135" s="340" t="s">
        <v>170</v>
      </c>
      <c r="H135" s="340" t="s">
        <v>11</v>
      </c>
      <c r="I135" s="340" t="s">
        <v>169</v>
      </c>
      <c r="J135" s="340" t="s">
        <v>170</v>
      </c>
      <c r="K135" s="340" t="s">
        <v>11</v>
      </c>
      <c r="L135" s="340" t="s">
        <v>169</v>
      </c>
      <c r="M135" s="340" t="s">
        <v>170</v>
      </c>
      <c r="N135" s="340" t="s">
        <v>11</v>
      </c>
      <c r="O135" s="340" t="s">
        <v>169</v>
      </c>
      <c r="P135" s="340" t="s">
        <v>170</v>
      </c>
      <c r="Q135" s="340" t="s">
        <v>11</v>
      </c>
      <c r="R135" s="340" t="s">
        <v>169</v>
      </c>
      <c r="S135" s="340" t="s">
        <v>170</v>
      </c>
      <c r="T135" s="1065"/>
      <c r="U135" s="1038"/>
    </row>
    <row r="136" spans="1:26" s="333" customFormat="1" ht="3" customHeight="1">
      <c r="A136" s="830"/>
      <c r="B136" s="830"/>
      <c r="C136" s="830"/>
      <c r="D136" s="831"/>
      <c r="E136" s="838"/>
      <c r="F136" s="339"/>
      <c r="G136" s="339"/>
      <c r="H136" s="339"/>
      <c r="I136" s="339"/>
      <c r="J136" s="838"/>
      <c r="K136" s="339"/>
      <c r="L136" s="339"/>
      <c r="M136" s="339"/>
      <c r="N136" s="339"/>
      <c r="O136" s="339"/>
      <c r="P136" s="339"/>
      <c r="Q136" s="339"/>
      <c r="R136" s="339"/>
      <c r="S136" s="838"/>
      <c r="T136" s="836"/>
    </row>
    <row r="137" spans="1:26" s="50" customFormat="1" ht="24" customHeight="1">
      <c r="A137" s="1061" t="s">
        <v>21</v>
      </c>
      <c r="B137" s="1061"/>
      <c r="C137" s="1061"/>
      <c r="D137" s="1062"/>
      <c r="E137" s="353">
        <f t="shared" ref="E137:G137" si="33">SUM(E138:E150)</f>
        <v>519</v>
      </c>
      <c r="F137" s="353">
        <f t="shared" si="33"/>
        <v>205</v>
      </c>
      <c r="G137" s="353">
        <f t="shared" si="33"/>
        <v>314</v>
      </c>
      <c r="H137" s="353">
        <f>SUM(H138:H150)</f>
        <v>519</v>
      </c>
      <c r="I137" s="353">
        <f t="shared" ref="I137" si="34">SUM(I138:I150)</f>
        <v>205</v>
      </c>
      <c r="J137" s="353">
        <f t="shared" ref="J137" si="35">SUM(J138:J150)</f>
        <v>314</v>
      </c>
      <c r="K137" s="353">
        <f t="shared" ref="K137:T137" si="36">SUM(K138:K150)</f>
        <v>0</v>
      </c>
      <c r="L137" s="353">
        <f t="shared" si="36"/>
        <v>0</v>
      </c>
      <c r="M137" s="353">
        <f t="shared" si="36"/>
        <v>0</v>
      </c>
      <c r="N137" s="353">
        <f t="shared" si="36"/>
        <v>0</v>
      </c>
      <c r="O137" s="353">
        <f t="shared" si="36"/>
        <v>0</v>
      </c>
      <c r="P137" s="353">
        <f t="shared" si="36"/>
        <v>0</v>
      </c>
      <c r="Q137" s="353">
        <f t="shared" si="36"/>
        <v>0</v>
      </c>
      <c r="R137" s="353">
        <f t="shared" si="36"/>
        <v>0</v>
      </c>
      <c r="S137" s="353">
        <f t="shared" si="36"/>
        <v>0</v>
      </c>
      <c r="T137" s="353">
        <f t="shared" si="36"/>
        <v>0</v>
      </c>
      <c r="U137" s="835" t="s">
        <v>11</v>
      </c>
      <c r="X137" s="50">
        <f>H137+K137</f>
        <v>519</v>
      </c>
      <c r="Y137" s="50">
        <f t="shared" ref="Y137:Y151" si="37">I137+L137</f>
        <v>205</v>
      </c>
      <c r="Z137" s="50">
        <f t="shared" ref="Z137:Z151" si="38">J137+M137</f>
        <v>314</v>
      </c>
    </row>
    <row r="138" spans="1:26">
      <c r="A138" s="8"/>
      <c r="B138" s="59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286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286"/>
      <c r="T138" s="342"/>
      <c r="U138" s="58" t="s">
        <v>23</v>
      </c>
      <c r="V138" s="837"/>
      <c r="W138" s="11"/>
      <c r="X138" s="50">
        <f t="shared" ref="X138:X151" si="39">H138+K138</f>
        <v>0</v>
      </c>
      <c r="Y138" s="50">
        <f t="shared" si="37"/>
        <v>0</v>
      </c>
      <c r="Z138" s="50">
        <f t="shared" si="38"/>
        <v>0</v>
      </c>
    </row>
    <row r="139" spans="1:26">
      <c r="B139" s="57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286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286"/>
      <c r="T139" s="343"/>
      <c r="U139" s="58" t="s">
        <v>26</v>
      </c>
      <c r="V139" s="344"/>
      <c r="W139" s="344"/>
      <c r="X139" s="50">
        <f t="shared" si="39"/>
        <v>0</v>
      </c>
      <c r="Y139" s="50">
        <f t="shared" si="37"/>
        <v>0</v>
      </c>
      <c r="Z139" s="50">
        <f t="shared" si="38"/>
        <v>0</v>
      </c>
    </row>
    <row r="140" spans="1:26">
      <c r="A140" s="11"/>
      <c r="B140" s="57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286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286"/>
      <c r="T140" s="343"/>
      <c r="U140" s="58" t="s">
        <v>28</v>
      </c>
      <c r="V140" s="344"/>
      <c r="W140" s="344"/>
      <c r="X140" s="50">
        <f t="shared" si="39"/>
        <v>0</v>
      </c>
      <c r="Y140" s="50">
        <f t="shared" si="37"/>
        <v>0</v>
      </c>
      <c r="Z140" s="50">
        <f t="shared" si="38"/>
        <v>0</v>
      </c>
    </row>
    <row r="141" spans="1:26">
      <c r="A141" s="11"/>
      <c r="B141" s="57" t="s">
        <v>29</v>
      </c>
      <c r="C141" s="11"/>
      <c r="D141" s="286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286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286"/>
      <c r="T141" s="343"/>
      <c r="U141" s="58" t="s">
        <v>30</v>
      </c>
      <c r="X141" s="50">
        <f t="shared" si="39"/>
        <v>0</v>
      </c>
      <c r="Y141" s="50">
        <f t="shared" si="37"/>
        <v>0</v>
      </c>
      <c r="Z141" s="50">
        <f t="shared" si="38"/>
        <v>0</v>
      </c>
    </row>
    <row r="142" spans="1:26">
      <c r="A142" s="11"/>
      <c r="B142" s="57" t="s">
        <v>31</v>
      </c>
      <c r="C142" s="11"/>
      <c r="D142" s="286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286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286"/>
      <c r="T142" s="343"/>
      <c r="U142" s="58" t="s">
        <v>32</v>
      </c>
      <c r="X142" s="50">
        <f t="shared" si="39"/>
        <v>0</v>
      </c>
      <c r="Y142" s="50">
        <f t="shared" si="37"/>
        <v>0</v>
      </c>
      <c r="Z142" s="50">
        <f t="shared" si="38"/>
        <v>0</v>
      </c>
    </row>
    <row r="143" spans="1:26">
      <c r="A143" s="11"/>
      <c r="B143" s="57" t="s">
        <v>33</v>
      </c>
      <c r="C143" s="11"/>
      <c r="D143" s="286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286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286"/>
      <c r="T143" s="343"/>
      <c r="U143" s="58" t="s">
        <v>34</v>
      </c>
      <c r="X143" s="50">
        <f t="shared" si="39"/>
        <v>180</v>
      </c>
      <c r="Y143" s="50">
        <f t="shared" si="37"/>
        <v>77</v>
      </c>
      <c r="Z143" s="50">
        <f t="shared" si="38"/>
        <v>103</v>
      </c>
    </row>
    <row r="144" spans="1:26">
      <c r="A144" s="11"/>
      <c r="B144" s="57" t="s">
        <v>35</v>
      </c>
      <c r="C144" s="11"/>
      <c r="D144" s="286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286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286"/>
      <c r="T144" s="343"/>
      <c r="U144" s="58" t="s">
        <v>36</v>
      </c>
      <c r="X144" s="50">
        <f t="shared" si="39"/>
        <v>184</v>
      </c>
      <c r="Y144" s="50">
        <f t="shared" si="37"/>
        <v>67</v>
      </c>
      <c r="Z144" s="50">
        <f t="shared" si="38"/>
        <v>117</v>
      </c>
    </row>
    <row r="145" spans="1:26">
      <c r="A145" s="11"/>
      <c r="B145" s="57" t="s">
        <v>37</v>
      </c>
      <c r="C145" s="11"/>
      <c r="D145" s="286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286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286"/>
      <c r="T145" s="343"/>
      <c r="U145" s="58" t="s">
        <v>38</v>
      </c>
      <c r="X145" s="50">
        <f t="shared" si="39"/>
        <v>0</v>
      </c>
      <c r="Y145" s="50">
        <f t="shared" si="37"/>
        <v>0</v>
      </c>
      <c r="Z145" s="50">
        <f t="shared" si="38"/>
        <v>0</v>
      </c>
    </row>
    <row r="146" spans="1:26">
      <c r="A146" s="11"/>
      <c r="B146" s="57" t="s">
        <v>39</v>
      </c>
      <c r="C146" s="11"/>
      <c r="D146" s="286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286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286"/>
      <c r="T146" s="343"/>
      <c r="U146" s="58" t="s">
        <v>40</v>
      </c>
      <c r="X146" s="50">
        <f t="shared" si="39"/>
        <v>0</v>
      </c>
      <c r="Y146" s="50">
        <f t="shared" si="37"/>
        <v>0</v>
      </c>
      <c r="Z146" s="50">
        <f t="shared" si="38"/>
        <v>0</v>
      </c>
    </row>
    <row r="147" spans="1:26">
      <c r="A147" s="11"/>
      <c r="B147" s="57" t="s">
        <v>41</v>
      </c>
      <c r="C147" s="11"/>
      <c r="D147" s="286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286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286"/>
      <c r="T147" s="343"/>
      <c r="U147" s="58" t="s">
        <v>42</v>
      </c>
      <c r="X147" s="50">
        <f t="shared" si="39"/>
        <v>0</v>
      </c>
      <c r="Y147" s="50">
        <f t="shared" si="37"/>
        <v>0</v>
      </c>
      <c r="Z147" s="50">
        <f t="shared" si="38"/>
        <v>0</v>
      </c>
    </row>
    <row r="148" spans="1:26">
      <c r="A148" s="11"/>
      <c r="B148" s="57" t="s">
        <v>43</v>
      </c>
      <c r="C148" s="11"/>
      <c r="D148" s="286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286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286"/>
      <c r="T148" s="343"/>
      <c r="U148" s="58" t="s">
        <v>44</v>
      </c>
      <c r="X148" s="50">
        <f t="shared" si="39"/>
        <v>0</v>
      </c>
      <c r="Y148" s="50">
        <f t="shared" si="37"/>
        <v>0</v>
      </c>
      <c r="Z148" s="50">
        <f t="shared" si="38"/>
        <v>0</v>
      </c>
    </row>
    <row r="149" spans="1:26">
      <c r="A149" s="11"/>
      <c r="B149" s="57" t="s">
        <v>45</v>
      </c>
      <c r="C149" s="11"/>
      <c r="D149" s="286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286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286"/>
      <c r="T149" s="343"/>
      <c r="U149" s="58" t="s">
        <v>46</v>
      </c>
      <c r="X149" s="50">
        <f t="shared" si="39"/>
        <v>0</v>
      </c>
      <c r="Y149" s="50">
        <f t="shared" si="37"/>
        <v>0</v>
      </c>
      <c r="Z149" s="50">
        <f t="shared" si="38"/>
        <v>0</v>
      </c>
    </row>
    <row r="150" spans="1:26">
      <c r="A150" s="12"/>
      <c r="B150" s="48" t="s">
        <v>47</v>
      </c>
      <c r="C150" s="12"/>
      <c r="D150" s="283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84"/>
      <c r="U150" s="12" t="s">
        <v>48</v>
      </c>
      <c r="X150" s="50">
        <f t="shared" si="39"/>
        <v>155</v>
      </c>
      <c r="Y150" s="50">
        <f t="shared" si="37"/>
        <v>61</v>
      </c>
      <c r="Z150" s="50">
        <f t="shared" si="38"/>
        <v>94</v>
      </c>
    </row>
    <row r="151" spans="1:26" ht="3" customHeight="1">
      <c r="X151" s="50">
        <f t="shared" si="39"/>
        <v>0</v>
      </c>
      <c r="Y151" s="50">
        <f t="shared" si="37"/>
        <v>0</v>
      </c>
      <c r="Z151" s="50">
        <f t="shared" si="38"/>
        <v>0</v>
      </c>
    </row>
    <row r="152" spans="1:26" s="331" customFormat="1" ht="17.25">
      <c r="A152" s="333"/>
      <c r="B152" s="331" t="s">
        <v>175</v>
      </c>
      <c r="C152" s="333" t="s">
        <v>176</v>
      </c>
      <c r="D152" s="333"/>
      <c r="E152" s="333"/>
      <c r="F152" s="333"/>
      <c r="G152" s="333"/>
      <c r="H152" s="333"/>
      <c r="J152" s="333"/>
      <c r="M152" s="331" t="s">
        <v>177</v>
      </c>
    </row>
    <row r="153" spans="1:26" s="331" customFormat="1" ht="17.25">
      <c r="B153" s="331" t="s">
        <v>66</v>
      </c>
      <c r="M153" s="331" t="s">
        <v>113</v>
      </c>
    </row>
    <row r="154" spans="1:26">
      <c r="B154" s="331" t="s">
        <v>114</v>
      </c>
      <c r="C154" s="331"/>
      <c r="M154" s="331" t="s">
        <v>178</v>
      </c>
    </row>
    <row r="155" spans="1:26">
      <c r="B155" s="331" t="s">
        <v>148</v>
      </c>
      <c r="C155" s="5"/>
      <c r="D155" s="5"/>
      <c r="E155" s="5"/>
      <c r="F155" s="5"/>
      <c r="G155" s="5"/>
      <c r="I155" s="5"/>
      <c r="M155" s="331" t="s">
        <v>117</v>
      </c>
    </row>
    <row r="156" spans="1:26" s="1" customFormat="1">
      <c r="B156" s="326" t="s">
        <v>127</v>
      </c>
      <c r="C156" s="2">
        <v>3.4</v>
      </c>
      <c r="D156" s="326" t="s">
        <v>182</v>
      </c>
    </row>
    <row r="157" spans="1:26" s="3" customFormat="1">
      <c r="B157" s="327" t="s">
        <v>2</v>
      </c>
      <c r="C157" s="2">
        <v>3.4</v>
      </c>
      <c r="D157" s="327" t="s">
        <v>183</v>
      </c>
      <c r="P157" s="3" t="s">
        <v>123</v>
      </c>
    </row>
    <row r="158" spans="1:26" ht="6" customHeight="1"/>
    <row r="159" spans="1:26" s="331" customFormat="1" ht="21" customHeight="1">
      <c r="A159" s="1034" t="s">
        <v>3</v>
      </c>
      <c r="B159" s="1034"/>
      <c r="C159" s="1034"/>
      <c r="D159" s="1035"/>
      <c r="E159" s="328"/>
      <c r="F159" s="329"/>
      <c r="G159" s="330"/>
      <c r="H159" s="1040" t="s">
        <v>4</v>
      </c>
      <c r="I159" s="1041"/>
      <c r="J159" s="1041"/>
      <c r="K159" s="1041"/>
      <c r="L159" s="1041"/>
      <c r="M159" s="1041"/>
      <c r="N159" s="1041"/>
      <c r="O159" s="1041"/>
      <c r="P159" s="1041"/>
      <c r="Q159" s="1041"/>
      <c r="R159" s="1041"/>
      <c r="S159" s="1042"/>
      <c r="T159" s="1063" t="s">
        <v>5</v>
      </c>
      <c r="U159" s="1034"/>
    </row>
    <row r="160" spans="1:26" s="331" customFormat="1" ht="17.25">
      <c r="A160" s="1036"/>
      <c r="B160" s="1036"/>
      <c r="C160" s="1036"/>
      <c r="D160" s="1037"/>
      <c r="E160" s="332"/>
      <c r="F160" s="333"/>
      <c r="G160" s="334" t="s">
        <v>163</v>
      </c>
      <c r="H160" s="1066" t="s">
        <v>8</v>
      </c>
      <c r="I160" s="1067"/>
      <c r="J160" s="1068"/>
      <c r="K160" s="1066" t="s">
        <v>6</v>
      </c>
      <c r="L160" s="1067"/>
      <c r="M160" s="1067"/>
      <c r="N160" s="328"/>
      <c r="O160" s="329"/>
      <c r="P160" s="330"/>
      <c r="Q160" s="333"/>
      <c r="R160" s="333"/>
      <c r="S160" s="334"/>
      <c r="T160" s="1064"/>
      <c r="U160" s="1036"/>
    </row>
    <row r="161" spans="1:26" s="331" customFormat="1" ht="19.5">
      <c r="A161" s="1036"/>
      <c r="B161" s="1036"/>
      <c r="C161" s="1036"/>
      <c r="D161" s="1037"/>
      <c r="E161" s="1066" t="s">
        <v>7</v>
      </c>
      <c r="F161" s="1067"/>
      <c r="G161" s="1068"/>
      <c r="H161" s="1066" t="s">
        <v>12</v>
      </c>
      <c r="I161" s="1067"/>
      <c r="J161" s="1068"/>
      <c r="K161" s="1066" t="s">
        <v>9</v>
      </c>
      <c r="L161" s="1067"/>
      <c r="M161" s="1067"/>
      <c r="N161" s="1066" t="s">
        <v>164</v>
      </c>
      <c r="O161" s="1067"/>
      <c r="P161" s="1068"/>
      <c r="Q161" s="1069" t="s">
        <v>165</v>
      </c>
      <c r="R161" s="1070"/>
      <c r="S161" s="1071"/>
      <c r="T161" s="1064"/>
      <c r="U161" s="1036"/>
    </row>
    <row r="162" spans="1:26" s="331" customFormat="1" ht="17.25">
      <c r="A162" s="1036"/>
      <c r="B162" s="1036"/>
      <c r="C162" s="1036"/>
      <c r="D162" s="1037"/>
      <c r="E162" s="1066" t="s">
        <v>11</v>
      </c>
      <c r="F162" s="1067"/>
      <c r="G162" s="1068"/>
      <c r="H162" s="1066" t="s">
        <v>15</v>
      </c>
      <c r="I162" s="1067"/>
      <c r="J162" s="1068"/>
      <c r="K162" s="1066" t="s">
        <v>13</v>
      </c>
      <c r="L162" s="1067"/>
      <c r="M162" s="1067"/>
      <c r="N162" s="1066" t="s">
        <v>17</v>
      </c>
      <c r="O162" s="1067"/>
      <c r="P162" s="1068"/>
      <c r="Q162" s="1067" t="s">
        <v>166</v>
      </c>
      <c r="R162" s="1067"/>
      <c r="S162" s="1068"/>
      <c r="T162" s="1064"/>
      <c r="U162" s="1036"/>
    </row>
    <row r="163" spans="1:26" s="331" customFormat="1" ht="17.25">
      <c r="A163" s="1036"/>
      <c r="B163" s="1036"/>
      <c r="C163" s="1036"/>
      <c r="D163" s="1037"/>
      <c r="E163" s="332"/>
      <c r="F163" s="333"/>
      <c r="G163" s="334"/>
      <c r="H163" s="1066" t="s">
        <v>19</v>
      </c>
      <c r="I163" s="1067"/>
      <c r="J163" s="1068"/>
      <c r="K163" s="1066" t="s">
        <v>16</v>
      </c>
      <c r="L163" s="1067"/>
      <c r="M163" s="1067"/>
      <c r="N163" s="1066" t="s">
        <v>20</v>
      </c>
      <c r="O163" s="1067"/>
      <c r="P163" s="1068"/>
      <c r="T163" s="1064"/>
      <c r="U163" s="1036"/>
    </row>
    <row r="164" spans="1:26" s="331" customFormat="1" ht="17.25">
      <c r="A164" s="1036"/>
      <c r="B164" s="1036"/>
      <c r="C164" s="1036"/>
      <c r="D164" s="1037"/>
      <c r="E164" s="335"/>
      <c r="F164" s="336"/>
      <c r="G164" s="337"/>
      <c r="J164" s="337"/>
      <c r="K164" s="1072" t="s">
        <v>19</v>
      </c>
      <c r="L164" s="1073"/>
      <c r="M164" s="1073"/>
      <c r="N164" s="335"/>
      <c r="O164" s="336"/>
      <c r="P164" s="337"/>
      <c r="Q164" s="336"/>
      <c r="R164" s="336"/>
      <c r="S164" s="337"/>
      <c r="T164" s="1064"/>
      <c r="U164" s="1036"/>
    </row>
    <row r="165" spans="1:26" s="331" customFormat="1" ht="17.25">
      <c r="A165" s="1036"/>
      <c r="B165" s="1036"/>
      <c r="C165" s="1036"/>
      <c r="D165" s="1037"/>
      <c r="E165" s="338" t="s">
        <v>7</v>
      </c>
      <c r="F165" s="338" t="s">
        <v>167</v>
      </c>
      <c r="G165" s="338" t="s">
        <v>168</v>
      </c>
      <c r="H165" s="338" t="s">
        <v>7</v>
      </c>
      <c r="I165" s="338" t="s">
        <v>167</v>
      </c>
      <c r="J165" s="838" t="s">
        <v>168</v>
      </c>
      <c r="K165" s="338" t="s">
        <v>7</v>
      </c>
      <c r="L165" s="338" t="s">
        <v>167</v>
      </c>
      <c r="M165" s="338" t="s">
        <v>168</v>
      </c>
      <c r="N165" s="339" t="s">
        <v>7</v>
      </c>
      <c r="O165" s="339" t="s">
        <v>167</v>
      </c>
      <c r="P165" s="339" t="s">
        <v>168</v>
      </c>
      <c r="Q165" s="338" t="s">
        <v>7</v>
      </c>
      <c r="R165" s="338" t="s">
        <v>167</v>
      </c>
      <c r="S165" s="838" t="s">
        <v>168</v>
      </c>
      <c r="T165" s="1064"/>
      <c r="U165" s="1036"/>
    </row>
    <row r="166" spans="1:26" s="331" customFormat="1" ht="17.25">
      <c r="A166" s="1038"/>
      <c r="B166" s="1038"/>
      <c r="C166" s="1038"/>
      <c r="D166" s="1039"/>
      <c r="E166" s="340" t="s">
        <v>11</v>
      </c>
      <c r="F166" s="340" t="s">
        <v>169</v>
      </c>
      <c r="G166" s="340" t="s">
        <v>170</v>
      </c>
      <c r="H166" s="340" t="s">
        <v>11</v>
      </c>
      <c r="I166" s="340" t="s">
        <v>169</v>
      </c>
      <c r="J166" s="340" t="s">
        <v>170</v>
      </c>
      <c r="K166" s="340" t="s">
        <v>11</v>
      </c>
      <c r="L166" s="340" t="s">
        <v>169</v>
      </c>
      <c r="M166" s="340" t="s">
        <v>170</v>
      </c>
      <c r="N166" s="340" t="s">
        <v>11</v>
      </c>
      <c r="O166" s="340" t="s">
        <v>169</v>
      </c>
      <c r="P166" s="340" t="s">
        <v>170</v>
      </c>
      <c r="Q166" s="340" t="s">
        <v>11</v>
      </c>
      <c r="R166" s="340" t="s">
        <v>169</v>
      </c>
      <c r="S166" s="340" t="s">
        <v>170</v>
      </c>
      <c r="T166" s="1065"/>
      <c r="U166" s="1038"/>
    </row>
    <row r="167" spans="1:26" s="333" customFormat="1" ht="3" customHeight="1">
      <c r="A167" s="830"/>
      <c r="B167" s="830"/>
      <c r="C167" s="830"/>
      <c r="D167" s="831"/>
      <c r="E167" s="838"/>
      <c r="F167" s="339"/>
      <c r="G167" s="339"/>
      <c r="H167" s="339"/>
      <c r="I167" s="339"/>
      <c r="J167" s="838"/>
      <c r="K167" s="339"/>
      <c r="L167" s="339"/>
      <c r="M167" s="339"/>
      <c r="N167" s="339"/>
      <c r="O167" s="339"/>
      <c r="P167" s="339"/>
      <c r="Q167" s="339"/>
      <c r="R167" s="339"/>
      <c r="S167" s="838"/>
      <c r="T167" s="836"/>
    </row>
    <row r="168" spans="1:26" s="50" customFormat="1" ht="24" customHeight="1">
      <c r="A168" s="1061" t="s">
        <v>21</v>
      </c>
      <c r="B168" s="1061"/>
      <c r="C168" s="1061"/>
      <c r="D168" s="1062"/>
      <c r="E168" s="353">
        <f>SUM(E169:E181)</f>
        <v>1268</v>
      </c>
      <c r="F168" s="353">
        <f>SUM(F169:F181)</f>
        <v>455</v>
      </c>
      <c r="G168" s="353">
        <f t="shared" ref="G168:S168" si="47">SUM(G169:G181)</f>
        <v>813</v>
      </c>
      <c r="H168" s="353">
        <f t="shared" si="47"/>
        <v>1268</v>
      </c>
      <c r="I168" s="353">
        <f>SUM(I169:I181)</f>
        <v>455</v>
      </c>
      <c r="J168" s="353">
        <f>SUM(J169:J181)</f>
        <v>813</v>
      </c>
      <c r="K168" s="353">
        <f t="shared" si="47"/>
        <v>0</v>
      </c>
      <c r="L168" s="353">
        <f t="shared" si="47"/>
        <v>0</v>
      </c>
      <c r="M168" s="353">
        <f t="shared" si="47"/>
        <v>0</v>
      </c>
      <c r="N168" s="353">
        <f t="shared" si="47"/>
        <v>0</v>
      </c>
      <c r="O168" s="353">
        <f t="shared" si="47"/>
        <v>0</v>
      </c>
      <c r="P168" s="353">
        <f t="shared" si="47"/>
        <v>0</v>
      </c>
      <c r="Q168" s="353">
        <f t="shared" si="47"/>
        <v>0</v>
      </c>
      <c r="R168" s="353">
        <f t="shared" si="47"/>
        <v>0</v>
      </c>
      <c r="S168" s="353">
        <f t="shared" si="47"/>
        <v>0</v>
      </c>
      <c r="T168" s="648"/>
      <c r="U168" s="835" t="s">
        <v>11</v>
      </c>
      <c r="X168" s="50">
        <f>H168+K168</f>
        <v>1268</v>
      </c>
      <c r="Y168" s="50">
        <f t="shared" ref="Y168:Y182" si="48">I168+L168</f>
        <v>455</v>
      </c>
      <c r="Z168" s="50">
        <f t="shared" ref="Z168:Z182" si="49">J168+M168</f>
        <v>813</v>
      </c>
    </row>
    <row r="169" spans="1:26">
      <c r="A169" s="8"/>
      <c r="B169" s="59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286"/>
      <c r="T169" s="342"/>
      <c r="U169" s="58" t="s">
        <v>23</v>
      </c>
      <c r="V169" s="837"/>
      <c r="W169" s="11"/>
      <c r="X169" s="50">
        <f t="shared" ref="X169:X182" si="50">H169+K169</f>
        <v>515</v>
      </c>
      <c r="Y169" s="50">
        <f t="shared" si="48"/>
        <v>167</v>
      </c>
      <c r="Z169" s="50">
        <f t="shared" si="49"/>
        <v>348</v>
      </c>
    </row>
    <row r="170" spans="1:26">
      <c r="B170" s="57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286"/>
      <c r="T170" s="343"/>
      <c r="U170" s="58" t="s">
        <v>26</v>
      </c>
      <c r="V170" s="344"/>
      <c r="W170" s="344"/>
      <c r="X170" s="50">
        <f t="shared" si="50"/>
        <v>54</v>
      </c>
      <c r="Y170" s="50">
        <f t="shared" si="48"/>
        <v>15</v>
      </c>
      <c r="Z170" s="50">
        <f t="shared" si="49"/>
        <v>39</v>
      </c>
    </row>
    <row r="171" spans="1:26">
      <c r="A171" s="11"/>
      <c r="B171" s="57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286"/>
      <c r="T171" s="343"/>
      <c r="U171" s="58" t="s">
        <v>28</v>
      </c>
      <c r="V171" s="344"/>
      <c r="W171" s="344"/>
      <c r="X171" s="50">
        <f t="shared" si="50"/>
        <v>32</v>
      </c>
      <c r="Y171" s="50">
        <f t="shared" si="48"/>
        <v>12</v>
      </c>
      <c r="Z171" s="50">
        <f t="shared" si="49"/>
        <v>20</v>
      </c>
    </row>
    <row r="172" spans="1:26">
      <c r="A172" s="11"/>
      <c r="B172" s="57" t="s">
        <v>29</v>
      </c>
      <c r="C172" s="11"/>
      <c r="D172" s="286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286"/>
      <c r="T172" s="343"/>
      <c r="U172" s="58" t="s">
        <v>30</v>
      </c>
      <c r="X172" s="50">
        <f t="shared" si="50"/>
        <v>64</v>
      </c>
      <c r="Y172" s="50">
        <f t="shared" si="48"/>
        <v>29</v>
      </c>
      <c r="Z172" s="50">
        <f t="shared" si="49"/>
        <v>35</v>
      </c>
    </row>
    <row r="173" spans="1:26">
      <c r="A173" s="11"/>
      <c r="B173" s="57" t="s">
        <v>31</v>
      </c>
      <c r="C173" s="11"/>
      <c r="D173" s="286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286"/>
      <c r="T173" s="343"/>
      <c r="U173" s="58" t="s">
        <v>32</v>
      </c>
      <c r="X173" s="50">
        <f t="shared" si="50"/>
        <v>69</v>
      </c>
      <c r="Y173" s="50">
        <f t="shared" si="48"/>
        <v>28</v>
      </c>
      <c r="Z173" s="50">
        <f t="shared" si="49"/>
        <v>41</v>
      </c>
    </row>
    <row r="174" spans="1:26">
      <c r="A174" s="11"/>
      <c r="B174" s="57" t="s">
        <v>33</v>
      </c>
      <c r="C174" s="11"/>
      <c r="D174" s="286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286"/>
      <c r="T174" s="343"/>
      <c r="U174" s="58" t="s">
        <v>34</v>
      </c>
      <c r="X174" s="50">
        <f t="shared" si="50"/>
        <v>74</v>
      </c>
      <c r="Y174" s="50">
        <f t="shared" si="48"/>
        <v>32</v>
      </c>
      <c r="Z174" s="50">
        <f t="shared" si="49"/>
        <v>42</v>
      </c>
    </row>
    <row r="175" spans="1:26">
      <c r="A175" s="11"/>
      <c r="B175" s="57" t="s">
        <v>35</v>
      </c>
      <c r="C175" s="11"/>
      <c r="D175" s="286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286"/>
      <c r="T175" s="343"/>
      <c r="U175" s="58" t="s">
        <v>36</v>
      </c>
      <c r="X175" s="50">
        <f t="shared" si="50"/>
        <v>74</v>
      </c>
      <c r="Y175" s="50">
        <f t="shared" si="48"/>
        <v>33</v>
      </c>
      <c r="Z175" s="50">
        <f t="shared" si="49"/>
        <v>41</v>
      </c>
    </row>
    <row r="176" spans="1:26">
      <c r="A176" s="11"/>
      <c r="B176" s="57" t="s">
        <v>37</v>
      </c>
      <c r="C176" s="11"/>
      <c r="D176" s="286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286"/>
      <c r="T176" s="343"/>
      <c r="U176" s="58" t="s">
        <v>38</v>
      </c>
      <c r="X176" s="50">
        <f t="shared" si="50"/>
        <v>111</v>
      </c>
      <c r="Y176" s="50">
        <f t="shared" si="48"/>
        <v>41</v>
      </c>
      <c r="Z176" s="50">
        <f t="shared" si="49"/>
        <v>70</v>
      </c>
    </row>
    <row r="177" spans="1:26">
      <c r="A177" s="11"/>
      <c r="B177" s="57" t="s">
        <v>39</v>
      </c>
      <c r="C177" s="11"/>
      <c r="D177" s="286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286"/>
      <c r="T177" s="343"/>
      <c r="U177" s="58" t="s">
        <v>40</v>
      </c>
      <c r="X177" s="50">
        <f t="shared" si="50"/>
        <v>24</v>
      </c>
      <c r="Y177" s="50">
        <f t="shared" si="48"/>
        <v>5</v>
      </c>
      <c r="Z177" s="50">
        <f t="shared" si="49"/>
        <v>19</v>
      </c>
    </row>
    <row r="178" spans="1:26">
      <c r="A178" s="11"/>
      <c r="B178" s="57" t="s">
        <v>41</v>
      </c>
      <c r="C178" s="11"/>
      <c r="D178" s="286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286"/>
      <c r="T178" s="343"/>
      <c r="U178" s="58" t="s">
        <v>42</v>
      </c>
      <c r="X178" s="50">
        <f t="shared" si="50"/>
        <v>61</v>
      </c>
      <c r="Y178" s="50">
        <f t="shared" si="48"/>
        <v>23</v>
      </c>
      <c r="Z178" s="50">
        <f t="shared" si="49"/>
        <v>38</v>
      </c>
    </row>
    <row r="179" spans="1:26">
      <c r="A179" s="11"/>
      <c r="B179" s="57" t="s">
        <v>43</v>
      </c>
      <c r="C179" s="11"/>
      <c r="D179" s="286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286"/>
      <c r="T179" s="343"/>
      <c r="U179" s="58" t="s">
        <v>44</v>
      </c>
      <c r="X179" s="50">
        <f t="shared" si="50"/>
        <v>51</v>
      </c>
      <c r="Y179" s="50">
        <f t="shared" si="48"/>
        <v>18</v>
      </c>
      <c r="Z179" s="50">
        <f t="shared" si="49"/>
        <v>33</v>
      </c>
    </row>
    <row r="180" spans="1:26">
      <c r="A180" s="11"/>
      <c r="B180" s="57" t="s">
        <v>45</v>
      </c>
      <c r="C180" s="11"/>
      <c r="D180" s="286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286"/>
      <c r="T180" s="343"/>
      <c r="U180" s="58" t="s">
        <v>46</v>
      </c>
      <c r="X180" s="50">
        <f t="shared" si="50"/>
        <v>63</v>
      </c>
      <c r="Y180" s="50">
        <f t="shared" si="48"/>
        <v>20</v>
      </c>
      <c r="Z180" s="50">
        <f t="shared" si="49"/>
        <v>43</v>
      </c>
    </row>
    <row r="181" spans="1:26">
      <c r="A181" s="12"/>
      <c r="B181" s="48" t="s">
        <v>47</v>
      </c>
      <c r="C181" s="12"/>
      <c r="D181" s="283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84"/>
      <c r="U181" s="12" t="s">
        <v>48</v>
      </c>
      <c r="X181" s="50">
        <f t="shared" si="50"/>
        <v>76</v>
      </c>
      <c r="Y181" s="50">
        <f t="shared" si="48"/>
        <v>32</v>
      </c>
      <c r="Z181" s="50">
        <f t="shared" si="49"/>
        <v>44</v>
      </c>
    </row>
    <row r="182" spans="1:26" ht="18.75" customHeight="1">
      <c r="X182" s="50">
        <f t="shared" si="50"/>
        <v>0</v>
      </c>
      <c r="Y182" s="50">
        <f t="shared" si="48"/>
        <v>0</v>
      </c>
      <c r="Z182" s="50">
        <f t="shared" si="49"/>
        <v>0</v>
      </c>
    </row>
    <row r="183" spans="1:26" s="331" customFormat="1" ht="17.25">
      <c r="A183" s="333"/>
      <c r="B183" s="331" t="s">
        <v>175</v>
      </c>
      <c r="C183" s="333" t="s">
        <v>176</v>
      </c>
      <c r="D183" s="333"/>
      <c r="E183" s="333"/>
      <c r="F183" s="333"/>
      <c r="G183" s="333"/>
      <c r="H183" s="333"/>
      <c r="J183" s="333"/>
      <c r="M183" s="331" t="s">
        <v>177</v>
      </c>
    </row>
    <row r="184" spans="1:26" s="331" customFormat="1" ht="17.25">
      <c r="B184" s="331" t="s">
        <v>66</v>
      </c>
      <c r="M184" s="331" t="s">
        <v>113</v>
      </c>
    </row>
    <row r="185" spans="1:26">
      <c r="B185" s="331" t="s">
        <v>114</v>
      </c>
      <c r="C185" s="331"/>
      <c r="M185" s="331" t="s">
        <v>178</v>
      </c>
    </row>
    <row r="186" spans="1:26">
      <c r="B186" s="331" t="s">
        <v>148</v>
      </c>
      <c r="C186" s="5"/>
      <c r="D186" s="5"/>
      <c r="E186" s="5"/>
      <c r="F186" s="5"/>
      <c r="G186" s="5"/>
      <c r="I186" s="5"/>
      <c r="M186" s="331" t="s">
        <v>117</v>
      </c>
    </row>
    <row r="187" spans="1:26" s="1" customFormat="1">
      <c r="B187" s="326" t="s">
        <v>127</v>
      </c>
      <c r="C187" s="2">
        <v>3.4</v>
      </c>
      <c r="D187" s="326" t="s">
        <v>522</v>
      </c>
    </row>
    <row r="188" spans="1:26" s="3" customFormat="1">
      <c r="B188" s="327" t="s">
        <v>2</v>
      </c>
      <c r="C188" s="2">
        <v>3.4</v>
      </c>
      <c r="D188" s="327" t="s">
        <v>532</v>
      </c>
      <c r="P188" s="3" t="s">
        <v>184</v>
      </c>
    </row>
    <row r="189" spans="1:26" ht="6" customHeight="1"/>
    <row r="190" spans="1:26" s="331" customFormat="1" ht="21" customHeight="1">
      <c r="A190" s="1034" t="s">
        <v>3</v>
      </c>
      <c r="B190" s="1034"/>
      <c r="C190" s="1034"/>
      <c r="D190" s="1035"/>
      <c r="E190" s="328"/>
      <c r="F190" s="329"/>
      <c r="G190" s="330"/>
      <c r="H190" s="1040" t="s">
        <v>4</v>
      </c>
      <c r="I190" s="1041"/>
      <c r="J190" s="1041"/>
      <c r="K190" s="1041"/>
      <c r="L190" s="1041"/>
      <c r="M190" s="1041"/>
      <c r="N190" s="1041"/>
      <c r="O190" s="1041"/>
      <c r="P190" s="1041"/>
      <c r="Q190" s="1041"/>
      <c r="R190" s="1041"/>
      <c r="S190" s="1042"/>
      <c r="T190" s="1063" t="s">
        <v>5</v>
      </c>
      <c r="U190" s="1034"/>
    </row>
    <row r="191" spans="1:26" s="331" customFormat="1" ht="17.25">
      <c r="A191" s="1036"/>
      <c r="B191" s="1036"/>
      <c r="C191" s="1036"/>
      <c r="D191" s="1037"/>
      <c r="E191" s="332"/>
      <c r="F191" s="333"/>
      <c r="G191" s="334" t="s">
        <v>163</v>
      </c>
      <c r="H191" s="1066" t="s">
        <v>8</v>
      </c>
      <c r="I191" s="1067"/>
      <c r="J191" s="1068"/>
      <c r="K191" s="1066" t="s">
        <v>6</v>
      </c>
      <c r="L191" s="1067"/>
      <c r="M191" s="1067"/>
      <c r="N191" s="328"/>
      <c r="O191" s="329"/>
      <c r="P191" s="330"/>
      <c r="Q191" s="333"/>
      <c r="R191" s="333"/>
      <c r="S191" s="334"/>
      <c r="T191" s="1064"/>
      <c r="U191" s="1036"/>
    </row>
    <row r="192" spans="1:26" s="331" customFormat="1" ht="19.5">
      <c r="A192" s="1036"/>
      <c r="B192" s="1036"/>
      <c r="C192" s="1036"/>
      <c r="D192" s="1037"/>
      <c r="E192" s="1066" t="s">
        <v>7</v>
      </c>
      <c r="F192" s="1067"/>
      <c r="G192" s="1068"/>
      <c r="H192" s="1066" t="s">
        <v>12</v>
      </c>
      <c r="I192" s="1067"/>
      <c r="J192" s="1068"/>
      <c r="K192" s="1066" t="s">
        <v>9</v>
      </c>
      <c r="L192" s="1067"/>
      <c r="M192" s="1067"/>
      <c r="N192" s="1066" t="s">
        <v>164</v>
      </c>
      <c r="O192" s="1067"/>
      <c r="P192" s="1068"/>
      <c r="Q192" s="1069" t="s">
        <v>165</v>
      </c>
      <c r="R192" s="1070"/>
      <c r="S192" s="1071"/>
      <c r="T192" s="1064"/>
      <c r="U192" s="1036"/>
    </row>
    <row r="193" spans="1:26" s="331" customFormat="1" ht="17.25">
      <c r="A193" s="1036"/>
      <c r="B193" s="1036"/>
      <c r="C193" s="1036"/>
      <c r="D193" s="1037"/>
      <c r="E193" s="1066" t="s">
        <v>11</v>
      </c>
      <c r="F193" s="1067"/>
      <c r="G193" s="1068"/>
      <c r="H193" s="1066" t="s">
        <v>15</v>
      </c>
      <c r="I193" s="1067"/>
      <c r="J193" s="1068"/>
      <c r="K193" s="1066" t="s">
        <v>13</v>
      </c>
      <c r="L193" s="1067"/>
      <c r="M193" s="1067"/>
      <c r="N193" s="1066" t="s">
        <v>17</v>
      </c>
      <c r="O193" s="1067"/>
      <c r="P193" s="1068"/>
      <c r="Q193" s="1067" t="s">
        <v>166</v>
      </c>
      <c r="R193" s="1067"/>
      <c r="S193" s="1068"/>
      <c r="T193" s="1064"/>
      <c r="U193" s="1036"/>
    </row>
    <row r="194" spans="1:26" s="331" customFormat="1" ht="17.25">
      <c r="A194" s="1036"/>
      <c r="B194" s="1036"/>
      <c r="C194" s="1036"/>
      <c r="D194" s="1037"/>
      <c r="E194" s="332"/>
      <c r="F194" s="333"/>
      <c r="G194" s="334"/>
      <c r="H194" s="1066" t="s">
        <v>19</v>
      </c>
      <c r="I194" s="1067"/>
      <c r="J194" s="1068"/>
      <c r="K194" s="1066" t="s">
        <v>16</v>
      </c>
      <c r="L194" s="1067"/>
      <c r="M194" s="1067"/>
      <c r="N194" s="1066" t="s">
        <v>20</v>
      </c>
      <c r="O194" s="1067"/>
      <c r="P194" s="1068"/>
      <c r="T194" s="1064"/>
      <c r="U194" s="1036"/>
    </row>
    <row r="195" spans="1:26" s="331" customFormat="1" ht="17.25">
      <c r="A195" s="1036"/>
      <c r="B195" s="1036"/>
      <c r="C195" s="1036"/>
      <c r="D195" s="1037"/>
      <c r="E195" s="335"/>
      <c r="F195" s="336"/>
      <c r="G195" s="337"/>
      <c r="J195" s="337"/>
      <c r="K195" s="1072" t="s">
        <v>19</v>
      </c>
      <c r="L195" s="1073"/>
      <c r="M195" s="1073"/>
      <c r="N195" s="335"/>
      <c r="O195" s="336"/>
      <c r="P195" s="337"/>
      <c r="Q195" s="336"/>
      <c r="R195" s="336"/>
      <c r="S195" s="337"/>
      <c r="T195" s="1064"/>
      <c r="U195" s="1036"/>
    </row>
    <row r="196" spans="1:26" s="331" customFormat="1" ht="17.25">
      <c r="A196" s="1036"/>
      <c r="B196" s="1036"/>
      <c r="C196" s="1036"/>
      <c r="D196" s="1037"/>
      <c r="E196" s="338" t="s">
        <v>7</v>
      </c>
      <c r="F196" s="338" t="s">
        <v>167</v>
      </c>
      <c r="G196" s="338" t="s">
        <v>168</v>
      </c>
      <c r="H196" s="338" t="s">
        <v>7</v>
      </c>
      <c r="I196" s="338" t="s">
        <v>167</v>
      </c>
      <c r="J196" s="838" t="s">
        <v>168</v>
      </c>
      <c r="K196" s="338" t="s">
        <v>7</v>
      </c>
      <c r="L196" s="338" t="s">
        <v>167</v>
      </c>
      <c r="M196" s="338" t="s">
        <v>168</v>
      </c>
      <c r="N196" s="339" t="s">
        <v>7</v>
      </c>
      <c r="O196" s="339" t="s">
        <v>167</v>
      </c>
      <c r="P196" s="339" t="s">
        <v>168</v>
      </c>
      <c r="Q196" s="338" t="s">
        <v>7</v>
      </c>
      <c r="R196" s="338" t="s">
        <v>167</v>
      </c>
      <c r="S196" s="838" t="s">
        <v>168</v>
      </c>
      <c r="T196" s="1064"/>
      <c r="U196" s="1036"/>
    </row>
    <row r="197" spans="1:26" s="331" customFormat="1" ht="17.25">
      <c r="A197" s="1038"/>
      <c r="B197" s="1038"/>
      <c r="C197" s="1038"/>
      <c r="D197" s="1039"/>
      <c r="E197" s="340" t="s">
        <v>11</v>
      </c>
      <c r="F197" s="340" t="s">
        <v>169</v>
      </c>
      <c r="G197" s="340" t="s">
        <v>170</v>
      </c>
      <c r="H197" s="340" t="s">
        <v>11</v>
      </c>
      <c r="I197" s="340" t="s">
        <v>169</v>
      </c>
      <c r="J197" s="340" t="s">
        <v>170</v>
      </c>
      <c r="K197" s="340" t="s">
        <v>11</v>
      </c>
      <c r="L197" s="340" t="s">
        <v>169</v>
      </c>
      <c r="M197" s="340" t="s">
        <v>170</v>
      </c>
      <c r="N197" s="340" t="s">
        <v>11</v>
      </c>
      <c r="O197" s="340" t="s">
        <v>169</v>
      </c>
      <c r="P197" s="340" t="s">
        <v>170</v>
      </c>
      <c r="Q197" s="340" t="s">
        <v>11</v>
      </c>
      <c r="R197" s="340" t="s">
        <v>169</v>
      </c>
      <c r="S197" s="340" t="s">
        <v>170</v>
      </c>
      <c r="T197" s="1065"/>
      <c r="U197" s="1038"/>
    </row>
    <row r="198" spans="1:26" s="333" customFormat="1" ht="3" customHeight="1">
      <c r="A198" s="830"/>
      <c r="B198" s="830"/>
      <c r="C198" s="830"/>
      <c r="D198" s="831"/>
      <c r="E198" s="838"/>
      <c r="F198" s="339"/>
      <c r="G198" s="339"/>
      <c r="H198" s="339"/>
      <c r="I198" s="339"/>
      <c r="J198" s="838"/>
      <c r="K198" s="339"/>
      <c r="L198" s="339"/>
      <c r="M198" s="339"/>
      <c r="N198" s="339"/>
      <c r="O198" s="339"/>
      <c r="P198" s="339"/>
      <c r="Q198" s="339"/>
      <c r="R198" s="339"/>
      <c r="S198" s="838"/>
      <c r="T198" s="836"/>
    </row>
    <row r="199" spans="1:26" s="50" customFormat="1" ht="24" customHeight="1">
      <c r="A199" s="1061" t="s">
        <v>21</v>
      </c>
      <c r="B199" s="1061"/>
      <c r="C199" s="1061"/>
      <c r="D199" s="1062"/>
      <c r="E199" s="353">
        <f>SUM(E200:E212)</f>
        <v>104</v>
      </c>
      <c r="F199" s="353">
        <f t="shared" ref="F199:S199" si="56">SUM(F200:F212)</f>
        <v>75</v>
      </c>
      <c r="G199" s="353">
        <f t="shared" si="56"/>
        <v>29</v>
      </c>
      <c r="H199" s="353">
        <f t="shared" si="56"/>
        <v>0</v>
      </c>
      <c r="I199" s="353">
        <f t="shared" si="56"/>
        <v>0</v>
      </c>
      <c r="J199" s="353">
        <f t="shared" si="56"/>
        <v>0</v>
      </c>
      <c r="K199" s="353">
        <f t="shared" si="56"/>
        <v>0</v>
      </c>
      <c r="L199" s="353">
        <f t="shared" si="56"/>
        <v>0</v>
      </c>
      <c r="M199" s="353">
        <f t="shared" si="56"/>
        <v>0</v>
      </c>
      <c r="N199" s="353">
        <f t="shared" si="56"/>
        <v>0</v>
      </c>
      <c r="O199" s="353">
        <f t="shared" si="56"/>
        <v>0</v>
      </c>
      <c r="P199" s="353">
        <f t="shared" si="56"/>
        <v>0</v>
      </c>
      <c r="Q199" s="353">
        <f>SUM(Q200:Q212)</f>
        <v>104</v>
      </c>
      <c r="R199" s="353">
        <f t="shared" si="56"/>
        <v>75</v>
      </c>
      <c r="S199" s="353">
        <f t="shared" si="56"/>
        <v>29</v>
      </c>
      <c r="T199" s="648"/>
      <c r="U199" s="835" t="s">
        <v>11</v>
      </c>
      <c r="X199" s="50">
        <f>H199+K199+N199+Q199</f>
        <v>104</v>
      </c>
      <c r="Y199" s="50">
        <f>I199+L199+O199+R199</f>
        <v>75</v>
      </c>
      <c r="Z199" s="50">
        <f>J199+M199+P199+S199</f>
        <v>29</v>
      </c>
    </row>
    <row r="200" spans="1:26">
      <c r="A200" s="8"/>
      <c r="B200" s="59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286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286">
        <v>2</v>
      </c>
      <c r="T200" s="342"/>
      <c r="U200" s="58" t="s">
        <v>23</v>
      </c>
      <c r="V200" s="837"/>
      <c r="W200" s="11"/>
      <c r="X200" s="50">
        <f t="shared" ref="X200:X212" si="57">H200+K200+N200+Q200</f>
        <v>27</v>
      </c>
      <c r="Y200" s="50">
        <f t="shared" ref="Y200:Y212" si="58">I200+L200+O200+R200</f>
        <v>25</v>
      </c>
      <c r="Z200" s="50">
        <f t="shared" ref="Z200:Z212" si="59">J200+M200+P200+S200</f>
        <v>2</v>
      </c>
    </row>
    <row r="201" spans="1:26">
      <c r="B201" s="57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286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286"/>
      <c r="T201" s="343"/>
      <c r="U201" s="58" t="s">
        <v>26</v>
      </c>
      <c r="V201" s="344"/>
      <c r="W201" s="344"/>
      <c r="X201" s="50">
        <f t="shared" si="57"/>
        <v>0</v>
      </c>
      <c r="Y201" s="50">
        <f t="shared" si="58"/>
        <v>0</v>
      </c>
      <c r="Z201" s="50">
        <f t="shared" si="59"/>
        <v>0</v>
      </c>
    </row>
    <row r="202" spans="1:26">
      <c r="A202" s="11"/>
      <c r="B202" s="57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286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286">
        <v>4</v>
      </c>
      <c r="T202" s="343"/>
      <c r="U202" s="58" t="s">
        <v>28</v>
      </c>
      <c r="V202" s="344"/>
      <c r="W202" s="344"/>
      <c r="X202" s="50">
        <f t="shared" si="57"/>
        <v>10</v>
      </c>
      <c r="Y202" s="50">
        <f t="shared" si="58"/>
        <v>6</v>
      </c>
      <c r="Z202" s="50">
        <f t="shared" si="59"/>
        <v>4</v>
      </c>
    </row>
    <row r="203" spans="1:26">
      <c r="A203" s="11"/>
      <c r="B203" s="57" t="s">
        <v>29</v>
      </c>
      <c r="C203" s="11"/>
      <c r="D203" s="286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286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286"/>
      <c r="T203" s="343"/>
      <c r="U203" s="58" t="s">
        <v>30</v>
      </c>
      <c r="X203" s="50">
        <f t="shared" si="57"/>
        <v>0</v>
      </c>
      <c r="Y203" s="50">
        <f t="shared" si="58"/>
        <v>0</v>
      </c>
      <c r="Z203" s="50">
        <f t="shared" si="59"/>
        <v>0</v>
      </c>
    </row>
    <row r="204" spans="1:26">
      <c r="A204" s="11"/>
      <c r="B204" s="57" t="s">
        <v>31</v>
      </c>
      <c r="C204" s="11"/>
      <c r="D204" s="286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286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286">
        <v>4</v>
      </c>
      <c r="T204" s="343"/>
      <c r="U204" s="58" t="s">
        <v>32</v>
      </c>
      <c r="X204" s="50">
        <f t="shared" si="57"/>
        <v>12</v>
      </c>
      <c r="Y204" s="50">
        <f t="shared" si="58"/>
        <v>8</v>
      </c>
      <c r="Z204" s="50">
        <f t="shared" si="59"/>
        <v>4</v>
      </c>
    </row>
    <row r="205" spans="1:26">
      <c r="A205" s="11"/>
      <c r="B205" s="57" t="s">
        <v>33</v>
      </c>
      <c r="C205" s="11"/>
      <c r="D205" s="286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286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286">
        <v>3</v>
      </c>
      <c r="T205" s="343"/>
      <c r="U205" s="58" t="s">
        <v>34</v>
      </c>
      <c r="X205" s="50">
        <f t="shared" si="57"/>
        <v>9</v>
      </c>
      <c r="Y205" s="50">
        <f t="shared" si="58"/>
        <v>6</v>
      </c>
      <c r="Z205" s="50">
        <f t="shared" si="59"/>
        <v>3</v>
      </c>
    </row>
    <row r="206" spans="1:26">
      <c r="A206" s="11"/>
      <c r="B206" s="57" t="s">
        <v>35</v>
      </c>
      <c r="C206" s="11"/>
      <c r="D206" s="286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286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286">
        <v>5</v>
      </c>
      <c r="T206" s="343"/>
      <c r="U206" s="58" t="s">
        <v>36</v>
      </c>
      <c r="X206" s="50">
        <f t="shared" si="57"/>
        <v>10</v>
      </c>
      <c r="Y206" s="50">
        <f t="shared" si="58"/>
        <v>5</v>
      </c>
      <c r="Z206" s="50">
        <f t="shared" si="59"/>
        <v>5</v>
      </c>
    </row>
    <row r="207" spans="1:26">
      <c r="A207" s="11"/>
      <c r="B207" s="57" t="s">
        <v>37</v>
      </c>
      <c r="C207" s="11"/>
      <c r="D207" s="286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286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286"/>
      <c r="T207" s="343"/>
      <c r="U207" s="58" t="s">
        <v>38</v>
      </c>
      <c r="X207" s="50">
        <f t="shared" si="57"/>
        <v>0</v>
      </c>
      <c r="Y207" s="50">
        <f t="shared" si="58"/>
        <v>0</v>
      </c>
      <c r="Z207" s="50">
        <f t="shared" si="59"/>
        <v>0</v>
      </c>
    </row>
    <row r="208" spans="1:26">
      <c r="A208" s="11"/>
      <c r="B208" s="57" t="s">
        <v>39</v>
      </c>
      <c r="C208" s="11"/>
      <c r="D208" s="286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286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286"/>
      <c r="T208" s="343"/>
      <c r="U208" s="58" t="s">
        <v>40</v>
      </c>
      <c r="X208" s="50">
        <f t="shared" si="57"/>
        <v>0</v>
      </c>
      <c r="Y208" s="50">
        <f t="shared" si="58"/>
        <v>0</v>
      </c>
      <c r="Z208" s="50">
        <f t="shared" si="59"/>
        <v>0</v>
      </c>
    </row>
    <row r="209" spans="1:26">
      <c r="A209" s="11"/>
      <c r="B209" s="57" t="s">
        <v>41</v>
      </c>
      <c r="C209" s="11"/>
      <c r="D209" s="286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286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286">
        <v>7</v>
      </c>
      <c r="T209" s="343"/>
      <c r="U209" s="58" t="s">
        <v>42</v>
      </c>
      <c r="X209" s="50">
        <f t="shared" si="57"/>
        <v>22</v>
      </c>
      <c r="Y209" s="50">
        <f t="shared" si="58"/>
        <v>15</v>
      </c>
      <c r="Z209" s="50">
        <f t="shared" si="59"/>
        <v>7</v>
      </c>
    </row>
    <row r="210" spans="1:26">
      <c r="A210" s="11"/>
      <c r="B210" s="57" t="s">
        <v>43</v>
      </c>
      <c r="C210" s="11"/>
      <c r="D210" s="286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286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286"/>
      <c r="T210" s="343"/>
      <c r="U210" s="58" t="s">
        <v>44</v>
      </c>
      <c r="X210" s="50">
        <f t="shared" si="57"/>
        <v>0</v>
      </c>
      <c r="Y210" s="50">
        <f t="shared" si="58"/>
        <v>0</v>
      </c>
      <c r="Z210" s="50">
        <f t="shared" si="59"/>
        <v>0</v>
      </c>
    </row>
    <row r="211" spans="1:26">
      <c r="A211" s="11"/>
      <c r="B211" s="57" t="s">
        <v>45</v>
      </c>
      <c r="C211" s="11"/>
      <c r="D211" s="286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286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286">
        <v>4</v>
      </c>
      <c r="T211" s="343"/>
      <c r="U211" s="58" t="s">
        <v>46</v>
      </c>
      <c r="X211" s="50">
        <f t="shared" si="57"/>
        <v>14</v>
      </c>
      <c r="Y211" s="50">
        <f t="shared" si="58"/>
        <v>10</v>
      </c>
      <c r="Z211" s="50">
        <f t="shared" si="59"/>
        <v>4</v>
      </c>
    </row>
    <row r="212" spans="1:26">
      <c r="A212" s="12"/>
      <c r="B212" s="48" t="s">
        <v>47</v>
      </c>
      <c r="C212" s="12"/>
      <c r="D212" s="283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84"/>
      <c r="U212" s="12" t="s">
        <v>48</v>
      </c>
      <c r="X212" s="50">
        <f t="shared" si="57"/>
        <v>0</v>
      </c>
      <c r="Y212" s="50">
        <f t="shared" si="58"/>
        <v>0</v>
      </c>
      <c r="Z212" s="50">
        <f t="shared" si="59"/>
        <v>0</v>
      </c>
    </row>
    <row r="213" spans="1:26" ht="3" customHeight="1">
      <c r="X213" s="50">
        <f>H213+K213</f>
        <v>0</v>
      </c>
      <c r="Y213" s="50">
        <f>I213+L213</f>
        <v>0</v>
      </c>
      <c r="Z213" s="50">
        <f>J213+M213</f>
        <v>0</v>
      </c>
    </row>
    <row r="214" spans="1:26" s="331" customFormat="1" ht="17.25">
      <c r="A214" s="333"/>
      <c r="B214" s="331" t="s">
        <v>175</v>
      </c>
      <c r="C214" s="333" t="s">
        <v>176</v>
      </c>
      <c r="D214" s="333"/>
      <c r="E214" s="333"/>
      <c r="F214" s="333"/>
      <c r="G214" s="333"/>
      <c r="H214" s="333"/>
      <c r="J214" s="333"/>
      <c r="M214" s="331" t="s">
        <v>177</v>
      </c>
    </row>
    <row r="215" spans="1:26" s="331" customFormat="1" ht="17.25">
      <c r="B215" s="331" t="s">
        <v>66</v>
      </c>
      <c r="M215" s="331" t="s">
        <v>113</v>
      </c>
    </row>
    <row r="216" spans="1:26">
      <c r="B216" s="331" t="s">
        <v>114</v>
      </c>
      <c r="C216" s="331"/>
      <c r="M216" s="331" t="s">
        <v>178</v>
      </c>
    </row>
    <row r="217" spans="1:26">
      <c r="B217" s="331" t="s">
        <v>148</v>
      </c>
      <c r="C217" s="5"/>
      <c r="D217" s="5"/>
      <c r="E217" s="5"/>
      <c r="F217" s="5"/>
      <c r="G217" s="5"/>
      <c r="I217" s="5"/>
      <c r="M217" s="331" t="s">
        <v>117</v>
      </c>
    </row>
    <row r="218" spans="1:26" s="1" customFormat="1">
      <c r="B218" s="326" t="s">
        <v>127</v>
      </c>
      <c r="C218" s="2">
        <v>3.4</v>
      </c>
      <c r="D218" s="326" t="s">
        <v>182</v>
      </c>
    </row>
    <row r="219" spans="1:26" s="3" customFormat="1">
      <c r="B219" s="327" t="s">
        <v>2</v>
      </c>
      <c r="C219" s="2">
        <v>3.4</v>
      </c>
      <c r="D219" s="327" t="s">
        <v>183</v>
      </c>
      <c r="P219" s="3" t="s">
        <v>185</v>
      </c>
    </row>
    <row r="220" spans="1:26" ht="6" customHeight="1"/>
    <row r="221" spans="1:26" s="331" customFormat="1" ht="21" customHeight="1">
      <c r="A221" s="1034" t="s">
        <v>3</v>
      </c>
      <c r="B221" s="1034"/>
      <c r="C221" s="1034"/>
      <c r="D221" s="1035"/>
      <c r="E221" s="328"/>
      <c r="F221" s="329"/>
      <c r="G221" s="330"/>
      <c r="H221" s="1040" t="s">
        <v>4</v>
      </c>
      <c r="I221" s="1041"/>
      <c r="J221" s="1041"/>
      <c r="K221" s="1041"/>
      <c r="L221" s="1041"/>
      <c r="M221" s="1041"/>
      <c r="N221" s="1041"/>
      <c r="O221" s="1041"/>
      <c r="P221" s="1041"/>
      <c r="Q221" s="1041"/>
      <c r="R221" s="1041"/>
      <c r="S221" s="1042"/>
      <c r="T221" s="1063" t="s">
        <v>5</v>
      </c>
      <c r="U221" s="1034"/>
    </row>
    <row r="222" spans="1:26" s="331" customFormat="1" ht="17.25">
      <c r="A222" s="1036"/>
      <c r="B222" s="1036"/>
      <c r="C222" s="1036"/>
      <c r="D222" s="1037"/>
      <c r="E222" s="332"/>
      <c r="F222" s="333"/>
      <c r="G222" s="334" t="s">
        <v>163</v>
      </c>
      <c r="H222" s="1066" t="s">
        <v>8</v>
      </c>
      <c r="I222" s="1067"/>
      <c r="J222" s="1068"/>
      <c r="K222" s="1066" t="s">
        <v>6</v>
      </c>
      <c r="L222" s="1067"/>
      <c r="M222" s="1067"/>
      <c r="N222" s="328"/>
      <c r="O222" s="329"/>
      <c r="P222" s="330"/>
      <c r="Q222" s="333"/>
      <c r="R222" s="333"/>
      <c r="S222" s="334"/>
      <c r="T222" s="1064"/>
      <c r="U222" s="1036"/>
    </row>
    <row r="223" spans="1:26" s="331" customFormat="1" ht="19.5">
      <c r="A223" s="1036"/>
      <c r="B223" s="1036"/>
      <c r="C223" s="1036"/>
      <c r="D223" s="1037"/>
      <c r="E223" s="1066" t="s">
        <v>7</v>
      </c>
      <c r="F223" s="1067"/>
      <c r="G223" s="1068"/>
      <c r="H223" s="1066" t="s">
        <v>12</v>
      </c>
      <c r="I223" s="1067"/>
      <c r="J223" s="1068"/>
      <c r="K223" s="1066" t="s">
        <v>9</v>
      </c>
      <c r="L223" s="1067"/>
      <c r="M223" s="1067"/>
      <c r="N223" s="1066" t="s">
        <v>164</v>
      </c>
      <c r="O223" s="1067"/>
      <c r="P223" s="1068"/>
      <c r="Q223" s="1069" t="s">
        <v>165</v>
      </c>
      <c r="R223" s="1070"/>
      <c r="S223" s="1071"/>
      <c r="T223" s="1064"/>
      <c r="U223" s="1036"/>
    </row>
    <row r="224" spans="1:26" s="331" customFormat="1" ht="17.25">
      <c r="A224" s="1036"/>
      <c r="B224" s="1036"/>
      <c r="C224" s="1036"/>
      <c r="D224" s="1037"/>
      <c r="E224" s="1066" t="s">
        <v>11</v>
      </c>
      <c r="F224" s="1067"/>
      <c r="G224" s="1068"/>
      <c r="H224" s="1066" t="s">
        <v>15</v>
      </c>
      <c r="I224" s="1067"/>
      <c r="J224" s="1068"/>
      <c r="K224" s="1066" t="s">
        <v>13</v>
      </c>
      <c r="L224" s="1067"/>
      <c r="M224" s="1067"/>
      <c r="N224" s="1066" t="s">
        <v>17</v>
      </c>
      <c r="O224" s="1067"/>
      <c r="P224" s="1068"/>
      <c r="Q224" s="1067" t="s">
        <v>166</v>
      </c>
      <c r="R224" s="1067"/>
      <c r="S224" s="1068"/>
      <c r="T224" s="1064"/>
      <c r="U224" s="1036"/>
    </row>
    <row r="225" spans="1:23" s="331" customFormat="1" ht="17.25">
      <c r="A225" s="1036"/>
      <c r="B225" s="1036"/>
      <c r="C225" s="1036"/>
      <c r="D225" s="1037"/>
      <c r="E225" s="332"/>
      <c r="F225" s="333"/>
      <c r="G225" s="334"/>
      <c r="H225" s="1066" t="s">
        <v>19</v>
      </c>
      <c r="I225" s="1067"/>
      <c r="J225" s="1068"/>
      <c r="K225" s="1066" t="s">
        <v>16</v>
      </c>
      <c r="L225" s="1067"/>
      <c r="M225" s="1067"/>
      <c r="N225" s="1066" t="s">
        <v>20</v>
      </c>
      <c r="O225" s="1067"/>
      <c r="P225" s="1068"/>
      <c r="T225" s="1064"/>
      <c r="U225" s="1036"/>
    </row>
    <row r="226" spans="1:23" s="331" customFormat="1" ht="17.25">
      <c r="A226" s="1036"/>
      <c r="B226" s="1036"/>
      <c r="C226" s="1036"/>
      <c r="D226" s="1037"/>
      <c r="E226" s="335"/>
      <c r="F226" s="336"/>
      <c r="G226" s="337"/>
      <c r="J226" s="337"/>
      <c r="K226" s="1072" t="s">
        <v>19</v>
      </c>
      <c r="L226" s="1073"/>
      <c r="M226" s="1073"/>
      <c r="N226" s="335"/>
      <c r="O226" s="336"/>
      <c r="P226" s="337"/>
      <c r="Q226" s="336"/>
      <c r="R226" s="336"/>
      <c r="S226" s="337"/>
      <c r="T226" s="1064"/>
      <c r="U226" s="1036"/>
    </row>
    <row r="227" spans="1:23" s="331" customFormat="1" ht="17.25">
      <c r="A227" s="1036"/>
      <c r="B227" s="1036"/>
      <c r="C227" s="1036"/>
      <c r="D227" s="1037"/>
      <c r="E227" s="338" t="s">
        <v>7</v>
      </c>
      <c r="F227" s="338" t="s">
        <v>167</v>
      </c>
      <c r="G227" s="338" t="s">
        <v>168</v>
      </c>
      <c r="H227" s="338" t="s">
        <v>7</v>
      </c>
      <c r="I227" s="338" t="s">
        <v>167</v>
      </c>
      <c r="J227" s="838" t="s">
        <v>168</v>
      </c>
      <c r="K227" s="338" t="s">
        <v>7</v>
      </c>
      <c r="L227" s="338" t="s">
        <v>167</v>
      </c>
      <c r="M227" s="338" t="s">
        <v>168</v>
      </c>
      <c r="N227" s="339" t="s">
        <v>7</v>
      </c>
      <c r="O227" s="339" t="s">
        <v>167</v>
      </c>
      <c r="P227" s="339" t="s">
        <v>168</v>
      </c>
      <c r="Q227" s="338" t="s">
        <v>7</v>
      </c>
      <c r="R227" s="338" t="s">
        <v>167</v>
      </c>
      <c r="S227" s="838" t="s">
        <v>168</v>
      </c>
      <c r="T227" s="1064"/>
      <c r="U227" s="1036"/>
    </row>
    <row r="228" spans="1:23" s="331" customFormat="1" ht="17.25">
      <c r="A228" s="1038"/>
      <c r="B228" s="1038"/>
      <c r="C228" s="1038"/>
      <c r="D228" s="1039"/>
      <c r="E228" s="340" t="s">
        <v>11</v>
      </c>
      <c r="F228" s="340" t="s">
        <v>169</v>
      </c>
      <c r="G228" s="340" t="s">
        <v>170</v>
      </c>
      <c r="H228" s="340" t="s">
        <v>11</v>
      </c>
      <c r="I228" s="340" t="s">
        <v>169</v>
      </c>
      <c r="J228" s="340" t="s">
        <v>170</v>
      </c>
      <c r="K228" s="340" t="s">
        <v>11</v>
      </c>
      <c r="L228" s="340" t="s">
        <v>169</v>
      </c>
      <c r="M228" s="340" t="s">
        <v>170</v>
      </c>
      <c r="N228" s="340" t="s">
        <v>11</v>
      </c>
      <c r="O228" s="340" t="s">
        <v>169</v>
      </c>
      <c r="P228" s="340" t="s">
        <v>170</v>
      </c>
      <c r="Q228" s="340" t="s">
        <v>11</v>
      </c>
      <c r="R228" s="340" t="s">
        <v>169</v>
      </c>
      <c r="S228" s="340" t="s">
        <v>170</v>
      </c>
      <c r="T228" s="1065"/>
      <c r="U228" s="1038"/>
    </row>
    <row r="229" spans="1:23" s="333" customFormat="1" ht="3" customHeight="1">
      <c r="A229" s="830"/>
      <c r="B229" s="830"/>
      <c r="C229" s="830"/>
      <c r="D229" s="831"/>
      <c r="E229" s="838"/>
      <c r="F229" s="339"/>
      <c r="G229" s="339"/>
      <c r="H229" s="339"/>
      <c r="I229" s="339"/>
      <c r="J229" s="838"/>
      <c r="K229" s="339"/>
      <c r="L229" s="339"/>
      <c r="M229" s="339"/>
      <c r="N229" s="339"/>
      <c r="O229" s="339"/>
      <c r="P229" s="339"/>
      <c r="Q229" s="339"/>
      <c r="R229" s="339"/>
      <c r="S229" s="838"/>
      <c r="T229" s="836"/>
    </row>
    <row r="230" spans="1:23" s="50" customFormat="1" ht="24" customHeight="1">
      <c r="A230" s="1061" t="s">
        <v>21</v>
      </c>
      <c r="B230" s="1061"/>
      <c r="C230" s="1061"/>
      <c r="D230" s="1062"/>
      <c r="E230" s="353">
        <f>SUM(E231:E243)</f>
        <v>33</v>
      </c>
      <c r="F230" s="353">
        <f t="shared" ref="F230:S230" si="67">SUM(F231:F243)</f>
        <v>6</v>
      </c>
      <c r="G230" s="353">
        <f t="shared" si="67"/>
        <v>27</v>
      </c>
      <c r="H230" s="353">
        <f t="shared" si="67"/>
        <v>0</v>
      </c>
      <c r="I230" s="353">
        <f t="shared" si="67"/>
        <v>0</v>
      </c>
      <c r="J230" s="353">
        <f t="shared" si="67"/>
        <v>0</v>
      </c>
      <c r="K230" s="353">
        <f t="shared" si="67"/>
        <v>0</v>
      </c>
      <c r="L230" s="353">
        <f t="shared" si="67"/>
        <v>0</v>
      </c>
      <c r="M230" s="353">
        <f t="shared" si="67"/>
        <v>0</v>
      </c>
      <c r="N230" s="353">
        <f t="shared" si="67"/>
        <v>0</v>
      </c>
      <c r="O230" s="353">
        <f t="shared" si="67"/>
        <v>0</v>
      </c>
      <c r="P230" s="353">
        <f t="shared" si="67"/>
        <v>0</v>
      </c>
      <c r="Q230" s="353">
        <f t="shared" si="67"/>
        <v>33</v>
      </c>
      <c r="R230" s="353">
        <f t="shared" si="67"/>
        <v>6</v>
      </c>
      <c r="S230" s="353">
        <f t="shared" si="67"/>
        <v>27</v>
      </c>
      <c r="T230" s="648"/>
      <c r="U230" s="835" t="s">
        <v>11</v>
      </c>
    </row>
    <row r="231" spans="1:23">
      <c r="A231" s="8"/>
      <c r="B231" s="59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286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286">
        <v>27</v>
      </c>
      <c r="T231" s="342"/>
      <c r="U231" s="58" t="s">
        <v>23</v>
      </c>
      <c r="V231" s="837"/>
      <c r="W231" s="11"/>
    </row>
    <row r="232" spans="1:23">
      <c r="B232" s="57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286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286"/>
      <c r="T232" s="343"/>
      <c r="U232" s="58" t="s">
        <v>26</v>
      </c>
      <c r="V232" s="344"/>
      <c r="W232" s="344"/>
    </row>
    <row r="233" spans="1:23">
      <c r="A233" s="11"/>
      <c r="B233" s="57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286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286"/>
      <c r="T233" s="343"/>
      <c r="U233" s="58" t="s">
        <v>28</v>
      </c>
      <c r="V233" s="344"/>
      <c r="W233" s="344"/>
    </row>
    <row r="234" spans="1:23">
      <c r="A234" s="11"/>
      <c r="B234" s="57" t="s">
        <v>29</v>
      </c>
      <c r="C234" s="11"/>
      <c r="D234" s="286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286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286"/>
      <c r="T234" s="343"/>
      <c r="U234" s="58" t="s">
        <v>30</v>
      </c>
    </row>
    <row r="235" spans="1:23">
      <c r="A235" s="11"/>
      <c r="B235" s="57" t="s">
        <v>31</v>
      </c>
      <c r="C235" s="11"/>
      <c r="D235" s="286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286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286"/>
      <c r="T235" s="343"/>
      <c r="U235" s="58" t="s">
        <v>32</v>
      </c>
    </row>
    <row r="236" spans="1:23">
      <c r="A236" s="11"/>
      <c r="B236" s="57" t="s">
        <v>33</v>
      </c>
      <c r="C236" s="11"/>
      <c r="D236" s="286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286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286"/>
      <c r="T236" s="343"/>
      <c r="U236" s="58" t="s">
        <v>34</v>
      </c>
    </row>
    <row r="237" spans="1:23">
      <c r="A237" s="11"/>
      <c r="B237" s="57" t="s">
        <v>35</v>
      </c>
      <c r="C237" s="11"/>
      <c r="D237" s="286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286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286"/>
      <c r="T237" s="343"/>
      <c r="U237" s="58" t="s">
        <v>36</v>
      </c>
    </row>
    <row r="238" spans="1:23">
      <c r="A238" s="11"/>
      <c r="B238" s="57" t="s">
        <v>37</v>
      </c>
      <c r="C238" s="11"/>
      <c r="D238" s="286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286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286"/>
      <c r="T238" s="343"/>
      <c r="U238" s="58" t="s">
        <v>38</v>
      </c>
    </row>
    <row r="239" spans="1:23">
      <c r="A239" s="11"/>
      <c r="B239" s="57" t="s">
        <v>39</v>
      </c>
      <c r="C239" s="11"/>
      <c r="D239" s="286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286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286"/>
      <c r="T239" s="343"/>
      <c r="U239" s="58" t="s">
        <v>40</v>
      </c>
    </row>
    <row r="240" spans="1:23">
      <c r="A240" s="11"/>
      <c r="B240" s="57" t="s">
        <v>41</v>
      </c>
      <c r="C240" s="11"/>
      <c r="D240" s="286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286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286"/>
      <c r="T240" s="343"/>
      <c r="U240" s="58" t="s">
        <v>42</v>
      </c>
    </row>
    <row r="241" spans="1:21">
      <c r="A241" s="11"/>
      <c r="B241" s="57" t="s">
        <v>43</v>
      </c>
      <c r="C241" s="11"/>
      <c r="D241" s="286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286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286"/>
      <c r="T241" s="343"/>
      <c r="U241" s="58" t="s">
        <v>44</v>
      </c>
    </row>
    <row r="242" spans="1:21">
      <c r="A242" s="11"/>
      <c r="B242" s="57" t="s">
        <v>45</v>
      </c>
      <c r="C242" s="11"/>
      <c r="D242" s="286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286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286"/>
      <c r="T242" s="343"/>
      <c r="U242" s="58" t="s">
        <v>46</v>
      </c>
    </row>
    <row r="243" spans="1:21">
      <c r="A243" s="12"/>
      <c r="B243" s="48" t="s">
        <v>47</v>
      </c>
      <c r="C243" s="12"/>
      <c r="D243" s="283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84"/>
      <c r="U243" s="12" t="s">
        <v>48</v>
      </c>
    </row>
    <row r="244" spans="1:21" ht="3" customHeight="1"/>
    <row r="245" spans="1:21" s="331" customFormat="1" ht="17.25">
      <c r="A245" s="333"/>
      <c r="B245" s="331" t="s">
        <v>175</v>
      </c>
      <c r="C245" s="333" t="s">
        <v>176</v>
      </c>
      <c r="D245" s="333"/>
      <c r="E245" s="333"/>
      <c r="F245" s="333"/>
      <c r="G245" s="333"/>
      <c r="H245" s="333"/>
      <c r="J245" s="333"/>
      <c r="M245" s="331" t="s">
        <v>177</v>
      </c>
    </row>
    <row r="246" spans="1:21" s="331" customFormat="1" ht="17.25">
      <c r="B246" s="331" t="s">
        <v>66</v>
      </c>
      <c r="M246" s="331" t="s">
        <v>113</v>
      </c>
    </row>
    <row r="247" spans="1:21">
      <c r="B247" s="331" t="s">
        <v>114</v>
      </c>
      <c r="C247" s="331"/>
      <c r="M247" s="331" t="s">
        <v>178</v>
      </c>
    </row>
    <row r="248" spans="1:21">
      <c r="B248" s="331" t="s">
        <v>148</v>
      </c>
      <c r="C248" s="5"/>
      <c r="D248" s="5"/>
      <c r="E248" s="5"/>
      <c r="F248" s="5"/>
      <c r="G248" s="5"/>
      <c r="I248" s="5"/>
      <c r="M248" s="331" t="s">
        <v>117</v>
      </c>
    </row>
    <row r="249" spans="1:21" s="1" customFormat="1">
      <c r="B249" s="326" t="s">
        <v>127</v>
      </c>
      <c r="C249" s="2">
        <v>3.4</v>
      </c>
      <c r="D249" s="326" t="s">
        <v>522</v>
      </c>
    </row>
    <row r="250" spans="1:21" s="3" customFormat="1">
      <c r="B250" s="327" t="s">
        <v>2</v>
      </c>
      <c r="C250" s="2">
        <v>3.4</v>
      </c>
      <c r="D250" s="327" t="s">
        <v>523</v>
      </c>
      <c r="P250" s="3" t="s">
        <v>186</v>
      </c>
    </row>
    <row r="251" spans="1:21" ht="6" customHeight="1"/>
    <row r="252" spans="1:21" s="331" customFormat="1" ht="21" customHeight="1">
      <c r="A252" s="1034" t="s">
        <v>3</v>
      </c>
      <c r="B252" s="1034"/>
      <c r="C252" s="1034"/>
      <c r="D252" s="1035"/>
      <c r="E252" s="328"/>
      <c r="F252" s="329"/>
      <c r="G252" s="330"/>
      <c r="H252" s="1040" t="s">
        <v>4</v>
      </c>
      <c r="I252" s="1041"/>
      <c r="J252" s="1041"/>
      <c r="K252" s="1041"/>
      <c r="L252" s="1041"/>
      <c r="M252" s="1041"/>
      <c r="N252" s="1041"/>
      <c r="O252" s="1041"/>
      <c r="P252" s="1041"/>
      <c r="Q252" s="1041"/>
      <c r="R252" s="1041"/>
      <c r="S252" s="1042"/>
      <c r="T252" s="1063" t="s">
        <v>5</v>
      </c>
      <c r="U252" s="1034"/>
    </row>
    <row r="253" spans="1:21" s="331" customFormat="1" ht="17.25">
      <c r="A253" s="1036"/>
      <c r="B253" s="1036"/>
      <c r="C253" s="1036"/>
      <c r="D253" s="1037"/>
      <c r="E253" s="332"/>
      <c r="F253" s="333"/>
      <c r="G253" s="334" t="s">
        <v>163</v>
      </c>
      <c r="H253" s="1066" t="s">
        <v>8</v>
      </c>
      <c r="I253" s="1067"/>
      <c r="J253" s="1068"/>
      <c r="K253" s="1066" t="s">
        <v>6</v>
      </c>
      <c r="L253" s="1067"/>
      <c r="M253" s="1067"/>
      <c r="N253" s="328"/>
      <c r="O253" s="329"/>
      <c r="P253" s="330"/>
      <c r="Q253" s="333"/>
      <c r="R253" s="333"/>
      <c r="S253" s="334"/>
      <c r="T253" s="1064"/>
      <c r="U253" s="1036"/>
    </row>
    <row r="254" spans="1:21" s="331" customFormat="1" ht="19.5">
      <c r="A254" s="1036"/>
      <c r="B254" s="1036"/>
      <c r="C254" s="1036"/>
      <c r="D254" s="1037"/>
      <c r="E254" s="1066" t="s">
        <v>7</v>
      </c>
      <c r="F254" s="1067"/>
      <c r="G254" s="1068"/>
      <c r="H254" s="1066" t="s">
        <v>12</v>
      </c>
      <c r="I254" s="1067"/>
      <c r="J254" s="1068"/>
      <c r="K254" s="1066" t="s">
        <v>9</v>
      </c>
      <c r="L254" s="1067"/>
      <c r="M254" s="1067"/>
      <c r="N254" s="1066" t="s">
        <v>164</v>
      </c>
      <c r="O254" s="1067"/>
      <c r="P254" s="1068"/>
      <c r="Q254" s="1069" t="s">
        <v>165</v>
      </c>
      <c r="R254" s="1070"/>
      <c r="S254" s="1071"/>
      <c r="T254" s="1064"/>
      <c r="U254" s="1036"/>
    </row>
    <row r="255" spans="1:21" s="331" customFormat="1" ht="17.25">
      <c r="A255" s="1036"/>
      <c r="B255" s="1036"/>
      <c r="C255" s="1036"/>
      <c r="D255" s="1037"/>
      <c r="E255" s="1066" t="s">
        <v>11</v>
      </c>
      <c r="F255" s="1067"/>
      <c r="G255" s="1068"/>
      <c r="H255" s="1066" t="s">
        <v>15</v>
      </c>
      <c r="I255" s="1067"/>
      <c r="J255" s="1068"/>
      <c r="K255" s="1066" t="s">
        <v>13</v>
      </c>
      <c r="L255" s="1067"/>
      <c r="M255" s="1067"/>
      <c r="N255" s="1066" t="s">
        <v>17</v>
      </c>
      <c r="O255" s="1067"/>
      <c r="P255" s="1068"/>
      <c r="Q255" s="1067" t="s">
        <v>166</v>
      </c>
      <c r="R255" s="1067"/>
      <c r="S255" s="1068"/>
      <c r="T255" s="1064"/>
      <c r="U255" s="1036"/>
    </row>
    <row r="256" spans="1:21" s="331" customFormat="1" ht="17.25">
      <c r="A256" s="1036"/>
      <c r="B256" s="1036"/>
      <c r="C256" s="1036"/>
      <c r="D256" s="1037"/>
      <c r="E256" s="332"/>
      <c r="F256" s="333"/>
      <c r="G256" s="334"/>
      <c r="H256" s="1066" t="s">
        <v>19</v>
      </c>
      <c r="I256" s="1067"/>
      <c r="J256" s="1068"/>
      <c r="K256" s="1066" t="s">
        <v>16</v>
      </c>
      <c r="L256" s="1067"/>
      <c r="M256" s="1067"/>
      <c r="N256" s="1066" t="s">
        <v>20</v>
      </c>
      <c r="O256" s="1067"/>
      <c r="P256" s="1068"/>
      <c r="T256" s="1064"/>
      <c r="U256" s="1036"/>
    </row>
    <row r="257" spans="1:23" s="331" customFormat="1" ht="17.25">
      <c r="A257" s="1036"/>
      <c r="B257" s="1036"/>
      <c r="C257" s="1036"/>
      <c r="D257" s="1037"/>
      <c r="E257" s="335"/>
      <c r="F257" s="336"/>
      <c r="G257" s="337"/>
      <c r="J257" s="337"/>
      <c r="K257" s="1072" t="s">
        <v>19</v>
      </c>
      <c r="L257" s="1073"/>
      <c r="M257" s="1073"/>
      <c r="N257" s="335"/>
      <c r="O257" s="336"/>
      <c r="P257" s="337"/>
      <c r="Q257" s="336"/>
      <c r="R257" s="336"/>
      <c r="S257" s="337"/>
      <c r="T257" s="1064"/>
      <c r="U257" s="1036"/>
    </row>
    <row r="258" spans="1:23" s="331" customFormat="1" ht="17.25">
      <c r="A258" s="1036"/>
      <c r="B258" s="1036"/>
      <c r="C258" s="1036"/>
      <c r="D258" s="1037"/>
      <c r="E258" s="338" t="s">
        <v>7</v>
      </c>
      <c r="F258" s="338" t="s">
        <v>167</v>
      </c>
      <c r="G258" s="338" t="s">
        <v>168</v>
      </c>
      <c r="H258" s="338" t="s">
        <v>7</v>
      </c>
      <c r="I258" s="338" t="s">
        <v>167</v>
      </c>
      <c r="J258" s="838" t="s">
        <v>168</v>
      </c>
      <c r="K258" s="338" t="s">
        <v>7</v>
      </c>
      <c r="L258" s="338" t="s">
        <v>167</v>
      </c>
      <c r="M258" s="338" t="s">
        <v>168</v>
      </c>
      <c r="N258" s="339" t="s">
        <v>7</v>
      </c>
      <c r="O258" s="339" t="s">
        <v>167</v>
      </c>
      <c r="P258" s="339" t="s">
        <v>168</v>
      </c>
      <c r="Q258" s="338" t="s">
        <v>7</v>
      </c>
      <c r="R258" s="338" t="s">
        <v>167</v>
      </c>
      <c r="S258" s="838" t="s">
        <v>168</v>
      </c>
      <c r="T258" s="1064"/>
      <c r="U258" s="1036"/>
    </row>
    <row r="259" spans="1:23" s="331" customFormat="1" ht="17.25">
      <c r="A259" s="1038"/>
      <c r="B259" s="1038"/>
      <c r="C259" s="1038"/>
      <c r="D259" s="1039"/>
      <c r="E259" s="340" t="s">
        <v>11</v>
      </c>
      <c r="F259" s="340" t="s">
        <v>169</v>
      </c>
      <c r="G259" s="340" t="s">
        <v>170</v>
      </c>
      <c r="H259" s="340" t="s">
        <v>11</v>
      </c>
      <c r="I259" s="340" t="s">
        <v>169</v>
      </c>
      <c r="J259" s="340" t="s">
        <v>170</v>
      </c>
      <c r="K259" s="340" t="s">
        <v>11</v>
      </c>
      <c r="L259" s="340" t="s">
        <v>169</v>
      </c>
      <c r="M259" s="340" t="s">
        <v>170</v>
      </c>
      <c r="N259" s="340" t="s">
        <v>11</v>
      </c>
      <c r="O259" s="340" t="s">
        <v>169</v>
      </c>
      <c r="P259" s="340" t="s">
        <v>170</v>
      </c>
      <c r="Q259" s="340" t="s">
        <v>11</v>
      </c>
      <c r="R259" s="340" t="s">
        <v>169</v>
      </c>
      <c r="S259" s="340" t="s">
        <v>170</v>
      </c>
      <c r="T259" s="1065"/>
      <c r="U259" s="1038"/>
    </row>
    <row r="260" spans="1:23" s="333" customFormat="1" ht="3" customHeight="1">
      <c r="A260" s="830"/>
      <c r="B260" s="830"/>
      <c r="C260" s="830"/>
      <c r="D260" s="831"/>
      <c r="E260" s="838"/>
      <c r="F260" s="339"/>
      <c r="G260" s="339"/>
      <c r="H260" s="339"/>
      <c r="I260" s="339"/>
      <c r="J260" s="838"/>
      <c r="K260" s="339"/>
      <c r="L260" s="339"/>
      <c r="M260" s="339"/>
      <c r="N260" s="339"/>
      <c r="O260" s="339"/>
      <c r="P260" s="339"/>
      <c r="Q260" s="339"/>
      <c r="R260" s="339"/>
      <c r="S260" s="838"/>
      <c r="T260" s="836"/>
    </row>
    <row r="261" spans="1:23" s="50" customFormat="1" ht="21" customHeight="1">
      <c r="A261" s="1061" t="s">
        <v>21</v>
      </c>
      <c r="B261" s="1061"/>
      <c r="C261" s="1061"/>
      <c r="D261" s="1062"/>
      <c r="E261" s="904">
        <f t="shared" ref="E261:S261" si="75">SUM(E262:E274)</f>
        <v>180</v>
      </c>
      <c r="F261" s="904">
        <f t="shared" si="75"/>
        <v>37</v>
      </c>
      <c r="G261" s="904">
        <f t="shared" si="75"/>
        <v>143</v>
      </c>
      <c r="H261" s="904">
        <f t="shared" si="75"/>
        <v>0</v>
      </c>
      <c r="I261" s="904">
        <f t="shared" si="75"/>
        <v>0</v>
      </c>
      <c r="J261" s="904">
        <f t="shared" si="75"/>
        <v>0</v>
      </c>
      <c r="K261" s="904">
        <f t="shared" si="75"/>
        <v>0</v>
      </c>
      <c r="L261" s="904">
        <f t="shared" si="75"/>
        <v>0</v>
      </c>
      <c r="M261" s="904">
        <f t="shared" si="75"/>
        <v>0</v>
      </c>
      <c r="N261" s="904">
        <f t="shared" si="75"/>
        <v>180</v>
      </c>
      <c r="O261" s="904">
        <f t="shared" si="75"/>
        <v>37</v>
      </c>
      <c r="P261" s="904">
        <f t="shared" si="75"/>
        <v>143</v>
      </c>
      <c r="Q261" s="904">
        <f t="shared" si="75"/>
        <v>0</v>
      </c>
      <c r="R261" s="904">
        <f t="shared" si="75"/>
        <v>0</v>
      </c>
      <c r="S261" s="904">
        <f t="shared" si="75"/>
        <v>0</v>
      </c>
      <c r="T261" s="648"/>
      <c r="U261" s="835" t="s">
        <v>11</v>
      </c>
    </row>
    <row r="262" spans="1:23" ht="21" customHeight="1">
      <c r="A262" s="8"/>
      <c r="B262" s="59" t="s">
        <v>22</v>
      </c>
      <c r="C262" s="11"/>
      <c r="D262" s="11"/>
      <c r="E262" s="905">
        <f>H262+K262+N262+Q262</f>
        <v>180</v>
      </c>
      <c r="F262" s="905">
        <f>I262+L262+O262+R262</f>
        <v>37</v>
      </c>
      <c r="G262" s="905">
        <f>J262+M262+P262+S262</f>
        <v>143</v>
      </c>
      <c r="H262" s="905">
        <f>SUM(I262:J262)</f>
        <v>0</v>
      </c>
      <c r="I262" s="905"/>
      <c r="J262" s="905"/>
      <c r="K262" s="905">
        <f>SUM(L262:M262)</f>
        <v>0</v>
      </c>
      <c r="L262" s="905"/>
      <c r="M262" s="905"/>
      <c r="N262" s="905">
        <f>SUM(O262:P262)</f>
        <v>180</v>
      </c>
      <c r="O262" s="905">
        <v>37</v>
      </c>
      <c r="P262" s="905">
        <v>143</v>
      </c>
      <c r="Q262" s="905">
        <f>SUM(R262:S262)</f>
        <v>0</v>
      </c>
      <c r="R262" s="905"/>
      <c r="S262" s="905"/>
      <c r="T262" s="342"/>
      <c r="U262" s="58" t="s">
        <v>23</v>
      </c>
      <c r="V262" s="837"/>
      <c r="W262" s="11"/>
    </row>
    <row r="263" spans="1:23" ht="21" customHeight="1">
      <c r="B263" s="57" t="s">
        <v>24</v>
      </c>
      <c r="E263" s="905">
        <f t="shared" ref="E263:G273" si="76">H263+K263+N263+Q263</f>
        <v>0</v>
      </c>
      <c r="F263" s="905">
        <f t="shared" si="76"/>
        <v>0</v>
      </c>
      <c r="G263" s="905">
        <f t="shared" si="76"/>
        <v>0</v>
      </c>
      <c r="H263" s="905">
        <f t="shared" ref="H263:H274" si="77">SUM(I263:J263)</f>
        <v>0</v>
      </c>
      <c r="I263" s="905"/>
      <c r="J263" s="905"/>
      <c r="K263" s="905">
        <f t="shared" ref="K263:K274" si="78">SUM(L263:M263)</f>
        <v>0</v>
      </c>
      <c r="L263" s="905"/>
      <c r="M263" s="905"/>
      <c r="N263" s="905">
        <f t="shared" ref="N263:N274" si="79">SUM(O263:P263)</f>
        <v>0</v>
      </c>
      <c r="O263" s="905"/>
      <c r="P263" s="905"/>
      <c r="Q263" s="905">
        <f t="shared" ref="Q263:Q274" si="80">SUM(R263:S263)</f>
        <v>0</v>
      </c>
      <c r="R263" s="905"/>
      <c r="S263" s="905"/>
      <c r="T263" s="343"/>
      <c r="U263" s="58" t="s">
        <v>26</v>
      </c>
      <c r="V263" s="344"/>
      <c r="W263" s="344"/>
    </row>
    <row r="264" spans="1:23" ht="21" customHeight="1">
      <c r="A264" s="11"/>
      <c r="B264" s="57" t="s">
        <v>27</v>
      </c>
      <c r="C264" s="11"/>
      <c r="D264" s="11"/>
      <c r="E264" s="905">
        <f t="shared" si="76"/>
        <v>0</v>
      </c>
      <c r="F264" s="905">
        <f t="shared" si="76"/>
        <v>0</v>
      </c>
      <c r="G264" s="905">
        <f t="shared" si="76"/>
        <v>0</v>
      </c>
      <c r="H264" s="905">
        <f t="shared" si="77"/>
        <v>0</v>
      </c>
      <c r="I264" s="905"/>
      <c r="J264" s="905"/>
      <c r="K264" s="905">
        <f t="shared" si="78"/>
        <v>0</v>
      </c>
      <c r="L264" s="905"/>
      <c r="M264" s="905"/>
      <c r="N264" s="905">
        <f t="shared" si="79"/>
        <v>0</v>
      </c>
      <c r="O264" s="905"/>
      <c r="P264" s="905"/>
      <c r="Q264" s="905">
        <f t="shared" si="80"/>
        <v>0</v>
      </c>
      <c r="R264" s="905"/>
      <c r="S264" s="905"/>
      <c r="T264" s="343"/>
      <c r="U264" s="58" t="s">
        <v>28</v>
      </c>
      <c r="V264" s="344"/>
      <c r="W264" s="344"/>
    </row>
    <row r="265" spans="1:23" ht="21" customHeight="1">
      <c r="A265" s="11"/>
      <c r="B265" s="57" t="s">
        <v>29</v>
      </c>
      <c r="C265" s="11"/>
      <c r="D265" s="286"/>
      <c r="E265" s="905">
        <f t="shared" si="76"/>
        <v>0</v>
      </c>
      <c r="F265" s="905">
        <f t="shared" si="76"/>
        <v>0</v>
      </c>
      <c r="G265" s="905">
        <f t="shared" si="76"/>
        <v>0</v>
      </c>
      <c r="H265" s="905">
        <f t="shared" si="77"/>
        <v>0</v>
      </c>
      <c r="I265" s="905"/>
      <c r="J265" s="905"/>
      <c r="K265" s="905">
        <f t="shared" si="78"/>
        <v>0</v>
      </c>
      <c r="L265" s="905"/>
      <c r="M265" s="905"/>
      <c r="N265" s="905">
        <f t="shared" si="79"/>
        <v>0</v>
      </c>
      <c r="O265" s="905"/>
      <c r="P265" s="905"/>
      <c r="Q265" s="905">
        <f t="shared" si="80"/>
        <v>0</v>
      </c>
      <c r="R265" s="905"/>
      <c r="S265" s="905"/>
      <c r="T265" s="343"/>
      <c r="U265" s="58" t="s">
        <v>30</v>
      </c>
    </row>
    <row r="266" spans="1:23" ht="21" customHeight="1">
      <c r="A266" s="11"/>
      <c r="B266" s="57" t="s">
        <v>31</v>
      </c>
      <c r="C266" s="11"/>
      <c r="D266" s="286"/>
      <c r="E266" s="905">
        <f t="shared" si="76"/>
        <v>0</v>
      </c>
      <c r="F266" s="905">
        <f t="shared" si="76"/>
        <v>0</v>
      </c>
      <c r="G266" s="905">
        <f t="shared" si="76"/>
        <v>0</v>
      </c>
      <c r="H266" s="905">
        <f t="shared" si="77"/>
        <v>0</v>
      </c>
      <c r="I266" s="905"/>
      <c r="J266" s="905"/>
      <c r="K266" s="905">
        <f t="shared" si="78"/>
        <v>0</v>
      </c>
      <c r="L266" s="905"/>
      <c r="M266" s="905"/>
      <c r="N266" s="905">
        <f t="shared" si="79"/>
        <v>0</v>
      </c>
      <c r="O266" s="905"/>
      <c r="P266" s="905"/>
      <c r="Q266" s="905">
        <f t="shared" si="80"/>
        <v>0</v>
      </c>
      <c r="R266" s="905"/>
      <c r="S266" s="905"/>
      <c r="T266" s="343"/>
      <c r="U266" s="58" t="s">
        <v>32</v>
      </c>
    </row>
    <row r="267" spans="1:23" ht="21" customHeight="1">
      <c r="A267" s="11"/>
      <c r="B267" s="57" t="s">
        <v>33</v>
      </c>
      <c r="C267" s="11"/>
      <c r="D267" s="286"/>
      <c r="E267" s="905">
        <f t="shared" si="76"/>
        <v>0</v>
      </c>
      <c r="F267" s="905">
        <f t="shared" si="76"/>
        <v>0</v>
      </c>
      <c r="G267" s="905">
        <f t="shared" si="76"/>
        <v>0</v>
      </c>
      <c r="H267" s="905">
        <f t="shared" si="77"/>
        <v>0</v>
      </c>
      <c r="I267" s="905"/>
      <c r="J267" s="905"/>
      <c r="K267" s="905">
        <f t="shared" si="78"/>
        <v>0</v>
      </c>
      <c r="L267" s="905"/>
      <c r="M267" s="905"/>
      <c r="N267" s="905">
        <f t="shared" si="79"/>
        <v>0</v>
      </c>
      <c r="O267" s="905"/>
      <c r="P267" s="905"/>
      <c r="Q267" s="905">
        <f t="shared" si="80"/>
        <v>0</v>
      </c>
      <c r="R267" s="905"/>
      <c r="S267" s="905"/>
      <c r="T267" s="343"/>
      <c r="U267" s="58" t="s">
        <v>34</v>
      </c>
    </row>
    <row r="268" spans="1:23" ht="21" customHeight="1">
      <c r="A268" s="11"/>
      <c r="B268" s="57" t="s">
        <v>35</v>
      </c>
      <c r="C268" s="11"/>
      <c r="D268" s="286"/>
      <c r="E268" s="905">
        <f t="shared" si="76"/>
        <v>0</v>
      </c>
      <c r="F268" s="905">
        <f t="shared" si="76"/>
        <v>0</v>
      </c>
      <c r="G268" s="905">
        <f t="shared" si="76"/>
        <v>0</v>
      </c>
      <c r="H268" s="905">
        <f t="shared" si="77"/>
        <v>0</v>
      </c>
      <c r="I268" s="905"/>
      <c r="J268" s="905"/>
      <c r="K268" s="905">
        <f t="shared" si="78"/>
        <v>0</v>
      </c>
      <c r="L268" s="905"/>
      <c r="M268" s="905"/>
      <c r="N268" s="905">
        <f t="shared" si="79"/>
        <v>0</v>
      </c>
      <c r="O268" s="905"/>
      <c r="P268" s="905"/>
      <c r="Q268" s="905">
        <f t="shared" si="80"/>
        <v>0</v>
      </c>
      <c r="R268" s="905"/>
      <c r="S268" s="905"/>
      <c r="T268" s="343"/>
      <c r="U268" s="58" t="s">
        <v>36</v>
      </c>
    </row>
    <row r="269" spans="1:23" ht="21" customHeight="1">
      <c r="A269" s="11"/>
      <c r="B269" s="57" t="s">
        <v>37</v>
      </c>
      <c r="C269" s="11"/>
      <c r="D269" s="286"/>
      <c r="E269" s="905">
        <f t="shared" si="76"/>
        <v>0</v>
      </c>
      <c r="F269" s="905">
        <f t="shared" si="76"/>
        <v>0</v>
      </c>
      <c r="G269" s="905">
        <f t="shared" si="76"/>
        <v>0</v>
      </c>
      <c r="H269" s="905">
        <f t="shared" si="77"/>
        <v>0</v>
      </c>
      <c r="I269" s="905"/>
      <c r="J269" s="905"/>
      <c r="K269" s="905">
        <f t="shared" si="78"/>
        <v>0</v>
      </c>
      <c r="L269" s="905"/>
      <c r="M269" s="905"/>
      <c r="N269" s="905">
        <f t="shared" si="79"/>
        <v>0</v>
      </c>
      <c r="O269" s="905"/>
      <c r="P269" s="905"/>
      <c r="Q269" s="905">
        <f t="shared" si="80"/>
        <v>0</v>
      </c>
      <c r="R269" s="905"/>
      <c r="S269" s="905"/>
      <c r="T269" s="343"/>
      <c r="U269" s="58" t="s">
        <v>38</v>
      </c>
    </row>
    <row r="270" spans="1:23" ht="21" customHeight="1">
      <c r="A270" s="11"/>
      <c r="B270" s="57" t="s">
        <v>39</v>
      </c>
      <c r="C270" s="11"/>
      <c r="D270" s="286"/>
      <c r="E270" s="905">
        <f t="shared" si="76"/>
        <v>0</v>
      </c>
      <c r="F270" s="905">
        <f t="shared" si="76"/>
        <v>0</v>
      </c>
      <c r="G270" s="905">
        <f t="shared" si="76"/>
        <v>0</v>
      </c>
      <c r="H270" s="905">
        <f t="shared" si="77"/>
        <v>0</v>
      </c>
      <c r="I270" s="905"/>
      <c r="J270" s="905"/>
      <c r="K270" s="905">
        <f t="shared" si="78"/>
        <v>0</v>
      </c>
      <c r="L270" s="905"/>
      <c r="M270" s="905"/>
      <c r="N270" s="905">
        <f t="shared" si="79"/>
        <v>0</v>
      </c>
      <c r="O270" s="905"/>
      <c r="P270" s="905"/>
      <c r="Q270" s="905">
        <f t="shared" si="80"/>
        <v>0</v>
      </c>
      <c r="R270" s="905"/>
      <c r="S270" s="905"/>
      <c r="T270" s="343"/>
      <c r="U270" s="58" t="s">
        <v>40</v>
      </c>
    </row>
    <row r="271" spans="1:23" ht="21" customHeight="1">
      <c r="A271" s="11"/>
      <c r="B271" s="57" t="s">
        <v>41</v>
      </c>
      <c r="C271" s="11"/>
      <c r="D271" s="286"/>
      <c r="E271" s="905">
        <f t="shared" si="76"/>
        <v>0</v>
      </c>
      <c r="F271" s="905">
        <f t="shared" si="76"/>
        <v>0</v>
      </c>
      <c r="G271" s="905">
        <f t="shared" si="76"/>
        <v>0</v>
      </c>
      <c r="H271" s="905">
        <f t="shared" si="77"/>
        <v>0</v>
      </c>
      <c r="I271" s="905"/>
      <c r="J271" s="905"/>
      <c r="K271" s="905">
        <f t="shared" si="78"/>
        <v>0</v>
      </c>
      <c r="L271" s="905"/>
      <c r="M271" s="905"/>
      <c r="N271" s="905">
        <f t="shared" si="79"/>
        <v>0</v>
      </c>
      <c r="O271" s="905"/>
      <c r="P271" s="905"/>
      <c r="Q271" s="905">
        <f t="shared" si="80"/>
        <v>0</v>
      </c>
      <c r="R271" s="905"/>
      <c r="S271" s="905"/>
      <c r="T271" s="343"/>
      <c r="U271" s="58" t="s">
        <v>42</v>
      </c>
    </row>
    <row r="272" spans="1:23" ht="21" customHeight="1">
      <c r="A272" s="11"/>
      <c r="B272" s="57" t="s">
        <v>43</v>
      </c>
      <c r="C272" s="11"/>
      <c r="D272" s="286"/>
      <c r="E272" s="905">
        <f t="shared" si="76"/>
        <v>0</v>
      </c>
      <c r="F272" s="905">
        <f t="shared" si="76"/>
        <v>0</v>
      </c>
      <c r="G272" s="905">
        <f t="shared" si="76"/>
        <v>0</v>
      </c>
      <c r="H272" s="905">
        <f t="shared" si="77"/>
        <v>0</v>
      </c>
      <c r="I272" s="905"/>
      <c r="J272" s="905"/>
      <c r="K272" s="905">
        <f t="shared" si="78"/>
        <v>0</v>
      </c>
      <c r="L272" s="905"/>
      <c r="M272" s="905"/>
      <c r="N272" s="905">
        <f t="shared" si="79"/>
        <v>0</v>
      </c>
      <c r="O272" s="905"/>
      <c r="P272" s="905"/>
      <c r="Q272" s="905">
        <f t="shared" si="80"/>
        <v>0</v>
      </c>
      <c r="R272" s="905"/>
      <c r="S272" s="905"/>
      <c r="T272" s="343"/>
      <c r="U272" s="58" t="s">
        <v>44</v>
      </c>
    </row>
    <row r="273" spans="1:21" ht="21" customHeight="1">
      <c r="A273" s="11"/>
      <c r="B273" s="57" t="s">
        <v>45</v>
      </c>
      <c r="C273" s="11"/>
      <c r="D273" s="286"/>
      <c r="E273" s="905">
        <f t="shared" si="76"/>
        <v>0</v>
      </c>
      <c r="F273" s="905">
        <f t="shared" si="76"/>
        <v>0</v>
      </c>
      <c r="G273" s="905">
        <f t="shared" si="76"/>
        <v>0</v>
      </c>
      <c r="H273" s="905">
        <f t="shared" si="77"/>
        <v>0</v>
      </c>
      <c r="I273" s="905"/>
      <c r="J273" s="905"/>
      <c r="K273" s="905">
        <f t="shared" si="78"/>
        <v>0</v>
      </c>
      <c r="L273" s="905"/>
      <c r="M273" s="905"/>
      <c r="N273" s="905">
        <f t="shared" si="79"/>
        <v>0</v>
      </c>
      <c r="O273" s="905"/>
      <c r="P273" s="905"/>
      <c r="Q273" s="905">
        <f t="shared" si="80"/>
        <v>0</v>
      </c>
      <c r="R273" s="905"/>
      <c r="S273" s="905"/>
      <c r="T273" s="343"/>
      <c r="U273" s="58" t="s">
        <v>46</v>
      </c>
    </row>
    <row r="274" spans="1:21">
      <c r="A274" s="12"/>
      <c r="B274" s="48" t="s">
        <v>47</v>
      </c>
      <c r="C274" s="12"/>
      <c r="D274" s="283"/>
      <c r="E274" s="905">
        <f>H274+K274+N274+Q274</f>
        <v>0</v>
      </c>
      <c r="F274" s="905">
        <f>I274+L274+O274+R274</f>
        <v>0</v>
      </c>
      <c r="G274" s="905">
        <f>J274+M274+P274+S274</f>
        <v>0</v>
      </c>
      <c r="H274" s="905">
        <f t="shared" si="77"/>
        <v>0</v>
      </c>
      <c r="I274" s="906"/>
      <c r="J274" s="906"/>
      <c r="K274" s="905">
        <f t="shared" si="78"/>
        <v>0</v>
      </c>
      <c r="L274" s="906"/>
      <c r="M274" s="906"/>
      <c r="N274" s="905">
        <f t="shared" si="79"/>
        <v>0</v>
      </c>
      <c r="O274" s="906"/>
      <c r="P274" s="906"/>
      <c r="Q274" s="905">
        <f t="shared" si="80"/>
        <v>0</v>
      </c>
      <c r="R274" s="906"/>
      <c r="S274" s="906"/>
      <c r="T274" s="284"/>
      <c r="U274" s="12" t="s">
        <v>48</v>
      </c>
    </row>
    <row r="275" spans="1:21" ht="3" customHeight="1"/>
    <row r="276" spans="1:21" s="331" customFormat="1" ht="17.25">
      <c r="A276" s="333"/>
      <c r="B276" s="331" t="s">
        <v>175</v>
      </c>
      <c r="C276" s="333" t="s">
        <v>176</v>
      </c>
      <c r="D276" s="333"/>
      <c r="E276" s="333"/>
      <c r="F276" s="333"/>
      <c r="G276" s="333"/>
      <c r="H276" s="333"/>
      <c r="J276" s="333"/>
      <c r="M276" s="331" t="s">
        <v>177</v>
      </c>
    </row>
    <row r="277" spans="1:21" s="331" customFormat="1" ht="17.25">
      <c r="B277" s="331" t="s">
        <v>66</v>
      </c>
      <c r="M277" s="331" t="s">
        <v>113</v>
      </c>
    </row>
    <row r="278" spans="1:21">
      <c r="B278" s="331" t="s">
        <v>114</v>
      </c>
      <c r="C278" s="331"/>
      <c r="M278" s="331" t="s">
        <v>178</v>
      </c>
    </row>
    <row r="279" spans="1:21">
      <c r="B279" s="331" t="s">
        <v>148</v>
      </c>
      <c r="C279" s="5"/>
      <c r="D279" s="5"/>
      <c r="E279" s="5"/>
      <c r="F279" s="5"/>
      <c r="G279" s="5"/>
      <c r="I279" s="5"/>
      <c r="M279" s="331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T29"/>
  <sheetViews>
    <sheetView showGridLines="0" tabSelected="1" topLeftCell="F1" zoomScale="55" zoomScaleNormal="55" workbookViewId="0">
      <selection activeCell="R28" sqref="R28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45" customFormat="1">
      <c r="B1" s="345" t="s">
        <v>127</v>
      </c>
      <c r="C1" s="289">
        <v>3.5</v>
      </c>
      <c r="D1" s="345" t="s">
        <v>187</v>
      </c>
    </row>
    <row r="2" spans="1:20" s="346" customFormat="1">
      <c r="B2" s="345" t="s">
        <v>2</v>
      </c>
      <c r="C2" s="289">
        <v>3.5</v>
      </c>
      <c r="D2" s="345" t="s">
        <v>188</v>
      </c>
      <c r="E2" s="345"/>
      <c r="F2" s="345"/>
    </row>
    <row r="3" spans="1:20" ht="6" customHeight="1"/>
    <row r="4" spans="1:20" ht="21.75" customHeight="1">
      <c r="A4" s="1074" t="s">
        <v>3</v>
      </c>
      <c r="B4" s="1075"/>
      <c r="C4" s="1075"/>
      <c r="D4" s="1076"/>
      <c r="E4" s="51"/>
      <c r="F4" s="33"/>
      <c r="G4" s="52"/>
      <c r="H4" s="1081" t="s">
        <v>189</v>
      </c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3"/>
      <c r="T4" s="1084" t="s">
        <v>5</v>
      </c>
    </row>
    <row r="5" spans="1:20">
      <c r="A5" s="1077"/>
      <c r="B5" s="1077"/>
      <c r="C5" s="1077"/>
      <c r="D5" s="1078"/>
      <c r="E5" s="1087" t="s">
        <v>7</v>
      </c>
      <c r="F5" s="1088"/>
      <c r="G5" s="1089"/>
      <c r="H5" s="1090" t="s">
        <v>133</v>
      </c>
      <c r="I5" s="1091"/>
      <c r="J5" s="1092"/>
      <c r="K5" s="1090" t="s">
        <v>89</v>
      </c>
      <c r="L5" s="1091"/>
      <c r="M5" s="1092"/>
      <c r="N5" s="1090" t="s">
        <v>134</v>
      </c>
      <c r="O5" s="1091"/>
      <c r="P5" s="1092"/>
      <c r="Q5" s="1088" t="s">
        <v>190</v>
      </c>
      <c r="R5" s="1088"/>
      <c r="S5" s="1089"/>
      <c r="T5" s="1085"/>
    </row>
    <row r="6" spans="1:20">
      <c r="A6" s="1077"/>
      <c r="B6" s="1077"/>
      <c r="C6" s="1077"/>
      <c r="D6" s="1078"/>
      <c r="E6" s="1093" t="s">
        <v>11</v>
      </c>
      <c r="F6" s="1094"/>
      <c r="G6" s="1095"/>
      <c r="H6" s="1093" t="s">
        <v>138</v>
      </c>
      <c r="I6" s="1094"/>
      <c r="J6" s="1095"/>
      <c r="K6" s="1093" t="s">
        <v>95</v>
      </c>
      <c r="L6" s="1094"/>
      <c r="M6" s="1095"/>
      <c r="N6" s="1093" t="s">
        <v>100</v>
      </c>
      <c r="O6" s="1094"/>
      <c r="P6" s="1095"/>
      <c r="Q6" s="1094" t="s">
        <v>191</v>
      </c>
      <c r="R6" s="1094"/>
      <c r="S6" s="1095"/>
      <c r="T6" s="1085"/>
    </row>
    <row r="7" spans="1:20">
      <c r="A7" s="1077"/>
      <c r="B7" s="1077"/>
      <c r="C7" s="1077"/>
      <c r="D7" s="1078"/>
      <c r="E7" s="20" t="s">
        <v>7</v>
      </c>
      <c r="F7" s="522" t="s">
        <v>167</v>
      </c>
      <c r="G7" s="522" t="s">
        <v>168</v>
      </c>
      <c r="H7" s="20" t="s">
        <v>7</v>
      </c>
      <c r="I7" s="522" t="s">
        <v>167</v>
      </c>
      <c r="J7" s="520" t="s">
        <v>168</v>
      </c>
      <c r="K7" s="20" t="s">
        <v>7</v>
      </c>
      <c r="L7" s="20" t="s">
        <v>167</v>
      </c>
      <c r="M7" s="520" t="s">
        <v>168</v>
      </c>
      <c r="N7" s="20" t="s">
        <v>7</v>
      </c>
      <c r="O7" s="20" t="s">
        <v>167</v>
      </c>
      <c r="P7" s="520" t="s">
        <v>168</v>
      </c>
      <c r="Q7" s="20" t="s">
        <v>7</v>
      </c>
      <c r="R7" s="20" t="s">
        <v>167</v>
      </c>
      <c r="S7" s="520" t="s">
        <v>168</v>
      </c>
      <c r="T7" s="1085"/>
    </row>
    <row r="8" spans="1:20">
      <c r="A8" s="1079"/>
      <c r="B8" s="1079"/>
      <c r="C8" s="1079"/>
      <c r="D8" s="1080"/>
      <c r="E8" s="22" t="s">
        <v>11</v>
      </c>
      <c r="F8" s="524" t="s">
        <v>169</v>
      </c>
      <c r="G8" s="524" t="s">
        <v>170</v>
      </c>
      <c r="H8" s="22" t="s">
        <v>11</v>
      </c>
      <c r="I8" s="524" t="s">
        <v>169</v>
      </c>
      <c r="J8" s="524" t="s">
        <v>170</v>
      </c>
      <c r="K8" s="22" t="s">
        <v>11</v>
      </c>
      <c r="L8" s="22" t="s">
        <v>169</v>
      </c>
      <c r="M8" s="524" t="s">
        <v>170</v>
      </c>
      <c r="N8" s="22" t="s">
        <v>11</v>
      </c>
      <c r="O8" s="22" t="s">
        <v>169</v>
      </c>
      <c r="P8" s="524" t="s">
        <v>170</v>
      </c>
      <c r="Q8" s="22" t="s">
        <v>11</v>
      </c>
      <c r="R8" s="22" t="s">
        <v>169</v>
      </c>
      <c r="S8" s="524" t="s">
        <v>170</v>
      </c>
      <c r="T8" s="1086"/>
    </row>
    <row r="9" spans="1:20" s="11" customFormat="1" ht="3" customHeight="1">
      <c r="A9" s="567"/>
      <c r="B9" s="567"/>
      <c r="C9" s="567"/>
      <c r="D9" s="527"/>
      <c r="E9" s="34"/>
      <c r="F9" s="520"/>
      <c r="G9" s="520"/>
      <c r="H9" s="34"/>
      <c r="I9" s="520"/>
      <c r="J9" s="520"/>
      <c r="K9" s="34"/>
      <c r="L9" s="34"/>
      <c r="M9" s="520"/>
      <c r="N9" s="34"/>
      <c r="O9" s="34"/>
      <c r="P9" s="520"/>
      <c r="Q9" s="34"/>
      <c r="R9" s="34"/>
      <c r="S9" s="520"/>
      <c r="T9" s="8"/>
    </row>
    <row r="10" spans="1:20" s="50" customFormat="1">
      <c r="A10" s="1043" t="s">
        <v>21</v>
      </c>
      <c r="B10" s="1043"/>
      <c r="C10" s="1043"/>
      <c r="D10" s="1044"/>
      <c r="E10" s="506">
        <v>1442</v>
      </c>
      <c r="F10" s="506">
        <v>559</v>
      </c>
      <c r="G10" s="506">
        <v>883</v>
      </c>
      <c r="H10" s="507">
        <v>15</v>
      </c>
      <c r="I10" s="507">
        <v>1</v>
      </c>
      <c r="J10" s="507">
        <v>14</v>
      </c>
      <c r="K10" s="507">
        <v>10</v>
      </c>
      <c r="L10" s="507">
        <v>2</v>
      </c>
      <c r="M10" s="507">
        <v>8</v>
      </c>
      <c r="N10" s="506">
        <v>1417</v>
      </c>
      <c r="O10" s="506">
        <v>556</v>
      </c>
      <c r="P10" s="506">
        <v>861</v>
      </c>
      <c r="Q10" s="508">
        <v>0</v>
      </c>
      <c r="R10" s="508">
        <v>0</v>
      </c>
      <c r="S10" s="508">
        <v>0</v>
      </c>
      <c r="T10" s="525" t="s">
        <v>11</v>
      </c>
    </row>
    <row r="11" spans="1:20">
      <c r="A11" s="8"/>
      <c r="B11" s="59" t="s">
        <v>22</v>
      </c>
      <c r="C11" s="8"/>
      <c r="D11" s="27"/>
      <c r="E11" s="384">
        <v>602</v>
      </c>
      <c r="F11" s="384">
        <v>218</v>
      </c>
      <c r="G11" s="384">
        <v>384</v>
      </c>
      <c r="H11" s="230">
        <v>15</v>
      </c>
      <c r="I11" s="231">
        <v>1</v>
      </c>
      <c r="J11" s="231">
        <v>14</v>
      </c>
      <c r="K11" s="230">
        <v>10</v>
      </c>
      <c r="L11" s="231">
        <v>2</v>
      </c>
      <c r="M11" s="231">
        <v>8</v>
      </c>
      <c r="N11" s="384">
        <v>577</v>
      </c>
      <c r="O11" s="385">
        <v>215</v>
      </c>
      <c r="P11" s="385">
        <v>362</v>
      </c>
      <c r="Q11" s="386">
        <v>0</v>
      </c>
      <c r="R11" s="387">
        <v>0</v>
      </c>
      <c r="S11" s="387">
        <v>0</v>
      </c>
      <c r="T11" s="58" t="s">
        <v>23</v>
      </c>
    </row>
    <row r="12" spans="1:20">
      <c r="A12" s="8"/>
      <c r="B12" s="57" t="s">
        <v>24</v>
      </c>
      <c r="C12" s="8"/>
      <c r="D12" s="27"/>
      <c r="E12" s="384">
        <v>57</v>
      </c>
      <c r="F12" s="384">
        <v>15</v>
      </c>
      <c r="G12" s="384">
        <v>42</v>
      </c>
      <c r="H12" s="386">
        <v>0</v>
      </c>
      <c r="I12" s="387">
        <v>0</v>
      </c>
      <c r="J12" s="387">
        <v>0</v>
      </c>
      <c r="K12" s="386">
        <v>0</v>
      </c>
      <c r="L12" s="387">
        <v>0</v>
      </c>
      <c r="M12" s="387">
        <v>0</v>
      </c>
      <c r="N12" s="384">
        <v>57</v>
      </c>
      <c r="O12" s="385">
        <v>15</v>
      </c>
      <c r="P12" s="385">
        <v>42</v>
      </c>
      <c r="Q12" s="386">
        <v>0</v>
      </c>
      <c r="R12" s="387">
        <v>0</v>
      </c>
      <c r="S12" s="387">
        <v>0</v>
      </c>
      <c r="T12" s="58" t="s">
        <v>26</v>
      </c>
    </row>
    <row r="13" spans="1:20">
      <c r="A13" s="8"/>
      <c r="B13" s="57" t="s">
        <v>27</v>
      </c>
      <c r="C13" s="8"/>
      <c r="D13" s="27"/>
      <c r="E13" s="384">
        <v>34</v>
      </c>
      <c r="F13" s="384">
        <v>14</v>
      </c>
      <c r="G13" s="384">
        <v>20</v>
      </c>
      <c r="H13" s="386">
        <v>0</v>
      </c>
      <c r="I13" s="387">
        <v>0</v>
      </c>
      <c r="J13" s="387">
        <v>0</v>
      </c>
      <c r="K13" s="386">
        <v>0</v>
      </c>
      <c r="L13" s="387">
        <v>0</v>
      </c>
      <c r="M13" s="387">
        <v>0</v>
      </c>
      <c r="N13" s="384">
        <v>34</v>
      </c>
      <c r="O13" s="385">
        <v>14</v>
      </c>
      <c r="P13" s="385">
        <v>20</v>
      </c>
      <c r="Q13" s="386">
        <v>0</v>
      </c>
      <c r="R13" s="387">
        <v>0</v>
      </c>
      <c r="S13" s="387">
        <v>0</v>
      </c>
      <c r="T13" s="58" t="s">
        <v>28</v>
      </c>
    </row>
    <row r="14" spans="1:20">
      <c r="A14" s="8"/>
      <c r="B14" s="57" t="s">
        <v>29</v>
      </c>
      <c r="C14" s="8"/>
      <c r="D14" s="27"/>
      <c r="E14" s="384">
        <v>66</v>
      </c>
      <c r="F14" s="384">
        <v>31</v>
      </c>
      <c r="G14" s="384">
        <v>35</v>
      </c>
      <c r="H14" s="386">
        <v>0</v>
      </c>
      <c r="I14" s="387">
        <v>0</v>
      </c>
      <c r="J14" s="387">
        <v>0</v>
      </c>
      <c r="K14" s="386">
        <v>0</v>
      </c>
      <c r="L14" s="387">
        <v>0</v>
      </c>
      <c r="M14" s="387">
        <v>0</v>
      </c>
      <c r="N14" s="384">
        <v>66</v>
      </c>
      <c r="O14" s="385">
        <v>31</v>
      </c>
      <c r="P14" s="385">
        <v>35</v>
      </c>
      <c r="Q14" s="386">
        <v>0</v>
      </c>
      <c r="R14" s="387">
        <v>0</v>
      </c>
      <c r="S14" s="387">
        <v>0</v>
      </c>
      <c r="T14" s="58" t="s">
        <v>30</v>
      </c>
    </row>
    <row r="15" spans="1:20">
      <c r="A15" s="8"/>
      <c r="B15" s="57" t="s">
        <v>31</v>
      </c>
      <c r="C15" s="8"/>
      <c r="D15" s="27"/>
      <c r="E15" s="384">
        <v>82</v>
      </c>
      <c r="F15" s="384">
        <v>38</v>
      </c>
      <c r="G15" s="384">
        <v>44</v>
      </c>
      <c r="H15" s="386">
        <v>0</v>
      </c>
      <c r="I15" s="387">
        <v>0</v>
      </c>
      <c r="J15" s="387">
        <v>0</v>
      </c>
      <c r="K15" s="386">
        <v>0</v>
      </c>
      <c r="L15" s="387">
        <v>0</v>
      </c>
      <c r="M15" s="387">
        <v>0</v>
      </c>
      <c r="N15" s="384">
        <v>82</v>
      </c>
      <c r="O15" s="385">
        <v>38</v>
      </c>
      <c r="P15" s="385">
        <v>44</v>
      </c>
      <c r="Q15" s="386">
        <v>0</v>
      </c>
      <c r="R15" s="387">
        <v>0</v>
      </c>
      <c r="S15" s="387">
        <v>0</v>
      </c>
      <c r="T15" s="58" t="s">
        <v>32</v>
      </c>
    </row>
    <row r="16" spans="1:20">
      <c r="A16" s="8"/>
      <c r="B16" s="57" t="s">
        <v>33</v>
      </c>
      <c r="C16" s="8"/>
      <c r="D16" s="27"/>
      <c r="E16" s="384">
        <v>84</v>
      </c>
      <c r="F16" s="384">
        <v>38</v>
      </c>
      <c r="G16" s="384">
        <v>46</v>
      </c>
      <c r="H16" s="386">
        <v>0</v>
      </c>
      <c r="I16" s="387">
        <v>0</v>
      </c>
      <c r="J16" s="387">
        <v>0</v>
      </c>
      <c r="K16" s="386">
        <v>0</v>
      </c>
      <c r="L16" s="387">
        <v>0</v>
      </c>
      <c r="M16" s="387">
        <v>0</v>
      </c>
      <c r="N16" s="384">
        <v>84</v>
      </c>
      <c r="O16" s="385">
        <v>38</v>
      </c>
      <c r="P16" s="385">
        <v>46</v>
      </c>
      <c r="Q16" s="386">
        <v>0</v>
      </c>
      <c r="R16" s="387">
        <v>0</v>
      </c>
      <c r="S16" s="387">
        <v>0</v>
      </c>
      <c r="T16" s="58" t="s">
        <v>34</v>
      </c>
    </row>
    <row r="17" spans="1:20">
      <c r="A17" s="8"/>
      <c r="B17" s="57" t="s">
        <v>35</v>
      </c>
      <c r="C17" s="8"/>
      <c r="D17" s="27"/>
      <c r="E17" s="384">
        <v>87</v>
      </c>
      <c r="F17" s="384">
        <v>38</v>
      </c>
      <c r="G17" s="384">
        <v>49</v>
      </c>
      <c r="H17" s="386">
        <v>0</v>
      </c>
      <c r="I17" s="387">
        <v>0</v>
      </c>
      <c r="J17" s="387">
        <v>0</v>
      </c>
      <c r="K17" s="386">
        <v>0</v>
      </c>
      <c r="L17" s="387">
        <v>0</v>
      </c>
      <c r="M17" s="387">
        <v>0</v>
      </c>
      <c r="N17" s="384">
        <v>87</v>
      </c>
      <c r="O17" s="385">
        <v>38</v>
      </c>
      <c r="P17" s="385">
        <v>49</v>
      </c>
      <c r="Q17" s="386">
        <v>0</v>
      </c>
      <c r="R17" s="387">
        <v>0</v>
      </c>
      <c r="S17" s="387">
        <v>0</v>
      </c>
      <c r="T17" s="58" t="s">
        <v>36</v>
      </c>
    </row>
    <row r="18" spans="1:20">
      <c r="A18" s="8"/>
      <c r="B18" s="57" t="s">
        <v>37</v>
      </c>
      <c r="C18" s="8"/>
      <c r="D18" s="27"/>
      <c r="E18" s="384">
        <v>113</v>
      </c>
      <c r="F18" s="384">
        <v>43</v>
      </c>
      <c r="G18" s="384">
        <v>70</v>
      </c>
      <c r="H18" s="386">
        <v>0</v>
      </c>
      <c r="I18" s="387">
        <v>0</v>
      </c>
      <c r="J18" s="387">
        <v>0</v>
      </c>
      <c r="K18" s="386">
        <v>0</v>
      </c>
      <c r="L18" s="387">
        <v>0</v>
      </c>
      <c r="M18" s="387">
        <v>0</v>
      </c>
      <c r="N18" s="384">
        <v>113</v>
      </c>
      <c r="O18" s="385">
        <v>43</v>
      </c>
      <c r="P18" s="385">
        <v>70</v>
      </c>
      <c r="Q18" s="386">
        <v>0</v>
      </c>
      <c r="R18" s="387">
        <v>0</v>
      </c>
      <c r="S18" s="387">
        <v>0</v>
      </c>
      <c r="T18" s="58" t="s">
        <v>38</v>
      </c>
    </row>
    <row r="19" spans="1:20">
      <c r="A19" s="8"/>
      <c r="B19" s="57" t="s">
        <v>39</v>
      </c>
      <c r="C19" s="8"/>
      <c r="D19" s="27"/>
      <c r="E19" s="384">
        <v>26</v>
      </c>
      <c r="F19" s="384">
        <v>7</v>
      </c>
      <c r="G19" s="384">
        <v>19</v>
      </c>
      <c r="H19" s="386">
        <v>0</v>
      </c>
      <c r="I19" s="387">
        <v>0</v>
      </c>
      <c r="J19" s="387">
        <v>0</v>
      </c>
      <c r="K19" s="386">
        <v>0</v>
      </c>
      <c r="L19" s="387">
        <v>0</v>
      </c>
      <c r="M19" s="387">
        <v>0</v>
      </c>
      <c r="N19" s="384">
        <v>26</v>
      </c>
      <c r="O19" s="385">
        <v>7</v>
      </c>
      <c r="P19" s="385">
        <v>19</v>
      </c>
      <c r="Q19" s="386">
        <v>0</v>
      </c>
      <c r="R19" s="387">
        <v>0</v>
      </c>
      <c r="S19" s="387">
        <v>0</v>
      </c>
      <c r="T19" s="58" t="s">
        <v>40</v>
      </c>
    </row>
    <row r="20" spans="1:20">
      <c r="A20" s="8"/>
      <c r="B20" s="57" t="s">
        <v>41</v>
      </c>
      <c r="C20" s="8"/>
      <c r="D20" s="27"/>
      <c r="E20" s="384">
        <v>83</v>
      </c>
      <c r="F20" s="384">
        <v>38</v>
      </c>
      <c r="G20" s="384">
        <v>45</v>
      </c>
      <c r="H20" s="386">
        <v>0</v>
      </c>
      <c r="I20" s="387">
        <v>0</v>
      </c>
      <c r="J20" s="387">
        <v>0</v>
      </c>
      <c r="K20" s="386">
        <v>0</v>
      </c>
      <c r="L20" s="387">
        <v>0</v>
      </c>
      <c r="M20" s="387">
        <v>0</v>
      </c>
      <c r="N20" s="384">
        <v>83</v>
      </c>
      <c r="O20" s="385">
        <v>38</v>
      </c>
      <c r="P20" s="385">
        <v>45</v>
      </c>
      <c r="Q20" s="386">
        <v>0</v>
      </c>
      <c r="R20" s="387">
        <v>0</v>
      </c>
      <c r="S20" s="387">
        <v>0</v>
      </c>
      <c r="T20" s="58" t="s">
        <v>42</v>
      </c>
    </row>
    <row r="21" spans="1:20">
      <c r="A21" s="8"/>
      <c r="B21" s="57" t="s">
        <v>43</v>
      </c>
      <c r="C21" s="8"/>
      <c r="D21" s="27"/>
      <c r="E21" s="384">
        <v>54</v>
      </c>
      <c r="F21" s="384">
        <v>19</v>
      </c>
      <c r="G21" s="384">
        <v>35</v>
      </c>
      <c r="H21" s="386">
        <v>0</v>
      </c>
      <c r="I21" s="387">
        <v>0</v>
      </c>
      <c r="J21" s="387">
        <v>0</v>
      </c>
      <c r="K21" s="386">
        <v>0</v>
      </c>
      <c r="L21" s="387">
        <v>0</v>
      </c>
      <c r="M21" s="387">
        <v>0</v>
      </c>
      <c r="N21" s="384">
        <v>54</v>
      </c>
      <c r="O21" s="385">
        <v>19</v>
      </c>
      <c r="P21" s="385">
        <v>35</v>
      </c>
      <c r="Q21" s="386">
        <v>0</v>
      </c>
      <c r="R21" s="387">
        <v>0</v>
      </c>
      <c r="S21" s="387">
        <v>0</v>
      </c>
      <c r="T21" s="58" t="s">
        <v>44</v>
      </c>
    </row>
    <row r="22" spans="1:20">
      <c r="A22" s="8"/>
      <c r="B22" s="57" t="s">
        <v>45</v>
      </c>
      <c r="C22" s="8"/>
      <c r="D22" s="27"/>
      <c r="E22" s="384">
        <v>76</v>
      </c>
      <c r="F22" s="384">
        <v>30</v>
      </c>
      <c r="G22" s="384">
        <v>46</v>
      </c>
      <c r="H22" s="386">
        <v>0</v>
      </c>
      <c r="I22" s="387">
        <v>0</v>
      </c>
      <c r="J22" s="387">
        <v>0</v>
      </c>
      <c r="K22" s="386">
        <v>0</v>
      </c>
      <c r="L22" s="387">
        <v>0</v>
      </c>
      <c r="M22" s="387">
        <v>0</v>
      </c>
      <c r="N22" s="384">
        <v>76</v>
      </c>
      <c r="O22" s="385">
        <v>30</v>
      </c>
      <c r="P22" s="385">
        <v>46</v>
      </c>
      <c r="Q22" s="386">
        <v>0</v>
      </c>
      <c r="R22" s="387">
        <v>0</v>
      </c>
      <c r="S22" s="387">
        <v>0</v>
      </c>
      <c r="T22" s="58" t="s">
        <v>46</v>
      </c>
    </row>
    <row r="23" spans="1:20" s="1" customFormat="1">
      <c r="A23" s="53"/>
      <c r="B23" s="48" t="s">
        <v>47</v>
      </c>
      <c r="C23" s="53"/>
      <c r="D23" s="54"/>
      <c r="E23" s="388">
        <v>78</v>
      </c>
      <c r="F23" s="388">
        <v>30</v>
      </c>
      <c r="G23" s="388">
        <v>48</v>
      </c>
      <c r="H23" s="389">
        <v>0</v>
      </c>
      <c r="I23" s="389">
        <v>0</v>
      </c>
      <c r="J23" s="390">
        <v>0</v>
      </c>
      <c r="K23" s="389">
        <v>0</v>
      </c>
      <c r="L23" s="390">
        <v>0</v>
      </c>
      <c r="M23" s="390">
        <v>0</v>
      </c>
      <c r="N23" s="388">
        <v>78</v>
      </c>
      <c r="O23" s="391">
        <v>30</v>
      </c>
      <c r="P23" s="391">
        <v>48</v>
      </c>
      <c r="Q23" s="389">
        <v>0</v>
      </c>
      <c r="R23" s="390">
        <v>0</v>
      </c>
      <c r="S23" s="390">
        <v>0</v>
      </c>
      <c r="T23" s="12" t="s">
        <v>48</v>
      </c>
    </row>
    <row r="24" spans="1:20" s="1" customFormat="1" ht="4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1:20" s="95" customFormat="1" ht="19.5">
      <c r="A25" s="96"/>
      <c r="B25" s="358" t="s">
        <v>102</v>
      </c>
      <c r="C25" s="359" t="s">
        <v>50</v>
      </c>
      <c r="D25" s="96"/>
      <c r="E25" s="96"/>
      <c r="F25" s="96"/>
      <c r="G25" s="96"/>
      <c r="K25" s="111"/>
      <c r="L25" s="324" t="s">
        <v>192</v>
      </c>
      <c r="M25" s="5"/>
      <c r="N25" s="5"/>
    </row>
    <row r="26" spans="1:20" s="95" customFormat="1" ht="19.5">
      <c r="A26" s="96"/>
      <c r="B26" s="217"/>
      <c r="C26" s="359" t="s">
        <v>52</v>
      </c>
      <c r="D26" s="96"/>
      <c r="E26" s="96"/>
      <c r="F26" s="96"/>
      <c r="G26" s="96"/>
      <c r="K26" s="111"/>
      <c r="L26" s="324" t="s">
        <v>193</v>
      </c>
      <c r="M26" s="5"/>
      <c r="N26" s="5"/>
    </row>
    <row r="27" spans="1:20" s="95" customFormat="1" ht="19.5">
      <c r="B27" s="358" t="s">
        <v>54</v>
      </c>
      <c r="C27" s="359" t="s">
        <v>55</v>
      </c>
      <c r="L27" s="5" t="s">
        <v>194</v>
      </c>
      <c r="M27" s="5"/>
      <c r="N27" s="5"/>
    </row>
    <row r="28" spans="1:20" s="63" customFormat="1">
      <c r="B28" s="216"/>
      <c r="C28" s="359" t="s">
        <v>56</v>
      </c>
      <c r="D28" s="95"/>
      <c r="E28" s="95"/>
      <c r="F28" s="95"/>
      <c r="G28" s="95"/>
      <c r="K28" s="95"/>
      <c r="L28" s="5" t="s">
        <v>57</v>
      </c>
      <c r="M28" s="4"/>
      <c r="N28" s="4"/>
    </row>
    <row r="29" spans="1:20" s="109" customFormat="1">
      <c r="B29" s="216"/>
      <c r="C29" s="359" t="s">
        <v>58</v>
      </c>
      <c r="D29" s="95"/>
      <c r="E29" s="95"/>
      <c r="F29" s="95"/>
      <c r="G29" s="95"/>
      <c r="L29" s="5" t="s">
        <v>59</v>
      </c>
      <c r="M29" s="1"/>
      <c r="N29" s="1"/>
    </row>
  </sheetData>
  <mergeCells count="14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3" customWidth="1"/>
    <col min="2" max="2" width="5.8984375" style="63" customWidth="1"/>
    <col min="3" max="3" width="5.296875" style="63" customWidth="1"/>
    <col min="4" max="4" width="7.296875" style="63" customWidth="1"/>
    <col min="5" max="10" width="6.3984375" style="63" customWidth="1"/>
    <col min="11" max="11" width="9.59765625" style="63" customWidth="1"/>
    <col min="12" max="19" width="6.3984375" style="63" customWidth="1"/>
    <col min="20" max="20" width="1.69921875" style="63" customWidth="1"/>
    <col min="21" max="21" width="23.3984375" style="63" customWidth="1"/>
    <col min="22" max="22" width="3.69921875" style="63" customWidth="1"/>
    <col min="23" max="23" width="2.3984375" style="63" customWidth="1"/>
    <col min="24" max="24" width="2.09765625" style="63" customWidth="1"/>
    <col min="25" max="56" width="9.09765625" style="63"/>
    <col min="57" max="57" width="6.69921875" style="63" customWidth="1"/>
    <col min="58" max="112" width="9.09765625" style="63"/>
    <col min="113" max="113" width="4" style="63" customWidth="1"/>
    <col min="114" max="114" width="2" style="63" customWidth="1"/>
    <col min="115" max="129" width="7.59765625" style="63" customWidth="1"/>
    <col min="130" max="130" width="1.69921875" style="63" customWidth="1"/>
    <col min="131" max="131" width="22.8984375" style="63" bestFit="1" customWidth="1"/>
    <col min="132" max="16384" width="9.09765625" style="63"/>
  </cols>
  <sheetData>
    <row r="1" spans="1:36" s="109" customFormat="1">
      <c r="B1" s="109" t="s">
        <v>199</v>
      </c>
      <c r="C1" s="110">
        <v>3.5</v>
      </c>
      <c r="D1" s="109" t="s">
        <v>200</v>
      </c>
    </row>
    <row r="2" spans="1:36" s="113" customFormat="1">
      <c r="B2" s="113" t="s">
        <v>201</v>
      </c>
      <c r="C2" s="110">
        <v>3.5</v>
      </c>
      <c r="D2" s="63" t="s">
        <v>202</v>
      </c>
      <c r="P2" s="117"/>
      <c r="Q2" s="117"/>
      <c r="R2" s="117"/>
      <c r="T2" s="66"/>
      <c r="U2" s="66"/>
    </row>
    <row r="3" spans="1:36">
      <c r="T3" s="67"/>
      <c r="U3" s="67"/>
    </row>
    <row r="4" spans="1:36" ht="21" customHeight="1">
      <c r="A4" s="1154" t="s">
        <v>203</v>
      </c>
      <c r="B4" s="1154"/>
      <c r="C4" s="1154"/>
      <c r="D4" s="1155"/>
      <c r="E4" s="68"/>
      <c r="F4" s="69"/>
      <c r="G4" s="65"/>
      <c r="H4" s="1160" t="s">
        <v>204</v>
      </c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2"/>
      <c r="T4" s="70"/>
    </row>
    <row r="5" spans="1:36" ht="21" customHeight="1">
      <c r="A5" s="1156"/>
      <c r="B5" s="1156"/>
      <c r="C5" s="1156"/>
      <c r="D5" s="1157"/>
      <c r="E5" s="1149" t="s">
        <v>7</v>
      </c>
      <c r="F5" s="1150"/>
      <c r="G5" s="1163"/>
      <c r="H5" s="1164" t="s">
        <v>205</v>
      </c>
      <c r="I5" s="1165"/>
      <c r="J5" s="1166"/>
      <c r="K5" s="1164" t="s">
        <v>206</v>
      </c>
      <c r="L5" s="1165"/>
      <c r="M5" s="1166"/>
      <c r="N5" s="1164" t="s">
        <v>207</v>
      </c>
      <c r="O5" s="1165"/>
      <c r="P5" s="1166"/>
      <c r="Q5" s="1150" t="s">
        <v>208</v>
      </c>
      <c r="R5" s="1150"/>
      <c r="S5" s="1163"/>
      <c r="T5" s="70"/>
    </row>
    <row r="6" spans="1:36" ht="21" customHeight="1">
      <c r="A6" s="1156"/>
      <c r="B6" s="1156"/>
      <c r="C6" s="1156"/>
      <c r="D6" s="1157"/>
      <c r="E6" s="1167" t="s">
        <v>11</v>
      </c>
      <c r="F6" s="1144"/>
      <c r="G6" s="1145"/>
      <c r="H6" s="1167" t="s">
        <v>209</v>
      </c>
      <c r="I6" s="1144"/>
      <c r="J6" s="1145"/>
      <c r="K6" s="1167" t="s">
        <v>210</v>
      </c>
      <c r="L6" s="1144"/>
      <c r="M6" s="1145"/>
      <c r="N6" s="1167" t="s">
        <v>211</v>
      </c>
      <c r="O6" s="1144"/>
      <c r="P6" s="1145"/>
      <c r="Q6" s="1144" t="s">
        <v>212</v>
      </c>
      <c r="R6" s="1144"/>
      <c r="S6" s="1145"/>
      <c r="T6" s="1149" t="s">
        <v>213</v>
      </c>
      <c r="U6" s="1150"/>
    </row>
    <row r="7" spans="1:36" ht="21" customHeight="1">
      <c r="A7" s="1156"/>
      <c r="B7" s="1156"/>
      <c r="C7" s="1156"/>
      <c r="D7" s="1157"/>
      <c r="E7" s="118" t="s">
        <v>7</v>
      </c>
      <c r="F7" s="118" t="s">
        <v>167</v>
      </c>
      <c r="G7" s="535" t="s">
        <v>168</v>
      </c>
      <c r="H7" s="118" t="s">
        <v>7</v>
      </c>
      <c r="I7" s="118" t="s">
        <v>167</v>
      </c>
      <c r="J7" s="535" t="s">
        <v>168</v>
      </c>
      <c r="K7" s="118" t="s">
        <v>7</v>
      </c>
      <c r="L7" s="118" t="s">
        <v>167</v>
      </c>
      <c r="M7" s="535" t="s">
        <v>168</v>
      </c>
      <c r="N7" s="118" t="s">
        <v>7</v>
      </c>
      <c r="O7" s="118" t="s">
        <v>167</v>
      </c>
      <c r="P7" s="535" t="s">
        <v>168</v>
      </c>
      <c r="Q7" s="118" t="s">
        <v>7</v>
      </c>
      <c r="R7" s="118" t="s">
        <v>167</v>
      </c>
      <c r="S7" s="118" t="s">
        <v>168</v>
      </c>
      <c r="T7" s="70"/>
    </row>
    <row r="8" spans="1:36" ht="21" customHeight="1">
      <c r="A8" s="1158"/>
      <c r="B8" s="1158"/>
      <c r="C8" s="1158"/>
      <c r="D8" s="1159"/>
      <c r="E8" s="119" t="s">
        <v>11</v>
      </c>
      <c r="F8" s="119" t="s">
        <v>169</v>
      </c>
      <c r="G8" s="539" t="s">
        <v>170</v>
      </c>
      <c r="H8" s="119" t="s">
        <v>11</v>
      </c>
      <c r="I8" s="119" t="s">
        <v>169</v>
      </c>
      <c r="J8" s="539" t="s">
        <v>170</v>
      </c>
      <c r="K8" s="119" t="s">
        <v>11</v>
      </c>
      <c r="L8" s="119" t="s">
        <v>169</v>
      </c>
      <c r="M8" s="539" t="s">
        <v>170</v>
      </c>
      <c r="N8" s="119" t="s">
        <v>11</v>
      </c>
      <c r="O8" s="119" t="s">
        <v>169</v>
      </c>
      <c r="P8" s="539" t="s">
        <v>170</v>
      </c>
      <c r="Q8" s="119" t="s">
        <v>11</v>
      </c>
      <c r="R8" s="119" t="s">
        <v>169</v>
      </c>
      <c r="S8" s="119" t="s">
        <v>170</v>
      </c>
      <c r="T8" s="70"/>
      <c r="Z8" s="120">
        <f>E9-Z9</f>
        <v>-595</v>
      </c>
    </row>
    <row r="9" spans="1:36" s="122" customFormat="1" ht="32.25" customHeight="1">
      <c r="A9" s="1176" t="s">
        <v>21</v>
      </c>
      <c r="B9" s="1177"/>
      <c r="C9" s="1177"/>
      <c r="D9" s="1178"/>
      <c r="E9" s="232">
        <f>SUM(E10:E17)</f>
        <v>5934</v>
      </c>
      <c r="F9" s="232">
        <f>SUM(F10:F17)</f>
        <v>1881</v>
      </c>
      <c r="G9" s="232">
        <f t="shared" ref="G9:P9" si="0">SUM(G10:G17)</f>
        <v>4053</v>
      </c>
      <c r="H9" s="232">
        <f>SUM(H10:H17)</f>
        <v>1190</v>
      </c>
      <c r="I9" s="232">
        <f t="shared" si="0"/>
        <v>506</v>
      </c>
      <c r="J9" s="232">
        <f t="shared" si="0"/>
        <v>684</v>
      </c>
      <c r="K9" s="232">
        <f>SUM(K10:K17)</f>
        <v>4676</v>
      </c>
      <c r="L9" s="232">
        <f t="shared" si="0"/>
        <v>1350</v>
      </c>
      <c r="M9" s="232">
        <f t="shared" si="0"/>
        <v>3326</v>
      </c>
      <c r="N9" s="232">
        <f>SUM(N10:N17)</f>
        <v>68</v>
      </c>
      <c r="O9" s="232">
        <f t="shared" si="0"/>
        <v>25</v>
      </c>
      <c r="P9" s="232">
        <f t="shared" si="0"/>
        <v>43</v>
      </c>
      <c r="Q9" s="232" t="s">
        <v>25</v>
      </c>
      <c r="R9" s="232" t="s">
        <v>25</v>
      </c>
      <c r="S9" s="232" t="s">
        <v>25</v>
      </c>
      <c r="T9" s="1176" t="s">
        <v>11</v>
      </c>
      <c r="U9" s="1177"/>
      <c r="V9" s="218"/>
      <c r="W9" s="121"/>
      <c r="X9" s="121"/>
      <c r="Y9" s="121"/>
      <c r="Z9" s="121">
        <v>6529</v>
      </c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36" ht="32.25" customHeight="1">
      <c r="A10" s="1170" t="s">
        <v>8</v>
      </c>
      <c r="B10" s="1171"/>
      <c r="C10" s="1171"/>
      <c r="D10" s="1172"/>
      <c r="E10" s="233"/>
      <c r="F10" s="233"/>
      <c r="G10" s="233"/>
      <c r="H10" s="233"/>
      <c r="I10" s="233"/>
      <c r="J10" s="234"/>
      <c r="K10" s="233"/>
      <c r="L10" s="233"/>
      <c r="M10" s="234"/>
      <c r="N10" s="233"/>
      <c r="O10" s="233"/>
      <c r="P10" s="234"/>
      <c r="Q10" s="232"/>
      <c r="R10" s="233"/>
      <c r="S10" s="233"/>
      <c r="T10" s="1170" t="s">
        <v>214</v>
      </c>
      <c r="U10" s="1171"/>
      <c r="V10" s="219"/>
      <c r="W10" s="123"/>
      <c r="Z10" s="123"/>
      <c r="AC10" s="123"/>
      <c r="AF10" s="123"/>
      <c r="AI10" s="123"/>
    </row>
    <row r="11" spans="1:36">
      <c r="A11" s="537" t="s">
        <v>215</v>
      </c>
      <c r="B11" s="1171" t="s">
        <v>12</v>
      </c>
      <c r="C11" s="1171"/>
      <c r="D11" s="1172"/>
      <c r="E11" s="233">
        <f>E37+E59+E81+E103+E125</f>
        <v>4137</v>
      </c>
      <c r="F11" s="233">
        <f t="shared" ref="F11:P11" si="1">F37+F59+F81+F103+F125</f>
        <v>1376</v>
      </c>
      <c r="G11" s="233">
        <f t="shared" si="1"/>
        <v>2761</v>
      </c>
      <c r="H11" s="233">
        <f t="shared" si="1"/>
        <v>986</v>
      </c>
      <c r="I11" s="233">
        <f>I37+I59+I81+I103+I125</f>
        <v>425</v>
      </c>
      <c r="J11" s="233">
        <f t="shared" si="1"/>
        <v>561</v>
      </c>
      <c r="K11" s="233">
        <f t="shared" si="1"/>
        <v>3121</v>
      </c>
      <c r="L11" s="233">
        <f t="shared" si="1"/>
        <v>936</v>
      </c>
      <c r="M11" s="233">
        <f t="shared" si="1"/>
        <v>2185</v>
      </c>
      <c r="N11" s="233">
        <f t="shared" si="1"/>
        <v>30</v>
      </c>
      <c r="O11" s="233">
        <f t="shared" si="1"/>
        <v>15</v>
      </c>
      <c r="P11" s="233">
        <f t="shared" si="1"/>
        <v>15</v>
      </c>
      <c r="Q11" s="232" t="s">
        <v>25</v>
      </c>
      <c r="R11" s="232" t="s">
        <v>25</v>
      </c>
      <c r="S11" s="232" t="s">
        <v>25</v>
      </c>
      <c r="T11" s="220"/>
      <c r="U11" s="538" t="s">
        <v>216</v>
      </c>
      <c r="V11" s="163"/>
      <c r="W11" s="123"/>
      <c r="Z11" s="120">
        <f>SUM(F11:G11)</f>
        <v>4137</v>
      </c>
    </row>
    <row r="12" spans="1:36" ht="32.25" customHeight="1">
      <c r="A12" s="1170" t="s">
        <v>9</v>
      </c>
      <c r="B12" s="1171"/>
      <c r="C12" s="1171"/>
      <c r="D12" s="1172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2" t="s">
        <v>25</v>
      </c>
      <c r="R12" s="232" t="s">
        <v>25</v>
      </c>
      <c r="S12" s="232" t="s">
        <v>25</v>
      </c>
      <c r="T12" s="537" t="s">
        <v>217</v>
      </c>
      <c r="U12" s="538"/>
      <c r="V12" s="219"/>
    </row>
    <row r="13" spans="1:36">
      <c r="A13" s="540"/>
      <c r="B13" s="1171" t="s">
        <v>13</v>
      </c>
      <c r="C13" s="1171"/>
      <c r="D13" s="1172"/>
      <c r="E13" s="233">
        <f>E39+E61+E83+E105+E127+E147+E165+E183</f>
        <v>1498</v>
      </c>
      <c r="F13" s="233">
        <f t="shared" ref="F13:P13" si="2">F39+F61+F83+F105+F127+F147+F165+F183</f>
        <v>396</v>
      </c>
      <c r="G13" s="233">
        <f t="shared" si="2"/>
        <v>1102</v>
      </c>
      <c r="H13" s="233">
        <f t="shared" si="2"/>
        <v>125</v>
      </c>
      <c r="I13" s="233">
        <f t="shared" si="2"/>
        <v>48</v>
      </c>
      <c r="J13" s="233">
        <f t="shared" si="2"/>
        <v>77</v>
      </c>
      <c r="K13" s="233">
        <f t="shared" si="2"/>
        <v>1335</v>
      </c>
      <c r="L13" s="233">
        <f t="shared" si="2"/>
        <v>338</v>
      </c>
      <c r="M13" s="233">
        <f t="shared" si="2"/>
        <v>997</v>
      </c>
      <c r="N13" s="233">
        <f t="shared" si="2"/>
        <v>38</v>
      </c>
      <c r="O13" s="233">
        <f t="shared" si="2"/>
        <v>10</v>
      </c>
      <c r="P13" s="233">
        <f t="shared" si="2"/>
        <v>28</v>
      </c>
      <c r="Q13" s="232" t="s">
        <v>25</v>
      </c>
      <c r="R13" s="232" t="s">
        <v>25</v>
      </c>
      <c r="S13" s="232" t="s">
        <v>25</v>
      </c>
      <c r="T13" s="540"/>
      <c r="U13" s="538" t="s">
        <v>216</v>
      </c>
      <c r="V13" s="219"/>
    </row>
    <row r="14" spans="1:36" ht="32.25" customHeight="1">
      <c r="A14" s="1170" t="s">
        <v>218</v>
      </c>
      <c r="B14" s="1171"/>
      <c r="C14" s="1171"/>
      <c r="D14" s="1172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2" t="s">
        <v>25</v>
      </c>
      <c r="R14" s="232" t="s">
        <v>25</v>
      </c>
      <c r="S14" s="232" t="s">
        <v>25</v>
      </c>
      <c r="T14" s="1170" t="s">
        <v>219</v>
      </c>
      <c r="U14" s="1171"/>
      <c r="V14" s="1171"/>
    </row>
    <row r="15" spans="1:36">
      <c r="A15" s="540"/>
      <c r="B15" s="538" t="s">
        <v>220</v>
      </c>
      <c r="C15" s="541"/>
      <c r="D15" s="221"/>
      <c r="E15" s="233">
        <f>E41+E63+E85+E107+E129+E149+E166+E185</f>
        <v>180</v>
      </c>
      <c r="F15" s="233">
        <f t="shared" ref="F15:M15" si="3">F41+F63+F85+F107+F129+F149+F166+F185</f>
        <v>37</v>
      </c>
      <c r="G15" s="233">
        <f t="shared" si="3"/>
        <v>143</v>
      </c>
      <c r="H15" s="233">
        <f t="shared" si="3"/>
        <v>64</v>
      </c>
      <c r="I15" s="233">
        <f t="shared" si="3"/>
        <v>21</v>
      </c>
      <c r="J15" s="233">
        <f t="shared" si="3"/>
        <v>43</v>
      </c>
      <c r="K15" s="233">
        <f t="shared" si="3"/>
        <v>116</v>
      </c>
      <c r="L15" s="233">
        <f t="shared" si="3"/>
        <v>16</v>
      </c>
      <c r="M15" s="233">
        <f t="shared" si="3"/>
        <v>100</v>
      </c>
      <c r="N15" s="233" t="s">
        <v>25</v>
      </c>
      <c r="O15" s="233" t="s">
        <v>25</v>
      </c>
      <c r="P15" s="233" t="s">
        <v>25</v>
      </c>
      <c r="Q15" s="232" t="s">
        <v>25</v>
      </c>
      <c r="R15" s="232" t="s">
        <v>25</v>
      </c>
      <c r="S15" s="232" t="s">
        <v>25</v>
      </c>
      <c r="T15" s="222"/>
      <c r="U15" s="538" t="s">
        <v>221</v>
      </c>
      <c r="V15" s="219"/>
    </row>
    <row r="16" spans="1:36" ht="32.25" customHeight="1">
      <c r="A16" s="1170" t="s">
        <v>222</v>
      </c>
      <c r="B16" s="1171"/>
      <c r="C16" s="1171"/>
      <c r="D16" s="1172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2" t="s">
        <v>25</v>
      </c>
      <c r="R16" s="232" t="s">
        <v>25</v>
      </c>
      <c r="S16" s="232" t="s">
        <v>25</v>
      </c>
      <c r="T16" s="223" t="s">
        <v>223</v>
      </c>
      <c r="U16" s="538"/>
      <c r="V16" s="219"/>
    </row>
    <row r="17" spans="1:153">
      <c r="A17" s="1173" t="s">
        <v>224</v>
      </c>
      <c r="B17" s="1174"/>
      <c r="C17" s="1174"/>
      <c r="D17" s="1175"/>
      <c r="E17" s="233">
        <f>E43+E64+E87+E109+E131+E150</f>
        <v>119</v>
      </c>
      <c r="F17" s="233">
        <f t="shared" ref="F17:M17" si="4">F43+F64+F87+F109+F131+F150</f>
        <v>72</v>
      </c>
      <c r="G17" s="233">
        <f t="shared" si="4"/>
        <v>47</v>
      </c>
      <c r="H17" s="233">
        <f t="shared" si="4"/>
        <v>15</v>
      </c>
      <c r="I17" s="233">
        <f t="shared" si="4"/>
        <v>12</v>
      </c>
      <c r="J17" s="233">
        <f t="shared" si="4"/>
        <v>3</v>
      </c>
      <c r="K17" s="233">
        <f t="shared" si="4"/>
        <v>104</v>
      </c>
      <c r="L17" s="233">
        <f t="shared" si="4"/>
        <v>60</v>
      </c>
      <c r="M17" s="233">
        <f t="shared" si="4"/>
        <v>44</v>
      </c>
      <c r="N17" s="233" t="s">
        <v>25</v>
      </c>
      <c r="O17" s="233" t="s">
        <v>25</v>
      </c>
      <c r="P17" s="233" t="s">
        <v>25</v>
      </c>
      <c r="Q17" s="232" t="s">
        <v>25</v>
      </c>
      <c r="R17" s="232" t="s">
        <v>25</v>
      </c>
      <c r="S17" s="232" t="s">
        <v>25</v>
      </c>
      <c r="T17" s="219"/>
      <c r="U17" s="538"/>
      <c r="V17" s="219"/>
    </row>
    <row r="18" spans="1:153" s="109" customFormat="1" ht="11.25" customHeight="1">
      <c r="A18" s="224"/>
      <c r="B18" s="225"/>
      <c r="C18" s="225"/>
      <c r="D18" s="226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6"/>
      <c r="R18" s="235"/>
      <c r="S18" s="235"/>
      <c r="T18" s="225"/>
      <c r="U18" s="225"/>
      <c r="V18" s="215"/>
    </row>
    <row r="19" spans="1:153" s="109" customFormat="1" ht="9.75" customHeight="1">
      <c r="A19" s="98"/>
      <c r="B19" s="98"/>
      <c r="C19" s="98"/>
      <c r="D19" s="98"/>
      <c r="E19" s="128"/>
      <c r="F19" s="128"/>
      <c r="G19" s="12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spans="1:153" s="95" customFormat="1" ht="19.5">
      <c r="B20" s="95" t="s">
        <v>225</v>
      </c>
      <c r="C20" s="96"/>
      <c r="D20" s="96"/>
      <c r="E20" s="96"/>
      <c r="F20" s="96"/>
      <c r="G20" s="96"/>
      <c r="K20" s="111"/>
      <c r="L20" s="111" t="s">
        <v>192</v>
      </c>
    </row>
    <row r="21" spans="1:153" s="95" customFormat="1" ht="19.5">
      <c r="B21" s="95" t="s">
        <v>226</v>
      </c>
      <c r="C21" s="96"/>
      <c r="D21" s="96"/>
      <c r="E21" s="96"/>
      <c r="F21" s="96"/>
      <c r="G21" s="96"/>
      <c r="K21" s="111"/>
      <c r="L21" s="111" t="s">
        <v>193</v>
      </c>
    </row>
    <row r="22" spans="1:153" s="95" customFormat="1" ht="19.5">
      <c r="B22" s="95" t="s">
        <v>227</v>
      </c>
      <c r="L22" s="95" t="s">
        <v>194</v>
      </c>
      <c r="S22" s="114"/>
    </row>
    <row r="23" spans="1:153" s="95" customFormat="1">
      <c r="A23" s="96"/>
      <c r="B23" s="95" t="s">
        <v>228</v>
      </c>
      <c r="H23" s="63"/>
      <c r="I23" s="63"/>
      <c r="J23" s="63"/>
      <c r="L23" s="95" t="s">
        <v>57</v>
      </c>
      <c r="M23" s="63"/>
    </row>
    <row r="24" spans="1:153" s="95" customFormat="1">
      <c r="A24" s="96"/>
      <c r="B24" s="95" t="s">
        <v>229</v>
      </c>
      <c r="H24" s="109"/>
      <c r="I24" s="109"/>
      <c r="J24" s="109"/>
      <c r="K24" s="109"/>
      <c r="L24" s="95" t="s">
        <v>59</v>
      </c>
      <c r="M24" s="109"/>
    </row>
    <row r="25" spans="1:153" s="64" customFormat="1">
      <c r="A25" s="129"/>
      <c r="B25" s="63"/>
      <c r="C25" s="63"/>
      <c r="D25" s="63"/>
      <c r="E25" s="130"/>
      <c r="F25" s="63"/>
      <c r="G25" s="63"/>
    </row>
    <row r="26" spans="1:153" s="64" customFormat="1">
      <c r="A26" s="129"/>
      <c r="B26" s="63"/>
      <c r="C26" s="63"/>
      <c r="D26" s="63"/>
      <c r="E26" s="130"/>
      <c r="F26" s="63"/>
      <c r="G26" s="63"/>
      <c r="U26" s="64">
        <f>5934-1498</f>
        <v>4436</v>
      </c>
    </row>
    <row r="27" spans="1:153" s="109" customFormat="1">
      <c r="B27" s="109" t="s">
        <v>199</v>
      </c>
      <c r="C27" s="110">
        <v>3.7</v>
      </c>
      <c r="D27" s="109" t="str">
        <f>D1</f>
        <v>ครู จำแนกตามวุฒิการศึกษา  เพศ และสังกัด  ปีการศึกษา 2558</v>
      </c>
      <c r="M27" s="109" t="s">
        <v>230</v>
      </c>
      <c r="N27" s="109" t="s">
        <v>231</v>
      </c>
      <c r="X27" s="109" t="s">
        <v>199</v>
      </c>
      <c r="Y27" s="110">
        <v>3.7</v>
      </c>
      <c r="Z27" s="109">
        <f>Z1</f>
        <v>0</v>
      </c>
      <c r="AI27" s="109" t="s">
        <v>230</v>
      </c>
      <c r="AJ27" s="109" t="s">
        <v>232</v>
      </c>
      <c r="AT27" s="109" t="s">
        <v>199</v>
      </c>
      <c r="AU27" s="110">
        <v>3.7</v>
      </c>
      <c r="AV27" s="109">
        <f>AV1</f>
        <v>0</v>
      </c>
      <c r="BE27" s="109" t="s">
        <v>230</v>
      </c>
      <c r="BF27" s="109" t="s">
        <v>233</v>
      </c>
      <c r="BP27" s="109" t="s">
        <v>199</v>
      </c>
      <c r="BQ27" s="110">
        <v>3.7</v>
      </c>
      <c r="BR27" s="109">
        <f>BR1</f>
        <v>0</v>
      </c>
      <c r="CA27" s="109" t="s">
        <v>230</v>
      </c>
      <c r="CB27" s="109" t="s">
        <v>234</v>
      </c>
      <c r="CL27" s="109" t="s">
        <v>199</v>
      </c>
      <c r="CM27" s="110">
        <v>3.7</v>
      </c>
      <c r="CN27" s="109">
        <f>CN1</f>
        <v>0</v>
      </c>
      <c r="CW27" s="109" t="s">
        <v>230</v>
      </c>
      <c r="CX27" s="109" t="s">
        <v>235</v>
      </c>
      <c r="DH27" s="109" t="s">
        <v>199</v>
      </c>
      <c r="DI27" s="110">
        <v>3.7</v>
      </c>
      <c r="DJ27" s="109">
        <f>DJ1</f>
        <v>0</v>
      </c>
      <c r="DS27" s="109" t="s">
        <v>230</v>
      </c>
      <c r="DT27" s="109" t="s">
        <v>236</v>
      </c>
      <c r="ED27" s="109" t="s">
        <v>199</v>
      </c>
      <c r="EE27" s="110">
        <v>3.7</v>
      </c>
      <c r="EF27" s="109">
        <f>EF1</f>
        <v>0</v>
      </c>
      <c r="EO27" s="109" t="s">
        <v>230</v>
      </c>
      <c r="EP27" s="109" t="s">
        <v>237</v>
      </c>
    </row>
    <row r="28" spans="1:153" s="113" customFormat="1">
      <c r="B28" s="113" t="s">
        <v>201</v>
      </c>
      <c r="C28" s="110">
        <v>3.7</v>
      </c>
      <c r="D28" s="113" t="s">
        <v>238</v>
      </c>
      <c r="T28" s="66"/>
      <c r="U28" s="66"/>
      <c r="X28" s="113" t="s">
        <v>201</v>
      </c>
      <c r="Y28" s="110">
        <v>3.7</v>
      </c>
      <c r="Z28" s="113" t="s">
        <v>238</v>
      </c>
      <c r="AP28" s="66"/>
      <c r="AQ28" s="66"/>
      <c r="AT28" s="113" t="s">
        <v>201</v>
      </c>
      <c r="AU28" s="110">
        <v>3.7</v>
      </c>
      <c r="AV28" s="113" t="s">
        <v>238</v>
      </c>
      <c r="BL28" s="66"/>
      <c r="BM28" s="66"/>
      <c r="BP28" s="113" t="s">
        <v>201</v>
      </c>
      <c r="BQ28" s="110">
        <v>3.7</v>
      </c>
      <c r="BR28" s="113" t="s">
        <v>238</v>
      </c>
      <c r="CH28" s="66"/>
      <c r="CI28" s="66"/>
      <c r="CL28" s="113" t="s">
        <v>201</v>
      </c>
      <c r="CM28" s="110">
        <v>3.7</v>
      </c>
      <c r="CN28" s="113" t="s">
        <v>238</v>
      </c>
      <c r="DD28" s="66"/>
      <c r="DE28" s="66"/>
      <c r="DH28" s="113" t="s">
        <v>201</v>
      </c>
      <c r="DI28" s="110">
        <v>3.7</v>
      </c>
      <c r="DJ28" s="113" t="s">
        <v>238</v>
      </c>
      <c r="DZ28" s="66"/>
      <c r="EA28" s="66"/>
      <c r="ED28" s="113" t="s">
        <v>201</v>
      </c>
      <c r="EE28" s="110">
        <v>3.7</v>
      </c>
      <c r="EF28" s="113" t="s">
        <v>238</v>
      </c>
      <c r="EV28" s="66"/>
      <c r="EW28" s="66"/>
    </row>
    <row r="29" spans="1:153">
      <c r="T29" s="67"/>
      <c r="U29" s="67"/>
      <c r="AP29" s="67"/>
      <c r="AQ29" s="67"/>
      <c r="BL29" s="67"/>
      <c r="BM29" s="67"/>
      <c r="CH29" s="67"/>
      <c r="CI29" s="67"/>
      <c r="DD29" s="67"/>
      <c r="DE29" s="67"/>
      <c r="DZ29" s="67"/>
      <c r="EA29" s="67"/>
      <c r="EV29" s="67"/>
      <c r="EW29" s="67"/>
    </row>
    <row r="30" spans="1:153">
      <c r="A30" s="1154" t="s">
        <v>203</v>
      </c>
      <c r="B30" s="1154"/>
      <c r="C30" s="1154"/>
      <c r="D30" s="1155"/>
      <c r="E30" s="68"/>
      <c r="F30" s="69"/>
      <c r="G30" s="65"/>
      <c r="H30" s="1160" t="s">
        <v>204</v>
      </c>
      <c r="I30" s="1161"/>
      <c r="J30" s="1161"/>
      <c r="K30" s="1161"/>
      <c r="L30" s="1161"/>
      <c r="M30" s="1161"/>
      <c r="N30" s="1161"/>
      <c r="O30" s="1161"/>
      <c r="P30" s="1161"/>
      <c r="Q30" s="1161"/>
      <c r="R30" s="1161"/>
      <c r="S30" s="1162"/>
      <c r="T30" s="70"/>
      <c r="W30" s="1154" t="s">
        <v>203</v>
      </c>
      <c r="X30" s="1154"/>
      <c r="Y30" s="1154"/>
      <c r="Z30" s="1155"/>
      <c r="AA30" s="68"/>
      <c r="AB30" s="69"/>
      <c r="AC30" s="65"/>
      <c r="AD30" s="1160" t="s">
        <v>204</v>
      </c>
      <c r="AE30" s="1161"/>
      <c r="AF30" s="1161"/>
      <c r="AG30" s="1161"/>
      <c r="AH30" s="1161"/>
      <c r="AI30" s="1161"/>
      <c r="AJ30" s="1161"/>
      <c r="AK30" s="1161"/>
      <c r="AL30" s="1161"/>
      <c r="AM30" s="1161"/>
      <c r="AN30" s="1161"/>
      <c r="AO30" s="1162"/>
      <c r="AP30" s="70"/>
      <c r="AS30" s="1154" t="s">
        <v>203</v>
      </c>
      <c r="AT30" s="1154"/>
      <c r="AU30" s="1154"/>
      <c r="AV30" s="1155"/>
      <c r="AW30" s="68"/>
      <c r="AX30" s="69"/>
      <c r="AY30" s="65"/>
      <c r="AZ30" s="1160" t="s">
        <v>204</v>
      </c>
      <c r="BA30" s="1161"/>
      <c r="BB30" s="1161"/>
      <c r="BC30" s="1161"/>
      <c r="BD30" s="1161"/>
      <c r="BE30" s="1161"/>
      <c r="BF30" s="1161"/>
      <c r="BG30" s="1161"/>
      <c r="BH30" s="1161"/>
      <c r="BI30" s="1161"/>
      <c r="BJ30" s="1161"/>
      <c r="BK30" s="1162"/>
      <c r="BL30" s="70"/>
      <c r="BO30" s="1154" t="s">
        <v>203</v>
      </c>
      <c r="BP30" s="1154"/>
      <c r="BQ30" s="1154"/>
      <c r="BR30" s="1155"/>
      <c r="BS30" s="68"/>
      <c r="BT30" s="69"/>
      <c r="BU30" s="65"/>
      <c r="BV30" s="1160" t="s">
        <v>204</v>
      </c>
      <c r="BW30" s="1161"/>
      <c r="BX30" s="1161"/>
      <c r="BY30" s="1161"/>
      <c r="BZ30" s="1161"/>
      <c r="CA30" s="1161"/>
      <c r="CB30" s="1161"/>
      <c r="CC30" s="1161"/>
      <c r="CD30" s="1161"/>
      <c r="CE30" s="1161"/>
      <c r="CF30" s="1161"/>
      <c r="CG30" s="1162"/>
      <c r="CH30" s="70"/>
      <c r="CK30" s="1154" t="s">
        <v>203</v>
      </c>
      <c r="CL30" s="1154"/>
      <c r="CM30" s="1154"/>
      <c r="CN30" s="1155"/>
      <c r="CO30" s="68"/>
      <c r="CP30" s="69"/>
      <c r="CQ30" s="65"/>
      <c r="CR30" s="1160" t="s">
        <v>204</v>
      </c>
      <c r="CS30" s="1161"/>
      <c r="CT30" s="1161"/>
      <c r="CU30" s="1161"/>
      <c r="CV30" s="1161"/>
      <c r="CW30" s="1161"/>
      <c r="CX30" s="1161"/>
      <c r="CY30" s="1161"/>
      <c r="CZ30" s="1161"/>
      <c r="DA30" s="1161"/>
      <c r="DB30" s="1161"/>
      <c r="DC30" s="1162"/>
      <c r="DD30" s="70"/>
      <c r="DG30" s="1154" t="s">
        <v>203</v>
      </c>
      <c r="DH30" s="1154"/>
      <c r="DI30" s="1154"/>
      <c r="DJ30" s="1155"/>
      <c r="DK30" s="68"/>
      <c r="DL30" s="69"/>
      <c r="DM30" s="65"/>
      <c r="DN30" s="1160" t="s">
        <v>204</v>
      </c>
      <c r="DO30" s="1161"/>
      <c r="DP30" s="1161"/>
      <c r="DQ30" s="1161"/>
      <c r="DR30" s="1161"/>
      <c r="DS30" s="1161"/>
      <c r="DT30" s="1161"/>
      <c r="DU30" s="1161"/>
      <c r="DV30" s="1161"/>
      <c r="DW30" s="1161"/>
      <c r="DX30" s="1161"/>
      <c r="DY30" s="1162"/>
      <c r="DZ30" s="70"/>
      <c r="EC30" s="1154" t="s">
        <v>203</v>
      </c>
      <c r="ED30" s="1154"/>
      <c r="EE30" s="1154"/>
      <c r="EF30" s="1155"/>
      <c r="EG30" s="68"/>
      <c r="EH30" s="69"/>
      <c r="EI30" s="65"/>
      <c r="EJ30" s="1160" t="s">
        <v>204</v>
      </c>
      <c r="EK30" s="1161"/>
      <c r="EL30" s="1161"/>
      <c r="EM30" s="1161"/>
      <c r="EN30" s="1161"/>
      <c r="EO30" s="1161"/>
      <c r="EP30" s="1161"/>
      <c r="EQ30" s="1161"/>
      <c r="ER30" s="1161"/>
      <c r="ES30" s="1161"/>
      <c r="ET30" s="1161"/>
      <c r="EU30" s="1162"/>
      <c r="EV30" s="70"/>
    </row>
    <row r="31" spans="1:153">
      <c r="A31" s="1156"/>
      <c r="B31" s="1156"/>
      <c r="C31" s="1156"/>
      <c r="D31" s="1157"/>
      <c r="E31" s="1149" t="s">
        <v>7</v>
      </c>
      <c r="F31" s="1150"/>
      <c r="G31" s="1163"/>
      <c r="H31" s="1164" t="s">
        <v>205</v>
      </c>
      <c r="I31" s="1165"/>
      <c r="J31" s="1166"/>
      <c r="K31" s="1164" t="s">
        <v>206</v>
      </c>
      <c r="L31" s="1165"/>
      <c r="M31" s="1166"/>
      <c r="N31" s="1164" t="s">
        <v>207</v>
      </c>
      <c r="O31" s="1165"/>
      <c r="P31" s="1166"/>
      <c r="Q31" s="1150" t="s">
        <v>208</v>
      </c>
      <c r="R31" s="1150"/>
      <c r="S31" s="1163"/>
      <c r="T31" s="70"/>
      <c r="W31" s="1156"/>
      <c r="X31" s="1156"/>
      <c r="Y31" s="1156"/>
      <c r="Z31" s="1157"/>
      <c r="AA31" s="1149" t="s">
        <v>7</v>
      </c>
      <c r="AB31" s="1150"/>
      <c r="AC31" s="1163"/>
      <c r="AD31" s="1164" t="s">
        <v>205</v>
      </c>
      <c r="AE31" s="1165"/>
      <c r="AF31" s="1166"/>
      <c r="AG31" s="1164" t="s">
        <v>206</v>
      </c>
      <c r="AH31" s="1165"/>
      <c r="AI31" s="1166"/>
      <c r="AJ31" s="1164" t="s">
        <v>207</v>
      </c>
      <c r="AK31" s="1165"/>
      <c r="AL31" s="1166"/>
      <c r="AM31" s="1150" t="s">
        <v>208</v>
      </c>
      <c r="AN31" s="1150"/>
      <c r="AO31" s="1163"/>
      <c r="AP31" s="70"/>
      <c r="AS31" s="1156"/>
      <c r="AT31" s="1156"/>
      <c r="AU31" s="1156"/>
      <c r="AV31" s="1157"/>
      <c r="AW31" s="1149" t="s">
        <v>7</v>
      </c>
      <c r="AX31" s="1150"/>
      <c r="AY31" s="1163"/>
      <c r="AZ31" s="1164" t="s">
        <v>205</v>
      </c>
      <c r="BA31" s="1165"/>
      <c r="BB31" s="1166"/>
      <c r="BC31" s="1164" t="s">
        <v>206</v>
      </c>
      <c r="BD31" s="1165"/>
      <c r="BE31" s="1166"/>
      <c r="BF31" s="1164" t="s">
        <v>207</v>
      </c>
      <c r="BG31" s="1165"/>
      <c r="BH31" s="1166"/>
      <c r="BI31" s="1150" t="s">
        <v>208</v>
      </c>
      <c r="BJ31" s="1150"/>
      <c r="BK31" s="1163"/>
      <c r="BL31" s="70"/>
      <c r="BO31" s="1156"/>
      <c r="BP31" s="1156"/>
      <c r="BQ31" s="1156"/>
      <c r="BR31" s="1157"/>
      <c r="BS31" s="1149" t="s">
        <v>7</v>
      </c>
      <c r="BT31" s="1150"/>
      <c r="BU31" s="1163"/>
      <c r="BV31" s="1164" t="s">
        <v>205</v>
      </c>
      <c r="BW31" s="1165"/>
      <c r="BX31" s="1166"/>
      <c r="BY31" s="1164" t="s">
        <v>206</v>
      </c>
      <c r="BZ31" s="1165"/>
      <c r="CA31" s="1166"/>
      <c r="CB31" s="1164" t="s">
        <v>207</v>
      </c>
      <c r="CC31" s="1165"/>
      <c r="CD31" s="1166"/>
      <c r="CE31" s="1150" t="s">
        <v>208</v>
      </c>
      <c r="CF31" s="1150"/>
      <c r="CG31" s="1163"/>
      <c r="CH31" s="70"/>
      <c r="CK31" s="1156"/>
      <c r="CL31" s="1156"/>
      <c r="CM31" s="1156"/>
      <c r="CN31" s="1157"/>
      <c r="CO31" s="1149" t="s">
        <v>7</v>
      </c>
      <c r="CP31" s="1150"/>
      <c r="CQ31" s="1163"/>
      <c r="CR31" s="1164" t="s">
        <v>205</v>
      </c>
      <c r="CS31" s="1165"/>
      <c r="CT31" s="1166"/>
      <c r="CU31" s="1164" t="s">
        <v>206</v>
      </c>
      <c r="CV31" s="1165"/>
      <c r="CW31" s="1166"/>
      <c r="CX31" s="1164" t="s">
        <v>207</v>
      </c>
      <c r="CY31" s="1165"/>
      <c r="CZ31" s="1166"/>
      <c r="DA31" s="1150" t="s">
        <v>208</v>
      </c>
      <c r="DB31" s="1150"/>
      <c r="DC31" s="1163"/>
      <c r="DD31" s="70"/>
      <c r="DG31" s="1156"/>
      <c r="DH31" s="1156"/>
      <c r="DI31" s="1156"/>
      <c r="DJ31" s="1157"/>
      <c r="DK31" s="1149" t="s">
        <v>7</v>
      </c>
      <c r="DL31" s="1150"/>
      <c r="DM31" s="1163"/>
      <c r="DN31" s="1164" t="s">
        <v>205</v>
      </c>
      <c r="DO31" s="1165"/>
      <c r="DP31" s="1166"/>
      <c r="DQ31" s="1164" t="s">
        <v>206</v>
      </c>
      <c r="DR31" s="1165"/>
      <c r="DS31" s="1166"/>
      <c r="DT31" s="1164" t="s">
        <v>207</v>
      </c>
      <c r="DU31" s="1165"/>
      <c r="DV31" s="1166"/>
      <c r="DW31" s="1150" t="s">
        <v>208</v>
      </c>
      <c r="DX31" s="1150"/>
      <c r="DY31" s="1163"/>
      <c r="DZ31" s="70"/>
      <c r="EC31" s="1156"/>
      <c r="ED31" s="1156"/>
      <c r="EE31" s="1156"/>
      <c r="EF31" s="1157"/>
      <c r="EG31" s="1149" t="s">
        <v>7</v>
      </c>
      <c r="EH31" s="1150"/>
      <c r="EI31" s="1163"/>
      <c r="EJ31" s="1164" t="s">
        <v>205</v>
      </c>
      <c r="EK31" s="1165"/>
      <c r="EL31" s="1166"/>
      <c r="EM31" s="1164" t="s">
        <v>206</v>
      </c>
      <c r="EN31" s="1165"/>
      <c r="EO31" s="1166"/>
      <c r="EP31" s="1164" t="s">
        <v>207</v>
      </c>
      <c r="EQ31" s="1165"/>
      <c r="ER31" s="1166"/>
      <c r="ES31" s="1150" t="s">
        <v>208</v>
      </c>
      <c r="ET31" s="1150"/>
      <c r="EU31" s="1163"/>
      <c r="EV31" s="70"/>
    </row>
    <row r="32" spans="1:153" ht="22.5">
      <c r="A32" s="1156"/>
      <c r="B32" s="1156"/>
      <c r="C32" s="1156"/>
      <c r="D32" s="1157"/>
      <c r="E32" s="1167" t="s">
        <v>11</v>
      </c>
      <c r="F32" s="1144"/>
      <c r="G32" s="1145"/>
      <c r="H32" s="1167" t="s">
        <v>209</v>
      </c>
      <c r="I32" s="1144"/>
      <c r="J32" s="1145"/>
      <c r="K32" s="1167" t="s">
        <v>210</v>
      </c>
      <c r="L32" s="1144"/>
      <c r="M32" s="1145"/>
      <c r="N32" s="1167" t="s">
        <v>211</v>
      </c>
      <c r="O32" s="1144"/>
      <c r="P32" s="1145"/>
      <c r="Q32" s="1144" t="s">
        <v>212</v>
      </c>
      <c r="R32" s="1144"/>
      <c r="S32" s="1145"/>
      <c r="T32" s="1149" t="s">
        <v>213</v>
      </c>
      <c r="U32" s="1150"/>
      <c r="W32" s="1156"/>
      <c r="X32" s="1156"/>
      <c r="Y32" s="1156"/>
      <c r="Z32" s="1157"/>
      <c r="AA32" s="1167" t="s">
        <v>11</v>
      </c>
      <c r="AB32" s="1144"/>
      <c r="AC32" s="1145"/>
      <c r="AD32" s="1167" t="s">
        <v>209</v>
      </c>
      <c r="AE32" s="1144"/>
      <c r="AF32" s="1145"/>
      <c r="AG32" s="1167" t="s">
        <v>210</v>
      </c>
      <c r="AH32" s="1144"/>
      <c r="AI32" s="1145"/>
      <c r="AJ32" s="1167" t="s">
        <v>211</v>
      </c>
      <c r="AK32" s="1144"/>
      <c r="AL32" s="1145"/>
      <c r="AM32" s="1144" t="s">
        <v>212</v>
      </c>
      <c r="AN32" s="1144"/>
      <c r="AO32" s="1145"/>
      <c r="AP32" s="1149" t="s">
        <v>213</v>
      </c>
      <c r="AQ32" s="1150"/>
      <c r="AS32" s="1156"/>
      <c r="AT32" s="1156"/>
      <c r="AU32" s="1156"/>
      <c r="AV32" s="1157"/>
      <c r="AW32" s="1167" t="s">
        <v>11</v>
      </c>
      <c r="AX32" s="1144"/>
      <c r="AY32" s="1145"/>
      <c r="AZ32" s="1167" t="s">
        <v>209</v>
      </c>
      <c r="BA32" s="1144"/>
      <c r="BB32" s="1145"/>
      <c r="BC32" s="1167" t="s">
        <v>210</v>
      </c>
      <c r="BD32" s="1144"/>
      <c r="BE32" s="1145"/>
      <c r="BF32" s="1167" t="s">
        <v>211</v>
      </c>
      <c r="BG32" s="1144"/>
      <c r="BH32" s="1145"/>
      <c r="BI32" s="1144" t="s">
        <v>212</v>
      </c>
      <c r="BJ32" s="1144"/>
      <c r="BK32" s="1145"/>
      <c r="BL32" s="1149" t="s">
        <v>213</v>
      </c>
      <c r="BM32" s="1150"/>
      <c r="BO32" s="1156"/>
      <c r="BP32" s="1156"/>
      <c r="BQ32" s="1156"/>
      <c r="BR32" s="1157"/>
      <c r="BS32" s="1167" t="s">
        <v>11</v>
      </c>
      <c r="BT32" s="1144"/>
      <c r="BU32" s="1145"/>
      <c r="BV32" s="1167" t="s">
        <v>209</v>
      </c>
      <c r="BW32" s="1144"/>
      <c r="BX32" s="1145"/>
      <c r="BY32" s="1167" t="s">
        <v>210</v>
      </c>
      <c r="BZ32" s="1144"/>
      <c r="CA32" s="1145"/>
      <c r="CB32" s="1167" t="s">
        <v>211</v>
      </c>
      <c r="CC32" s="1144"/>
      <c r="CD32" s="1145"/>
      <c r="CE32" s="1144" t="s">
        <v>212</v>
      </c>
      <c r="CF32" s="1144"/>
      <c r="CG32" s="1145"/>
      <c r="CH32" s="1149" t="s">
        <v>213</v>
      </c>
      <c r="CI32" s="1150"/>
      <c r="CK32" s="1156"/>
      <c r="CL32" s="1156"/>
      <c r="CM32" s="1156"/>
      <c r="CN32" s="1157"/>
      <c r="CO32" s="1167" t="s">
        <v>11</v>
      </c>
      <c r="CP32" s="1144"/>
      <c r="CQ32" s="1145"/>
      <c r="CR32" s="1167" t="s">
        <v>209</v>
      </c>
      <c r="CS32" s="1144"/>
      <c r="CT32" s="1145"/>
      <c r="CU32" s="1167" t="s">
        <v>210</v>
      </c>
      <c r="CV32" s="1144"/>
      <c r="CW32" s="1145"/>
      <c r="CX32" s="1167" t="s">
        <v>211</v>
      </c>
      <c r="CY32" s="1144"/>
      <c r="CZ32" s="1145"/>
      <c r="DA32" s="1144" t="s">
        <v>212</v>
      </c>
      <c r="DB32" s="1144"/>
      <c r="DC32" s="1145"/>
      <c r="DD32" s="1149" t="s">
        <v>213</v>
      </c>
      <c r="DE32" s="1150"/>
      <c r="DG32" s="1156"/>
      <c r="DH32" s="1156"/>
      <c r="DI32" s="1156"/>
      <c r="DJ32" s="1157"/>
      <c r="DK32" s="1167" t="s">
        <v>11</v>
      </c>
      <c r="DL32" s="1144"/>
      <c r="DM32" s="1145"/>
      <c r="DN32" s="1167" t="s">
        <v>209</v>
      </c>
      <c r="DO32" s="1144"/>
      <c r="DP32" s="1145"/>
      <c r="DQ32" s="1167" t="s">
        <v>210</v>
      </c>
      <c r="DR32" s="1144"/>
      <c r="DS32" s="1145"/>
      <c r="DT32" s="1167" t="s">
        <v>211</v>
      </c>
      <c r="DU32" s="1144"/>
      <c r="DV32" s="1145"/>
      <c r="DW32" s="1144" t="s">
        <v>212</v>
      </c>
      <c r="DX32" s="1144"/>
      <c r="DY32" s="1145"/>
      <c r="DZ32" s="1149" t="s">
        <v>213</v>
      </c>
      <c r="EA32" s="1150"/>
      <c r="EC32" s="1156"/>
      <c r="ED32" s="1156"/>
      <c r="EE32" s="1156"/>
      <c r="EF32" s="1157"/>
      <c r="EG32" s="1167" t="s">
        <v>11</v>
      </c>
      <c r="EH32" s="1144"/>
      <c r="EI32" s="1145"/>
      <c r="EJ32" s="1167" t="s">
        <v>209</v>
      </c>
      <c r="EK32" s="1144"/>
      <c r="EL32" s="1145"/>
      <c r="EM32" s="1167" t="s">
        <v>210</v>
      </c>
      <c r="EN32" s="1144"/>
      <c r="EO32" s="1145"/>
      <c r="EP32" s="1167" t="s">
        <v>211</v>
      </c>
      <c r="EQ32" s="1144"/>
      <c r="ER32" s="1145"/>
      <c r="ES32" s="1144" t="s">
        <v>212</v>
      </c>
      <c r="ET32" s="1144"/>
      <c r="EU32" s="1145"/>
      <c r="EV32" s="1149" t="s">
        <v>213</v>
      </c>
      <c r="EW32" s="1150"/>
    </row>
    <row r="33" spans="1:153">
      <c r="A33" s="1156"/>
      <c r="B33" s="1156"/>
      <c r="C33" s="1156"/>
      <c r="D33" s="1157"/>
      <c r="E33" s="118" t="s">
        <v>7</v>
      </c>
      <c r="F33" s="118" t="s">
        <v>167</v>
      </c>
      <c r="G33" s="535" t="s">
        <v>168</v>
      </c>
      <c r="H33" s="118" t="s">
        <v>7</v>
      </c>
      <c r="I33" s="118" t="s">
        <v>167</v>
      </c>
      <c r="J33" s="535" t="s">
        <v>168</v>
      </c>
      <c r="K33" s="118" t="s">
        <v>7</v>
      </c>
      <c r="L33" s="118" t="s">
        <v>167</v>
      </c>
      <c r="M33" s="535" t="s">
        <v>168</v>
      </c>
      <c r="N33" s="118" t="s">
        <v>7</v>
      </c>
      <c r="O33" s="118" t="s">
        <v>167</v>
      </c>
      <c r="P33" s="535" t="s">
        <v>168</v>
      </c>
      <c r="Q33" s="118" t="s">
        <v>7</v>
      </c>
      <c r="R33" s="118" t="s">
        <v>167</v>
      </c>
      <c r="S33" s="118" t="s">
        <v>168</v>
      </c>
      <c r="T33" s="70"/>
      <c r="W33" s="1156"/>
      <c r="X33" s="1156"/>
      <c r="Y33" s="1156"/>
      <c r="Z33" s="1157"/>
      <c r="AA33" s="118" t="s">
        <v>7</v>
      </c>
      <c r="AB33" s="118" t="s">
        <v>167</v>
      </c>
      <c r="AC33" s="535" t="s">
        <v>168</v>
      </c>
      <c r="AD33" s="118" t="s">
        <v>7</v>
      </c>
      <c r="AE33" s="118" t="s">
        <v>167</v>
      </c>
      <c r="AF33" s="535" t="s">
        <v>168</v>
      </c>
      <c r="AG33" s="118" t="s">
        <v>7</v>
      </c>
      <c r="AH33" s="118" t="s">
        <v>167</v>
      </c>
      <c r="AI33" s="535" t="s">
        <v>168</v>
      </c>
      <c r="AJ33" s="118" t="s">
        <v>7</v>
      </c>
      <c r="AK33" s="118" t="s">
        <v>167</v>
      </c>
      <c r="AL33" s="535" t="s">
        <v>168</v>
      </c>
      <c r="AM33" s="118" t="s">
        <v>7</v>
      </c>
      <c r="AN33" s="118" t="s">
        <v>167</v>
      </c>
      <c r="AO33" s="118" t="s">
        <v>168</v>
      </c>
      <c r="AP33" s="70"/>
      <c r="AS33" s="1156"/>
      <c r="AT33" s="1156"/>
      <c r="AU33" s="1156"/>
      <c r="AV33" s="1157"/>
      <c r="AW33" s="118" t="s">
        <v>7</v>
      </c>
      <c r="AX33" s="118" t="s">
        <v>167</v>
      </c>
      <c r="AY33" s="535" t="s">
        <v>168</v>
      </c>
      <c r="AZ33" s="118" t="s">
        <v>7</v>
      </c>
      <c r="BA33" s="118" t="s">
        <v>167</v>
      </c>
      <c r="BB33" s="535" t="s">
        <v>168</v>
      </c>
      <c r="BC33" s="118" t="s">
        <v>7</v>
      </c>
      <c r="BD33" s="118" t="s">
        <v>167</v>
      </c>
      <c r="BE33" s="535" t="s">
        <v>168</v>
      </c>
      <c r="BF33" s="118" t="s">
        <v>7</v>
      </c>
      <c r="BG33" s="118" t="s">
        <v>167</v>
      </c>
      <c r="BH33" s="535" t="s">
        <v>168</v>
      </c>
      <c r="BI33" s="118" t="s">
        <v>7</v>
      </c>
      <c r="BJ33" s="118" t="s">
        <v>167</v>
      </c>
      <c r="BK33" s="118" t="s">
        <v>168</v>
      </c>
      <c r="BL33" s="70"/>
      <c r="BO33" s="1156"/>
      <c r="BP33" s="1156"/>
      <c r="BQ33" s="1156"/>
      <c r="BR33" s="1157"/>
      <c r="BS33" s="118" t="s">
        <v>7</v>
      </c>
      <c r="BT33" s="118" t="s">
        <v>167</v>
      </c>
      <c r="BU33" s="535" t="s">
        <v>168</v>
      </c>
      <c r="BV33" s="118" t="s">
        <v>7</v>
      </c>
      <c r="BW33" s="118" t="s">
        <v>167</v>
      </c>
      <c r="BX33" s="535" t="s">
        <v>168</v>
      </c>
      <c r="BY33" s="118" t="s">
        <v>7</v>
      </c>
      <c r="BZ33" s="118" t="s">
        <v>167</v>
      </c>
      <c r="CA33" s="535" t="s">
        <v>168</v>
      </c>
      <c r="CB33" s="118" t="s">
        <v>7</v>
      </c>
      <c r="CC33" s="118" t="s">
        <v>167</v>
      </c>
      <c r="CD33" s="535" t="s">
        <v>168</v>
      </c>
      <c r="CE33" s="118" t="s">
        <v>7</v>
      </c>
      <c r="CF33" s="118" t="s">
        <v>167</v>
      </c>
      <c r="CG33" s="118" t="s">
        <v>168</v>
      </c>
      <c r="CH33" s="70"/>
      <c r="CK33" s="1156"/>
      <c r="CL33" s="1156"/>
      <c r="CM33" s="1156"/>
      <c r="CN33" s="1157"/>
      <c r="CO33" s="118" t="s">
        <v>7</v>
      </c>
      <c r="CP33" s="118" t="s">
        <v>167</v>
      </c>
      <c r="CQ33" s="535" t="s">
        <v>168</v>
      </c>
      <c r="CR33" s="118" t="s">
        <v>7</v>
      </c>
      <c r="CS33" s="118" t="s">
        <v>167</v>
      </c>
      <c r="CT33" s="535" t="s">
        <v>168</v>
      </c>
      <c r="CU33" s="118" t="s">
        <v>7</v>
      </c>
      <c r="CV33" s="118" t="s">
        <v>167</v>
      </c>
      <c r="CW33" s="535" t="s">
        <v>168</v>
      </c>
      <c r="CX33" s="118" t="s">
        <v>7</v>
      </c>
      <c r="CY33" s="118" t="s">
        <v>167</v>
      </c>
      <c r="CZ33" s="535" t="s">
        <v>168</v>
      </c>
      <c r="DA33" s="118" t="s">
        <v>7</v>
      </c>
      <c r="DB33" s="118" t="s">
        <v>167</v>
      </c>
      <c r="DC33" s="118" t="s">
        <v>168</v>
      </c>
      <c r="DD33" s="70"/>
      <c r="DG33" s="1156"/>
      <c r="DH33" s="1156"/>
      <c r="DI33" s="1156"/>
      <c r="DJ33" s="1157"/>
      <c r="DK33" s="118" t="s">
        <v>7</v>
      </c>
      <c r="DL33" s="118" t="s">
        <v>167</v>
      </c>
      <c r="DM33" s="535" t="s">
        <v>168</v>
      </c>
      <c r="DN33" s="118" t="s">
        <v>7</v>
      </c>
      <c r="DO33" s="118" t="s">
        <v>167</v>
      </c>
      <c r="DP33" s="535" t="s">
        <v>168</v>
      </c>
      <c r="DQ33" s="118" t="s">
        <v>7</v>
      </c>
      <c r="DR33" s="118" t="s">
        <v>167</v>
      </c>
      <c r="DS33" s="535" t="s">
        <v>168</v>
      </c>
      <c r="DT33" s="118" t="s">
        <v>7</v>
      </c>
      <c r="DU33" s="118" t="s">
        <v>167</v>
      </c>
      <c r="DV33" s="535" t="s">
        <v>168</v>
      </c>
      <c r="DW33" s="118" t="s">
        <v>7</v>
      </c>
      <c r="DX33" s="118" t="s">
        <v>167</v>
      </c>
      <c r="DY33" s="118" t="s">
        <v>168</v>
      </c>
      <c r="DZ33" s="70"/>
      <c r="EC33" s="1156"/>
      <c r="ED33" s="1156"/>
      <c r="EE33" s="1156"/>
      <c r="EF33" s="1157"/>
      <c r="EG33" s="118" t="s">
        <v>7</v>
      </c>
      <c r="EH33" s="118" t="s">
        <v>167</v>
      </c>
      <c r="EI33" s="535" t="s">
        <v>168</v>
      </c>
      <c r="EJ33" s="118" t="s">
        <v>7</v>
      </c>
      <c r="EK33" s="118" t="s">
        <v>167</v>
      </c>
      <c r="EL33" s="535" t="s">
        <v>168</v>
      </c>
      <c r="EM33" s="118" t="s">
        <v>7</v>
      </c>
      <c r="EN33" s="118" t="s">
        <v>167</v>
      </c>
      <c r="EO33" s="535" t="s">
        <v>168</v>
      </c>
      <c r="EP33" s="118" t="s">
        <v>7</v>
      </c>
      <c r="EQ33" s="118" t="s">
        <v>167</v>
      </c>
      <c r="ER33" s="535" t="s">
        <v>168</v>
      </c>
      <c r="ES33" s="118" t="s">
        <v>7</v>
      </c>
      <c r="ET33" s="118" t="s">
        <v>167</v>
      </c>
      <c r="EU33" s="118" t="s">
        <v>168</v>
      </c>
      <c r="EV33" s="70"/>
    </row>
    <row r="34" spans="1:153">
      <c r="A34" s="1158"/>
      <c r="B34" s="1158"/>
      <c r="C34" s="1158"/>
      <c r="D34" s="1159"/>
      <c r="E34" s="119" t="s">
        <v>11</v>
      </c>
      <c r="F34" s="119" t="s">
        <v>169</v>
      </c>
      <c r="G34" s="539" t="s">
        <v>170</v>
      </c>
      <c r="H34" s="119" t="s">
        <v>11</v>
      </c>
      <c r="I34" s="119" t="s">
        <v>169</v>
      </c>
      <c r="J34" s="539" t="s">
        <v>170</v>
      </c>
      <c r="K34" s="119" t="s">
        <v>11</v>
      </c>
      <c r="L34" s="119" t="s">
        <v>169</v>
      </c>
      <c r="M34" s="539" t="s">
        <v>170</v>
      </c>
      <c r="N34" s="119" t="s">
        <v>11</v>
      </c>
      <c r="O34" s="119" t="s">
        <v>169</v>
      </c>
      <c r="P34" s="539" t="s">
        <v>170</v>
      </c>
      <c r="Q34" s="119" t="s">
        <v>11</v>
      </c>
      <c r="R34" s="119" t="s">
        <v>169</v>
      </c>
      <c r="S34" s="119" t="s">
        <v>170</v>
      </c>
      <c r="T34" s="70"/>
      <c r="W34" s="1158"/>
      <c r="X34" s="1158"/>
      <c r="Y34" s="1158"/>
      <c r="Z34" s="1159"/>
      <c r="AA34" s="119" t="s">
        <v>11</v>
      </c>
      <c r="AB34" s="119" t="s">
        <v>169</v>
      </c>
      <c r="AC34" s="539" t="s">
        <v>170</v>
      </c>
      <c r="AD34" s="119" t="s">
        <v>11</v>
      </c>
      <c r="AE34" s="119" t="s">
        <v>169</v>
      </c>
      <c r="AF34" s="539" t="s">
        <v>170</v>
      </c>
      <c r="AG34" s="119" t="s">
        <v>11</v>
      </c>
      <c r="AH34" s="119" t="s">
        <v>169</v>
      </c>
      <c r="AI34" s="539" t="s">
        <v>170</v>
      </c>
      <c r="AJ34" s="119" t="s">
        <v>11</v>
      </c>
      <c r="AK34" s="119" t="s">
        <v>169</v>
      </c>
      <c r="AL34" s="539" t="s">
        <v>170</v>
      </c>
      <c r="AM34" s="119" t="s">
        <v>11</v>
      </c>
      <c r="AN34" s="119" t="s">
        <v>169</v>
      </c>
      <c r="AO34" s="119" t="s">
        <v>170</v>
      </c>
      <c r="AP34" s="70"/>
      <c r="AS34" s="1158"/>
      <c r="AT34" s="1158"/>
      <c r="AU34" s="1158"/>
      <c r="AV34" s="1159"/>
      <c r="AW34" s="119" t="s">
        <v>11</v>
      </c>
      <c r="AX34" s="119" t="s">
        <v>169</v>
      </c>
      <c r="AY34" s="539" t="s">
        <v>170</v>
      </c>
      <c r="AZ34" s="119" t="s">
        <v>11</v>
      </c>
      <c r="BA34" s="119" t="s">
        <v>169</v>
      </c>
      <c r="BB34" s="539" t="s">
        <v>170</v>
      </c>
      <c r="BC34" s="119" t="s">
        <v>11</v>
      </c>
      <c r="BD34" s="119" t="s">
        <v>169</v>
      </c>
      <c r="BE34" s="539" t="s">
        <v>170</v>
      </c>
      <c r="BF34" s="119" t="s">
        <v>11</v>
      </c>
      <c r="BG34" s="119" t="s">
        <v>169</v>
      </c>
      <c r="BH34" s="539" t="s">
        <v>170</v>
      </c>
      <c r="BI34" s="119" t="s">
        <v>11</v>
      </c>
      <c r="BJ34" s="119" t="s">
        <v>169</v>
      </c>
      <c r="BK34" s="119" t="s">
        <v>170</v>
      </c>
      <c r="BL34" s="70"/>
      <c r="BO34" s="1158"/>
      <c r="BP34" s="1158"/>
      <c r="BQ34" s="1158"/>
      <c r="BR34" s="1159"/>
      <c r="BS34" s="119" t="s">
        <v>11</v>
      </c>
      <c r="BT34" s="119" t="s">
        <v>169</v>
      </c>
      <c r="BU34" s="539" t="s">
        <v>170</v>
      </c>
      <c r="BV34" s="119" t="s">
        <v>11</v>
      </c>
      <c r="BW34" s="119" t="s">
        <v>169</v>
      </c>
      <c r="BX34" s="539" t="s">
        <v>170</v>
      </c>
      <c r="BY34" s="119" t="s">
        <v>11</v>
      </c>
      <c r="BZ34" s="119" t="s">
        <v>169</v>
      </c>
      <c r="CA34" s="539" t="s">
        <v>170</v>
      </c>
      <c r="CB34" s="119" t="s">
        <v>11</v>
      </c>
      <c r="CC34" s="119" t="s">
        <v>169</v>
      </c>
      <c r="CD34" s="539" t="s">
        <v>170</v>
      </c>
      <c r="CE34" s="119" t="s">
        <v>11</v>
      </c>
      <c r="CF34" s="119" t="s">
        <v>169</v>
      </c>
      <c r="CG34" s="119" t="s">
        <v>170</v>
      </c>
      <c r="CH34" s="70"/>
      <c r="CK34" s="1158"/>
      <c r="CL34" s="1158"/>
      <c r="CM34" s="1158"/>
      <c r="CN34" s="1159"/>
      <c r="CO34" s="119" t="s">
        <v>11</v>
      </c>
      <c r="CP34" s="119" t="s">
        <v>169</v>
      </c>
      <c r="CQ34" s="539" t="s">
        <v>170</v>
      </c>
      <c r="CR34" s="119" t="s">
        <v>11</v>
      </c>
      <c r="CS34" s="119" t="s">
        <v>169</v>
      </c>
      <c r="CT34" s="539" t="s">
        <v>170</v>
      </c>
      <c r="CU34" s="119" t="s">
        <v>11</v>
      </c>
      <c r="CV34" s="119" t="s">
        <v>169</v>
      </c>
      <c r="CW34" s="539" t="s">
        <v>170</v>
      </c>
      <c r="CX34" s="119" t="s">
        <v>11</v>
      </c>
      <c r="CY34" s="119" t="s">
        <v>169</v>
      </c>
      <c r="CZ34" s="539" t="s">
        <v>170</v>
      </c>
      <c r="DA34" s="119" t="s">
        <v>11</v>
      </c>
      <c r="DB34" s="119" t="s">
        <v>169</v>
      </c>
      <c r="DC34" s="119" t="s">
        <v>170</v>
      </c>
      <c r="DD34" s="70"/>
      <c r="DG34" s="1158"/>
      <c r="DH34" s="1158"/>
      <c r="DI34" s="1158"/>
      <c r="DJ34" s="1159"/>
      <c r="DK34" s="119" t="s">
        <v>11</v>
      </c>
      <c r="DL34" s="119" t="s">
        <v>169</v>
      </c>
      <c r="DM34" s="539" t="s">
        <v>170</v>
      </c>
      <c r="DN34" s="119" t="s">
        <v>11</v>
      </c>
      <c r="DO34" s="119" t="s">
        <v>169</v>
      </c>
      <c r="DP34" s="539" t="s">
        <v>170</v>
      </c>
      <c r="DQ34" s="119" t="s">
        <v>11</v>
      </c>
      <c r="DR34" s="119" t="s">
        <v>169</v>
      </c>
      <c r="DS34" s="539" t="s">
        <v>170</v>
      </c>
      <c r="DT34" s="119" t="s">
        <v>11</v>
      </c>
      <c r="DU34" s="119" t="s">
        <v>169</v>
      </c>
      <c r="DV34" s="539" t="s">
        <v>170</v>
      </c>
      <c r="DW34" s="119" t="s">
        <v>11</v>
      </c>
      <c r="DX34" s="119" t="s">
        <v>169</v>
      </c>
      <c r="DY34" s="119" t="s">
        <v>170</v>
      </c>
      <c r="DZ34" s="70"/>
      <c r="EC34" s="1158"/>
      <c r="ED34" s="1158"/>
      <c r="EE34" s="1158"/>
      <c r="EF34" s="1159"/>
      <c r="EG34" s="119" t="s">
        <v>11</v>
      </c>
      <c r="EH34" s="119" t="s">
        <v>169</v>
      </c>
      <c r="EI34" s="539" t="s">
        <v>170</v>
      </c>
      <c r="EJ34" s="119" t="s">
        <v>11</v>
      </c>
      <c r="EK34" s="119" t="s">
        <v>169</v>
      </c>
      <c r="EL34" s="539" t="s">
        <v>170</v>
      </c>
      <c r="EM34" s="119" t="s">
        <v>11</v>
      </c>
      <c r="EN34" s="119" t="s">
        <v>169</v>
      </c>
      <c r="EO34" s="539" t="s">
        <v>170</v>
      </c>
      <c r="EP34" s="119" t="s">
        <v>11</v>
      </c>
      <c r="EQ34" s="119" t="s">
        <v>169</v>
      </c>
      <c r="ER34" s="539" t="s">
        <v>170</v>
      </c>
      <c r="ES34" s="119" t="s">
        <v>11</v>
      </c>
      <c r="ET34" s="119" t="s">
        <v>169</v>
      </c>
      <c r="EU34" s="119" t="s">
        <v>170</v>
      </c>
      <c r="EV34" s="70"/>
    </row>
    <row r="35" spans="1:153" s="122" customFormat="1">
      <c r="A35" s="1151" t="s">
        <v>239</v>
      </c>
      <c r="B35" s="1151"/>
      <c r="C35" s="1151"/>
      <c r="D35" s="1152"/>
      <c r="E35" s="131">
        <f t="shared" ref="E35:S35" si="5">SUM(E37+E39+E41+E43)</f>
        <v>1190</v>
      </c>
      <c r="F35" s="131">
        <f t="shared" si="5"/>
        <v>321</v>
      </c>
      <c r="G35" s="131">
        <f t="shared" si="5"/>
        <v>869</v>
      </c>
      <c r="H35" s="131">
        <f t="shared" si="5"/>
        <v>320</v>
      </c>
      <c r="I35" s="131">
        <f t="shared" si="5"/>
        <v>125</v>
      </c>
      <c r="J35" s="131">
        <f t="shared" si="5"/>
        <v>195</v>
      </c>
      <c r="K35" s="131">
        <f t="shared" si="5"/>
        <v>853</v>
      </c>
      <c r="L35" s="131">
        <f t="shared" si="5"/>
        <v>186</v>
      </c>
      <c r="M35" s="131">
        <f t="shared" si="5"/>
        <v>667</v>
      </c>
      <c r="N35" s="131">
        <f t="shared" si="5"/>
        <v>17</v>
      </c>
      <c r="O35" s="131">
        <f t="shared" si="5"/>
        <v>10</v>
      </c>
      <c r="P35" s="131">
        <f t="shared" si="5"/>
        <v>7</v>
      </c>
      <c r="Q35" s="131">
        <f t="shared" si="5"/>
        <v>0</v>
      </c>
      <c r="R35" s="131">
        <f t="shared" si="5"/>
        <v>0</v>
      </c>
      <c r="S35" s="131">
        <f t="shared" si="5"/>
        <v>0</v>
      </c>
      <c r="T35" s="1153" t="s">
        <v>11</v>
      </c>
      <c r="U35" s="1151"/>
      <c r="W35" s="1151" t="s">
        <v>239</v>
      </c>
      <c r="X35" s="1151"/>
      <c r="Y35" s="1151"/>
      <c r="Z35" s="1152"/>
      <c r="AA35" s="131">
        <f t="shared" ref="AA35:AO35" si="6">SUM(AA37+AA39+AA41+AA43)</f>
        <v>0</v>
      </c>
      <c r="AB35" s="131">
        <f t="shared" si="6"/>
        <v>0</v>
      </c>
      <c r="AC35" s="131">
        <f t="shared" si="6"/>
        <v>0</v>
      </c>
      <c r="AD35" s="131">
        <f t="shared" si="6"/>
        <v>0</v>
      </c>
      <c r="AE35" s="131">
        <f t="shared" si="6"/>
        <v>0</v>
      </c>
      <c r="AF35" s="131">
        <f t="shared" si="6"/>
        <v>0</v>
      </c>
      <c r="AG35" s="131">
        <f t="shared" si="6"/>
        <v>0</v>
      </c>
      <c r="AH35" s="131">
        <f t="shared" si="6"/>
        <v>0</v>
      </c>
      <c r="AI35" s="131">
        <f t="shared" si="6"/>
        <v>0</v>
      </c>
      <c r="AJ35" s="131">
        <f t="shared" si="6"/>
        <v>0</v>
      </c>
      <c r="AK35" s="131">
        <f t="shared" si="6"/>
        <v>0</v>
      </c>
      <c r="AL35" s="131">
        <f t="shared" si="6"/>
        <v>0</v>
      </c>
      <c r="AM35" s="131">
        <f t="shared" si="6"/>
        <v>0</v>
      </c>
      <c r="AN35" s="131">
        <f t="shared" si="6"/>
        <v>0</v>
      </c>
      <c r="AO35" s="131">
        <f t="shared" si="6"/>
        <v>0</v>
      </c>
      <c r="AP35" s="1153" t="s">
        <v>11</v>
      </c>
      <c r="AQ35" s="1151"/>
      <c r="AS35" s="1151" t="s">
        <v>239</v>
      </c>
      <c r="AT35" s="1151"/>
      <c r="AU35" s="1151"/>
      <c r="AV35" s="1152"/>
      <c r="AW35" s="131">
        <f t="shared" ref="AW35:BK35" si="7">SUM(AW37+AW39+AW41+AW43)</f>
        <v>0</v>
      </c>
      <c r="AX35" s="131">
        <f t="shared" si="7"/>
        <v>0</v>
      </c>
      <c r="AY35" s="131">
        <f t="shared" si="7"/>
        <v>0</v>
      </c>
      <c r="AZ35" s="131">
        <f t="shared" si="7"/>
        <v>0</v>
      </c>
      <c r="BA35" s="131">
        <f t="shared" si="7"/>
        <v>0</v>
      </c>
      <c r="BB35" s="131">
        <f t="shared" si="7"/>
        <v>0</v>
      </c>
      <c r="BC35" s="131">
        <f t="shared" si="7"/>
        <v>0</v>
      </c>
      <c r="BD35" s="131">
        <f t="shared" si="7"/>
        <v>0</v>
      </c>
      <c r="BE35" s="131">
        <f t="shared" si="7"/>
        <v>0</v>
      </c>
      <c r="BF35" s="131">
        <f t="shared" si="7"/>
        <v>0</v>
      </c>
      <c r="BG35" s="131">
        <f t="shared" si="7"/>
        <v>0</v>
      </c>
      <c r="BH35" s="131">
        <f t="shared" si="7"/>
        <v>0</v>
      </c>
      <c r="BI35" s="131">
        <f t="shared" si="7"/>
        <v>0</v>
      </c>
      <c r="BJ35" s="131">
        <f t="shared" si="7"/>
        <v>0</v>
      </c>
      <c r="BK35" s="131">
        <f t="shared" si="7"/>
        <v>0</v>
      </c>
      <c r="BL35" s="1153" t="s">
        <v>11</v>
      </c>
      <c r="BM35" s="1151"/>
      <c r="BO35" s="1151" t="s">
        <v>239</v>
      </c>
      <c r="BP35" s="1151"/>
      <c r="BQ35" s="1151"/>
      <c r="BR35" s="1152"/>
      <c r="BS35" s="131">
        <f t="shared" ref="BS35:CG35" si="8">SUM(BS37+BS39+BS41+BS43)</f>
        <v>0</v>
      </c>
      <c r="BT35" s="131">
        <f t="shared" si="8"/>
        <v>0</v>
      </c>
      <c r="BU35" s="131">
        <f t="shared" si="8"/>
        <v>0</v>
      </c>
      <c r="BV35" s="131">
        <f t="shared" si="8"/>
        <v>0</v>
      </c>
      <c r="BW35" s="131">
        <f t="shared" si="8"/>
        <v>0</v>
      </c>
      <c r="BX35" s="131">
        <f t="shared" si="8"/>
        <v>0</v>
      </c>
      <c r="BY35" s="131">
        <f t="shared" si="8"/>
        <v>0</v>
      </c>
      <c r="BZ35" s="131">
        <f t="shared" si="8"/>
        <v>0</v>
      </c>
      <c r="CA35" s="131">
        <f t="shared" si="8"/>
        <v>0</v>
      </c>
      <c r="CB35" s="131">
        <f t="shared" si="8"/>
        <v>0</v>
      </c>
      <c r="CC35" s="131">
        <f t="shared" si="8"/>
        <v>0</v>
      </c>
      <c r="CD35" s="131">
        <f t="shared" si="8"/>
        <v>0</v>
      </c>
      <c r="CE35" s="131">
        <f t="shared" si="8"/>
        <v>0</v>
      </c>
      <c r="CF35" s="131">
        <f t="shared" si="8"/>
        <v>0</v>
      </c>
      <c r="CG35" s="131">
        <f t="shared" si="8"/>
        <v>0</v>
      </c>
      <c r="CH35" s="1153" t="s">
        <v>11</v>
      </c>
      <c r="CI35" s="1151"/>
      <c r="CK35" s="1151" t="s">
        <v>239</v>
      </c>
      <c r="CL35" s="1151"/>
      <c r="CM35" s="1151"/>
      <c r="CN35" s="1152"/>
      <c r="CO35" s="131">
        <f t="shared" ref="CO35:DC35" si="9">SUM(CO37+CO39+CO41+CO43)</f>
        <v>0</v>
      </c>
      <c r="CP35" s="131">
        <f t="shared" si="9"/>
        <v>0</v>
      </c>
      <c r="CQ35" s="131">
        <f t="shared" si="9"/>
        <v>0</v>
      </c>
      <c r="CR35" s="131">
        <f t="shared" si="9"/>
        <v>0</v>
      </c>
      <c r="CS35" s="131">
        <f t="shared" si="9"/>
        <v>0</v>
      </c>
      <c r="CT35" s="131">
        <f t="shared" si="9"/>
        <v>0</v>
      </c>
      <c r="CU35" s="131">
        <f t="shared" si="9"/>
        <v>0</v>
      </c>
      <c r="CV35" s="131">
        <f t="shared" si="9"/>
        <v>0</v>
      </c>
      <c r="CW35" s="131">
        <f t="shared" si="9"/>
        <v>0</v>
      </c>
      <c r="CX35" s="131">
        <f t="shared" si="9"/>
        <v>0</v>
      </c>
      <c r="CY35" s="131">
        <f t="shared" si="9"/>
        <v>0</v>
      </c>
      <c r="CZ35" s="131">
        <f t="shared" si="9"/>
        <v>0</v>
      </c>
      <c r="DA35" s="131">
        <f t="shared" si="9"/>
        <v>0</v>
      </c>
      <c r="DB35" s="131">
        <f t="shared" si="9"/>
        <v>0</v>
      </c>
      <c r="DC35" s="131">
        <f t="shared" si="9"/>
        <v>0</v>
      </c>
      <c r="DD35" s="1153" t="s">
        <v>11</v>
      </c>
      <c r="DE35" s="1151"/>
      <c r="DG35" s="1151" t="s">
        <v>239</v>
      </c>
      <c r="DH35" s="1151"/>
      <c r="DI35" s="1151"/>
      <c r="DJ35" s="1152"/>
      <c r="DK35" s="131">
        <f t="shared" ref="DK35:DY35" si="10">SUM(DK37+DK39+DK41+DK43)</f>
        <v>14</v>
      </c>
      <c r="DL35" s="131">
        <f t="shared" si="10"/>
        <v>3</v>
      </c>
      <c r="DM35" s="131">
        <f t="shared" si="10"/>
        <v>11</v>
      </c>
      <c r="DN35" s="131">
        <f t="shared" si="10"/>
        <v>2</v>
      </c>
      <c r="DO35" s="131">
        <f t="shared" si="10"/>
        <v>0</v>
      </c>
      <c r="DP35" s="131">
        <f t="shared" si="10"/>
        <v>2</v>
      </c>
      <c r="DQ35" s="131">
        <f t="shared" si="10"/>
        <v>12</v>
      </c>
      <c r="DR35" s="131">
        <f t="shared" si="10"/>
        <v>3</v>
      </c>
      <c r="DS35" s="131">
        <f t="shared" si="10"/>
        <v>9</v>
      </c>
      <c r="DT35" s="131">
        <f t="shared" si="10"/>
        <v>0</v>
      </c>
      <c r="DU35" s="131">
        <f t="shared" si="10"/>
        <v>0</v>
      </c>
      <c r="DV35" s="131">
        <f t="shared" si="10"/>
        <v>0</v>
      </c>
      <c r="DW35" s="131">
        <f t="shared" si="10"/>
        <v>0</v>
      </c>
      <c r="DX35" s="131">
        <f t="shared" si="10"/>
        <v>0</v>
      </c>
      <c r="DY35" s="131">
        <f t="shared" si="10"/>
        <v>0</v>
      </c>
      <c r="DZ35" s="1153" t="s">
        <v>11</v>
      </c>
      <c r="EA35" s="1151"/>
      <c r="EC35" s="1151" t="s">
        <v>239</v>
      </c>
      <c r="ED35" s="1151"/>
      <c r="EE35" s="1151"/>
      <c r="EF35" s="1152"/>
      <c r="EG35" s="131">
        <f t="shared" ref="EG35:EU35" si="11">SUM(EG37+EG39+EG41+EG43)</f>
        <v>0</v>
      </c>
      <c r="EH35" s="131">
        <f t="shared" si="11"/>
        <v>0</v>
      </c>
      <c r="EI35" s="131">
        <f t="shared" si="11"/>
        <v>0</v>
      </c>
      <c r="EJ35" s="131">
        <f t="shared" si="11"/>
        <v>0</v>
      </c>
      <c r="EK35" s="131">
        <f t="shared" si="11"/>
        <v>0</v>
      </c>
      <c r="EL35" s="131">
        <f t="shared" si="11"/>
        <v>0</v>
      </c>
      <c r="EM35" s="131">
        <f t="shared" si="11"/>
        <v>0</v>
      </c>
      <c r="EN35" s="131">
        <f t="shared" si="11"/>
        <v>0</v>
      </c>
      <c r="EO35" s="131">
        <f t="shared" si="11"/>
        <v>0</v>
      </c>
      <c r="EP35" s="131">
        <f t="shared" si="11"/>
        <v>0</v>
      </c>
      <c r="EQ35" s="131">
        <f t="shared" si="11"/>
        <v>0</v>
      </c>
      <c r="ER35" s="131">
        <f t="shared" si="11"/>
        <v>0</v>
      </c>
      <c r="ES35" s="131">
        <f t="shared" si="11"/>
        <v>0</v>
      </c>
      <c r="ET35" s="131">
        <f t="shared" si="11"/>
        <v>0</v>
      </c>
      <c r="EU35" s="131">
        <f t="shared" si="11"/>
        <v>0</v>
      </c>
      <c r="EV35" s="1153" t="s">
        <v>11</v>
      </c>
      <c r="EW35" s="1151"/>
    </row>
    <row r="36" spans="1:153">
      <c r="A36" s="1146" t="s">
        <v>8</v>
      </c>
      <c r="B36" s="1146"/>
      <c r="C36" s="1146"/>
      <c r="D36" s="1147"/>
      <c r="E36" s="132"/>
      <c r="F36" s="132"/>
      <c r="G36" s="132"/>
      <c r="H36" s="132"/>
      <c r="I36" s="132"/>
      <c r="J36" s="133"/>
      <c r="K36" s="132"/>
      <c r="L36" s="132"/>
      <c r="M36" s="133"/>
      <c r="N36" s="132"/>
      <c r="O36" s="132"/>
      <c r="P36" s="133"/>
      <c r="Q36" s="132"/>
      <c r="R36" s="132"/>
      <c r="S36" s="132"/>
      <c r="T36" s="1148" t="s">
        <v>214</v>
      </c>
      <c r="U36" s="1146"/>
      <c r="V36" s="516"/>
      <c r="W36" s="1146" t="s">
        <v>8</v>
      </c>
      <c r="X36" s="1146"/>
      <c r="Y36" s="1146"/>
      <c r="Z36" s="1147"/>
      <c r="AA36" s="132"/>
      <c r="AB36" s="132"/>
      <c r="AC36" s="132"/>
      <c r="AD36" s="132"/>
      <c r="AE36" s="132"/>
      <c r="AF36" s="133"/>
      <c r="AG36" s="132"/>
      <c r="AH36" s="132"/>
      <c r="AI36" s="133"/>
      <c r="AJ36" s="132"/>
      <c r="AK36" s="132"/>
      <c r="AL36" s="133"/>
      <c r="AM36" s="132"/>
      <c r="AN36" s="132"/>
      <c r="AO36" s="132"/>
      <c r="AP36" s="1148" t="s">
        <v>214</v>
      </c>
      <c r="AQ36" s="1146"/>
      <c r="AS36" s="1146" t="s">
        <v>8</v>
      </c>
      <c r="AT36" s="1146"/>
      <c r="AU36" s="1146"/>
      <c r="AV36" s="1147"/>
      <c r="AW36" s="132"/>
      <c r="AX36" s="132"/>
      <c r="AY36" s="132"/>
      <c r="AZ36" s="132"/>
      <c r="BA36" s="132"/>
      <c r="BB36" s="133"/>
      <c r="BC36" s="132"/>
      <c r="BD36" s="132"/>
      <c r="BE36" s="133"/>
      <c r="BF36" s="132"/>
      <c r="BG36" s="132"/>
      <c r="BH36" s="133"/>
      <c r="BI36" s="132"/>
      <c r="BJ36" s="132"/>
      <c r="BK36" s="132"/>
      <c r="BL36" s="1148" t="s">
        <v>214</v>
      </c>
      <c r="BM36" s="1146"/>
      <c r="BO36" s="1146" t="s">
        <v>8</v>
      </c>
      <c r="BP36" s="1146"/>
      <c r="BQ36" s="1146"/>
      <c r="BR36" s="1147"/>
      <c r="BS36" s="132"/>
      <c r="BT36" s="132"/>
      <c r="BU36" s="132"/>
      <c r="BV36" s="132"/>
      <c r="BW36" s="132"/>
      <c r="BX36" s="133"/>
      <c r="BY36" s="132"/>
      <c r="BZ36" s="132"/>
      <c r="CA36" s="133"/>
      <c r="CB36" s="132"/>
      <c r="CC36" s="132"/>
      <c r="CD36" s="133"/>
      <c r="CE36" s="132"/>
      <c r="CF36" s="132"/>
      <c r="CG36" s="132"/>
      <c r="CH36" s="1148" t="s">
        <v>214</v>
      </c>
      <c r="CI36" s="1146"/>
      <c r="CK36" s="1146" t="s">
        <v>8</v>
      </c>
      <c r="CL36" s="1146"/>
      <c r="CM36" s="1146"/>
      <c r="CN36" s="1147"/>
      <c r="CO36" s="132"/>
      <c r="CP36" s="132"/>
      <c r="CQ36" s="132"/>
      <c r="CR36" s="132"/>
      <c r="CS36" s="132"/>
      <c r="CT36" s="133"/>
      <c r="CU36" s="132"/>
      <c r="CV36" s="132"/>
      <c r="CW36" s="133"/>
      <c r="CX36" s="132"/>
      <c r="CY36" s="132"/>
      <c r="CZ36" s="133"/>
      <c r="DA36" s="132"/>
      <c r="DB36" s="132"/>
      <c r="DC36" s="132"/>
      <c r="DD36" s="1148" t="s">
        <v>214</v>
      </c>
      <c r="DE36" s="1146"/>
      <c r="DG36" s="1146" t="s">
        <v>8</v>
      </c>
      <c r="DH36" s="1146"/>
      <c r="DI36" s="1146"/>
      <c r="DJ36" s="1147"/>
      <c r="DK36" s="132"/>
      <c r="DL36" s="132"/>
      <c r="DM36" s="132"/>
      <c r="DN36" s="132"/>
      <c r="DO36" s="132"/>
      <c r="DP36" s="133"/>
      <c r="DQ36" s="132"/>
      <c r="DR36" s="132"/>
      <c r="DS36" s="133"/>
      <c r="DT36" s="132"/>
      <c r="DU36" s="132"/>
      <c r="DV36" s="133"/>
      <c r="DW36" s="132"/>
      <c r="DX36" s="132"/>
      <c r="DY36" s="132"/>
      <c r="DZ36" s="1148" t="s">
        <v>214</v>
      </c>
      <c r="EA36" s="1146"/>
      <c r="EC36" s="1146" t="s">
        <v>8</v>
      </c>
      <c r="ED36" s="1146"/>
      <c r="EE36" s="1146"/>
      <c r="EF36" s="1147"/>
      <c r="EG36" s="132"/>
      <c r="EH36" s="132"/>
      <c r="EI36" s="132"/>
      <c r="EJ36" s="132"/>
      <c r="EK36" s="132"/>
      <c r="EL36" s="133"/>
      <c r="EM36" s="132"/>
      <c r="EN36" s="132"/>
      <c r="EO36" s="133"/>
      <c r="EP36" s="132"/>
      <c r="EQ36" s="132"/>
      <c r="ER36" s="133"/>
      <c r="ES36" s="132"/>
      <c r="ET36" s="132"/>
      <c r="EU36" s="132"/>
      <c r="EV36" s="1148" t="s">
        <v>214</v>
      </c>
      <c r="EW36" s="1146"/>
    </row>
    <row r="37" spans="1:153">
      <c r="A37" s="542" t="s">
        <v>215</v>
      </c>
      <c r="B37" s="1146" t="s">
        <v>12</v>
      </c>
      <c r="C37" s="1146"/>
      <c r="D37" s="1147"/>
      <c r="E37" s="132">
        <f>SUM(F37:G37)</f>
        <v>1190</v>
      </c>
      <c r="F37" s="132">
        <f>I37+L37+O37+R37</f>
        <v>321</v>
      </c>
      <c r="G37" s="132">
        <f>J37+M37+P37+S37</f>
        <v>869</v>
      </c>
      <c r="H37" s="132">
        <f>SUM(I37:J37)</f>
        <v>320</v>
      </c>
      <c r="I37" s="132">
        <v>125</v>
      </c>
      <c r="J37" s="132">
        <v>195</v>
      </c>
      <c r="K37" s="132">
        <f>SUM(L37:M37)</f>
        <v>853</v>
      </c>
      <c r="L37" s="132">
        <v>186</v>
      </c>
      <c r="M37" s="132">
        <v>667</v>
      </c>
      <c r="N37" s="132">
        <f>SUM(O37:P37)</f>
        <v>17</v>
      </c>
      <c r="O37" s="132">
        <v>10</v>
      </c>
      <c r="P37" s="132">
        <v>7</v>
      </c>
      <c r="Q37" s="132">
        <f>SUM(R37:S37)</f>
        <v>0</v>
      </c>
      <c r="R37" s="132">
        <v>0</v>
      </c>
      <c r="S37" s="132">
        <v>0</v>
      </c>
      <c r="T37" s="64"/>
      <c r="U37" s="124" t="s">
        <v>216</v>
      </c>
      <c r="W37" s="542" t="s">
        <v>215</v>
      </c>
      <c r="X37" s="1146" t="s">
        <v>12</v>
      </c>
      <c r="Y37" s="1146"/>
      <c r="Z37" s="1147"/>
      <c r="AA37" s="132">
        <f>SUM(AB37:AC37)</f>
        <v>0</v>
      </c>
      <c r="AB37" s="132">
        <f>AE37+AH37+AK37+AN37</f>
        <v>0</v>
      </c>
      <c r="AC37" s="132">
        <f>AF37+AI37+AL37+AO37</f>
        <v>0</v>
      </c>
      <c r="AD37" s="132">
        <f>SUM(AE37:AF37)</f>
        <v>0</v>
      </c>
      <c r="AE37" s="132"/>
      <c r="AF37" s="132"/>
      <c r="AG37" s="132">
        <f>SUM(AH37:AI37)</f>
        <v>0</v>
      </c>
      <c r="AH37" s="132"/>
      <c r="AI37" s="132"/>
      <c r="AJ37" s="132">
        <f>SUM(AK37:AL37)</f>
        <v>0</v>
      </c>
      <c r="AK37" s="132"/>
      <c r="AL37" s="132"/>
      <c r="AM37" s="132">
        <f>SUM(AN37:AO37)</f>
        <v>0</v>
      </c>
      <c r="AN37" s="132">
        <v>0</v>
      </c>
      <c r="AO37" s="132">
        <v>0</v>
      </c>
      <c r="AP37" s="64"/>
      <c r="AQ37" s="124" t="s">
        <v>216</v>
      </c>
      <c r="AS37" s="542" t="s">
        <v>215</v>
      </c>
      <c r="AT37" s="1146" t="s">
        <v>12</v>
      </c>
      <c r="AU37" s="1146"/>
      <c r="AV37" s="1147"/>
      <c r="AW37" s="132">
        <f>SUM(AX37:AY37)</f>
        <v>0</v>
      </c>
      <c r="AX37" s="132">
        <f>BA37+BD37+BG37+BJ37</f>
        <v>0</v>
      </c>
      <c r="AY37" s="132">
        <f>BB37+BE37+BH37+BK37</f>
        <v>0</v>
      </c>
      <c r="AZ37" s="132">
        <f>SUM(BA37:BB37)</f>
        <v>0</v>
      </c>
      <c r="BA37" s="132"/>
      <c r="BB37" s="132"/>
      <c r="BC37" s="132">
        <f>SUM(BD37:BE37)</f>
        <v>0</v>
      </c>
      <c r="BD37" s="132"/>
      <c r="BE37" s="132"/>
      <c r="BF37" s="132">
        <f>SUM(BG37:BH37)</f>
        <v>0</v>
      </c>
      <c r="BG37" s="132"/>
      <c r="BH37" s="132"/>
      <c r="BI37" s="132">
        <f>SUM(BJ37:BK37)</f>
        <v>0</v>
      </c>
      <c r="BJ37" s="132">
        <v>0</v>
      </c>
      <c r="BK37" s="132">
        <v>0</v>
      </c>
      <c r="BL37" s="64"/>
      <c r="BM37" s="124" t="s">
        <v>216</v>
      </c>
      <c r="BO37" s="542" t="s">
        <v>215</v>
      </c>
      <c r="BP37" s="1146" t="s">
        <v>12</v>
      </c>
      <c r="BQ37" s="1146"/>
      <c r="BR37" s="1147"/>
      <c r="BS37" s="132">
        <f>SUM(BT37:BU37)</f>
        <v>0</v>
      </c>
      <c r="BT37" s="132">
        <f>BW37+BZ37+CC37+CF37</f>
        <v>0</v>
      </c>
      <c r="BU37" s="132">
        <f>BX37+CA37+CD37+CG37</f>
        <v>0</v>
      </c>
      <c r="BV37" s="132">
        <f>SUM(BW37:BX37)</f>
        <v>0</v>
      </c>
      <c r="BW37" s="132"/>
      <c r="BX37" s="132"/>
      <c r="BY37" s="132">
        <f>SUM(BZ37:CA37)</f>
        <v>0</v>
      </c>
      <c r="BZ37" s="132"/>
      <c r="CA37" s="132"/>
      <c r="CB37" s="132">
        <f>SUM(CC37:CD37)</f>
        <v>0</v>
      </c>
      <c r="CC37" s="132"/>
      <c r="CD37" s="132"/>
      <c r="CE37" s="132">
        <f>SUM(CF37:CG37)</f>
        <v>0</v>
      </c>
      <c r="CF37" s="132">
        <v>0</v>
      </c>
      <c r="CG37" s="132">
        <v>0</v>
      </c>
      <c r="CH37" s="64"/>
      <c r="CI37" s="124" t="s">
        <v>216</v>
      </c>
      <c r="CK37" s="542" t="s">
        <v>215</v>
      </c>
      <c r="CL37" s="1146" t="s">
        <v>12</v>
      </c>
      <c r="CM37" s="1146"/>
      <c r="CN37" s="1147"/>
      <c r="CO37" s="132">
        <f>SUM(CP37:CQ37)</f>
        <v>0</v>
      </c>
      <c r="CP37" s="132">
        <f>CS37+CV37+CY37+DB37</f>
        <v>0</v>
      </c>
      <c r="CQ37" s="132">
        <f>CT37+CW37+CZ37+DC37</f>
        <v>0</v>
      </c>
      <c r="CR37" s="132">
        <f>SUM(CS37:CT37)</f>
        <v>0</v>
      </c>
      <c r="CS37" s="132"/>
      <c r="CT37" s="132"/>
      <c r="CU37" s="132">
        <f>SUM(CV37:CW37)</f>
        <v>0</v>
      </c>
      <c r="CV37" s="132"/>
      <c r="CW37" s="132"/>
      <c r="CX37" s="132">
        <f>SUM(CY37:CZ37)</f>
        <v>0</v>
      </c>
      <c r="CY37" s="132"/>
      <c r="CZ37" s="132"/>
      <c r="DA37" s="132">
        <f>SUM(DB37:DC37)</f>
        <v>0</v>
      </c>
      <c r="DB37" s="132">
        <v>0</v>
      </c>
      <c r="DC37" s="132">
        <v>0</v>
      </c>
      <c r="DD37" s="64"/>
      <c r="DE37" s="124" t="s">
        <v>216</v>
      </c>
      <c r="DG37" s="542" t="s">
        <v>215</v>
      </c>
      <c r="DH37" s="1146" t="s">
        <v>12</v>
      </c>
      <c r="DI37" s="1146"/>
      <c r="DJ37" s="1147"/>
      <c r="DK37" s="132">
        <f>SUM(DL37:DM37)</f>
        <v>0</v>
      </c>
      <c r="DL37" s="132">
        <f>DO37+DR37+DU37+DX37</f>
        <v>0</v>
      </c>
      <c r="DM37" s="132">
        <f>DP37+DS37+DV37+DY37</f>
        <v>0</v>
      </c>
      <c r="DN37" s="132">
        <f>SUM(DO37:DP37)</f>
        <v>0</v>
      </c>
      <c r="DO37" s="132"/>
      <c r="DP37" s="132"/>
      <c r="DQ37" s="132">
        <f>SUM(DR37:DS37)</f>
        <v>0</v>
      </c>
      <c r="DR37" s="132"/>
      <c r="DS37" s="132"/>
      <c r="DT37" s="132">
        <f>SUM(DU37:DV37)</f>
        <v>0</v>
      </c>
      <c r="DU37" s="132"/>
      <c r="DV37" s="132"/>
      <c r="DW37" s="132">
        <f>SUM(DX37:DY37)</f>
        <v>0</v>
      </c>
      <c r="DX37" s="132">
        <v>0</v>
      </c>
      <c r="DY37" s="132">
        <v>0</v>
      </c>
      <c r="DZ37" s="64"/>
      <c r="EA37" s="124" t="s">
        <v>216</v>
      </c>
      <c r="EC37" s="542" t="s">
        <v>215</v>
      </c>
      <c r="ED37" s="1146" t="s">
        <v>12</v>
      </c>
      <c r="EE37" s="1146"/>
      <c r="EF37" s="1147"/>
      <c r="EG37" s="132">
        <f>SUM(EH37:EI37)</f>
        <v>0</v>
      </c>
      <c r="EH37" s="132">
        <f>EK37+EN37+EQ37+ET37</f>
        <v>0</v>
      </c>
      <c r="EI37" s="132">
        <f>EL37+EO37+ER37+EU37</f>
        <v>0</v>
      </c>
      <c r="EJ37" s="132">
        <f>SUM(EK37:EL37)</f>
        <v>0</v>
      </c>
      <c r="EK37" s="132"/>
      <c r="EL37" s="132"/>
      <c r="EM37" s="132">
        <f>SUM(EN37:EO37)</f>
        <v>0</v>
      </c>
      <c r="EN37" s="132"/>
      <c r="EO37" s="132"/>
      <c r="EP37" s="132">
        <f>SUM(EQ37:ER37)</f>
        <v>0</v>
      </c>
      <c r="EQ37" s="132"/>
      <c r="ER37" s="132"/>
      <c r="ES37" s="132">
        <f>SUM(ET37:EU37)</f>
        <v>0</v>
      </c>
      <c r="ET37" s="132">
        <v>0</v>
      </c>
      <c r="EU37" s="132">
        <v>0</v>
      </c>
      <c r="EV37" s="64"/>
      <c r="EW37" s="124" t="s">
        <v>216</v>
      </c>
    </row>
    <row r="38" spans="1:153">
      <c r="A38" s="1146" t="s">
        <v>9</v>
      </c>
      <c r="B38" s="1146"/>
      <c r="C38" s="1146"/>
      <c r="D38" s="1147"/>
      <c r="E38" s="132"/>
      <c r="F38" s="134"/>
      <c r="G38" s="134"/>
      <c r="H38" s="132"/>
      <c r="I38" s="132"/>
      <c r="J38" s="133"/>
      <c r="K38" s="132"/>
      <c r="L38" s="132"/>
      <c r="M38" s="133"/>
      <c r="N38" s="132"/>
      <c r="O38" s="132"/>
      <c r="P38" s="133"/>
      <c r="Q38" s="132"/>
      <c r="R38" s="132"/>
      <c r="S38" s="132"/>
      <c r="T38" s="543" t="s">
        <v>217</v>
      </c>
      <c r="U38" s="542"/>
      <c r="V38" s="516"/>
      <c r="W38" s="1146" t="s">
        <v>9</v>
      </c>
      <c r="X38" s="1146"/>
      <c r="Y38" s="1146"/>
      <c r="Z38" s="1147"/>
      <c r="AA38" s="132"/>
      <c r="AB38" s="132"/>
      <c r="AC38" s="132"/>
      <c r="AD38" s="132"/>
      <c r="AE38" s="132"/>
      <c r="AF38" s="133"/>
      <c r="AG38" s="132"/>
      <c r="AH38" s="132"/>
      <c r="AI38" s="133"/>
      <c r="AJ38" s="132"/>
      <c r="AK38" s="132"/>
      <c r="AL38" s="133"/>
      <c r="AM38" s="132"/>
      <c r="AN38" s="132"/>
      <c r="AO38" s="132"/>
      <c r="AP38" s="543" t="s">
        <v>217</v>
      </c>
      <c r="AQ38" s="542"/>
      <c r="AS38" s="1146" t="s">
        <v>9</v>
      </c>
      <c r="AT38" s="1146"/>
      <c r="AU38" s="1146"/>
      <c r="AV38" s="1147"/>
      <c r="AW38" s="132"/>
      <c r="AX38" s="132"/>
      <c r="AY38" s="132"/>
      <c r="AZ38" s="132"/>
      <c r="BA38" s="132"/>
      <c r="BB38" s="133"/>
      <c r="BC38" s="132"/>
      <c r="BD38" s="132"/>
      <c r="BE38" s="133"/>
      <c r="BF38" s="132"/>
      <c r="BG38" s="132"/>
      <c r="BH38" s="133"/>
      <c r="BI38" s="132"/>
      <c r="BJ38" s="132"/>
      <c r="BK38" s="132"/>
      <c r="BL38" s="543" t="s">
        <v>217</v>
      </c>
      <c r="BM38" s="542"/>
      <c r="BO38" s="1146" t="s">
        <v>9</v>
      </c>
      <c r="BP38" s="1146"/>
      <c r="BQ38" s="1146"/>
      <c r="BR38" s="1147"/>
      <c r="BS38" s="132"/>
      <c r="BT38" s="132"/>
      <c r="BU38" s="132"/>
      <c r="BV38" s="132"/>
      <c r="BW38" s="132"/>
      <c r="BX38" s="133"/>
      <c r="BY38" s="132"/>
      <c r="BZ38" s="132"/>
      <c r="CA38" s="133"/>
      <c r="CB38" s="132"/>
      <c r="CC38" s="132"/>
      <c r="CD38" s="133"/>
      <c r="CE38" s="132"/>
      <c r="CF38" s="132"/>
      <c r="CG38" s="132"/>
      <c r="CH38" s="543" t="s">
        <v>217</v>
      </c>
      <c r="CI38" s="542"/>
      <c r="CK38" s="1146" t="s">
        <v>9</v>
      </c>
      <c r="CL38" s="1146"/>
      <c r="CM38" s="1146"/>
      <c r="CN38" s="1147"/>
      <c r="CO38" s="132"/>
      <c r="CP38" s="132"/>
      <c r="CQ38" s="132"/>
      <c r="CR38" s="132"/>
      <c r="CS38" s="132"/>
      <c r="CT38" s="133"/>
      <c r="CU38" s="132"/>
      <c r="CV38" s="132"/>
      <c r="CW38" s="133"/>
      <c r="CX38" s="132"/>
      <c r="CY38" s="132"/>
      <c r="CZ38" s="133"/>
      <c r="DA38" s="132"/>
      <c r="DB38" s="132"/>
      <c r="DC38" s="132"/>
      <c r="DD38" s="543" t="s">
        <v>217</v>
      </c>
      <c r="DE38" s="542"/>
      <c r="DG38" s="1146" t="s">
        <v>9</v>
      </c>
      <c r="DH38" s="1146"/>
      <c r="DI38" s="1146"/>
      <c r="DJ38" s="1147"/>
      <c r="DK38" s="132"/>
      <c r="DL38" s="132"/>
      <c r="DM38" s="132"/>
      <c r="DN38" s="132"/>
      <c r="DO38" s="132"/>
      <c r="DP38" s="133"/>
      <c r="DQ38" s="132"/>
      <c r="DR38" s="132"/>
      <c r="DS38" s="133"/>
      <c r="DT38" s="132"/>
      <c r="DU38" s="132"/>
      <c r="DV38" s="133"/>
      <c r="DW38" s="132"/>
      <c r="DX38" s="132"/>
      <c r="DY38" s="132"/>
      <c r="DZ38" s="543" t="s">
        <v>217</v>
      </c>
      <c r="EA38" s="542"/>
      <c r="EC38" s="1146" t="s">
        <v>9</v>
      </c>
      <c r="ED38" s="1146"/>
      <c r="EE38" s="1146"/>
      <c r="EF38" s="1147"/>
      <c r="EG38" s="132"/>
      <c r="EH38" s="132"/>
      <c r="EI38" s="132"/>
      <c r="EJ38" s="132"/>
      <c r="EK38" s="132"/>
      <c r="EL38" s="133"/>
      <c r="EM38" s="132"/>
      <c r="EN38" s="132"/>
      <c r="EO38" s="133"/>
      <c r="EP38" s="132"/>
      <c r="EQ38" s="132"/>
      <c r="ER38" s="133"/>
      <c r="ES38" s="132"/>
      <c r="ET38" s="132"/>
      <c r="EU38" s="132"/>
      <c r="EV38" s="543" t="s">
        <v>217</v>
      </c>
      <c r="EW38" s="542"/>
    </row>
    <row r="39" spans="1:153" s="99" customFormat="1">
      <c r="A39" s="544"/>
      <c r="B39" s="1168" t="s">
        <v>13</v>
      </c>
      <c r="C39" s="1168"/>
      <c r="D39" s="1169"/>
      <c r="E39" s="132"/>
      <c r="F39" s="132"/>
      <c r="G39" s="132"/>
      <c r="H39" s="132"/>
      <c r="I39" s="134"/>
      <c r="J39" s="134"/>
      <c r="K39" s="132"/>
      <c r="L39" s="132"/>
      <c r="M39" s="132"/>
      <c r="N39" s="132"/>
      <c r="O39" s="132"/>
      <c r="P39" s="132"/>
      <c r="Q39" s="132">
        <f>SUM(R39:S39)</f>
        <v>0</v>
      </c>
      <c r="R39" s="132">
        <v>0</v>
      </c>
      <c r="S39" s="132">
        <v>0</v>
      </c>
      <c r="T39" s="135"/>
      <c r="U39" s="544"/>
      <c r="V39" s="136"/>
      <c r="W39" s="544"/>
      <c r="X39" s="1168" t="s">
        <v>13</v>
      </c>
      <c r="Y39" s="1168"/>
      <c r="Z39" s="1169"/>
      <c r="AA39" s="132">
        <f>SUM(AB39:AC39)</f>
        <v>0</v>
      </c>
      <c r="AB39" s="132">
        <f>AE39+AH39+AK39+AN39</f>
        <v>0</v>
      </c>
      <c r="AC39" s="132">
        <f>AF39+AI39+AL39+AO39</f>
        <v>0</v>
      </c>
      <c r="AD39" s="132">
        <f>SUM(AE39:AF39)</f>
        <v>0</v>
      </c>
      <c r="AE39" s="134"/>
      <c r="AF39" s="134"/>
      <c r="AG39" s="132">
        <f>SUM(AH39:AI39)</f>
        <v>0</v>
      </c>
      <c r="AH39" s="132"/>
      <c r="AI39" s="132"/>
      <c r="AJ39" s="132">
        <f>SUM(AK39:AL39)</f>
        <v>0</v>
      </c>
      <c r="AK39" s="132"/>
      <c r="AL39" s="132"/>
      <c r="AM39" s="132">
        <f>SUM(AN39:AO39)</f>
        <v>0</v>
      </c>
      <c r="AN39" s="132">
        <v>0</v>
      </c>
      <c r="AO39" s="132">
        <v>0</v>
      </c>
      <c r="AP39" s="135"/>
      <c r="AQ39" s="544"/>
      <c r="AS39" s="544"/>
      <c r="AT39" s="1168" t="s">
        <v>13</v>
      </c>
      <c r="AU39" s="1168"/>
      <c r="AV39" s="1169"/>
      <c r="AW39" s="132">
        <f>SUM(AX39:AY39)</f>
        <v>0</v>
      </c>
      <c r="AX39" s="132">
        <f>BA39+BD39+BG39+BJ39</f>
        <v>0</v>
      </c>
      <c r="AY39" s="132">
        <f>BB39+BE39+BH39+BK39</f>
        <v>0</v>
      </c>
      <c r="AZ39" s="132">
        <f>SUM(BA39:BB39)</f>
        <v>0</v>
      </c>
      <c r="BA39" s="134"/>
      <c r="BB39" s="134"/>
      <c r="BC39" s="132">
        <f>SUM(BD39:BE39)</f>
        <v>0</v>
      </c>
      <c r="BD39" s="132"/>
      <c r="BE39" s="132"/>
      <c r="BF39" s="132">
        <f>SUM(BG39:BH39)</f>
        <v>0</v>
      </c>
      <c r="BG39" s="132"/>
      <c r="BH39" s="132"/>
      <c r="BI39" s="132">
        <f>SUM(BJ39:BK39)</f>
        <v>0</v>
      </c>
      <c r="BJ39" s="132">
        <v>0</v>
      </c>
      <c r="BK39" s="132">
        <v>0</v>
      </c>
      <c r="BL39" s="135"/>
      <c r="BM39" s="544"/>
      <c r="BO39" s="544"/>
      <c r="BP39" s="1168" t="s">
        <v>13</v>
      </c>
      <c r="BQ39" s="1168"/>
      <c r="BR39" s="1169"/>
      <c r="BS39" s="132">
        <f>SUM(BT39:BU39)</f>
        <v>0</v>
      </c>
      <c r="BT39" s="132">
        <f>BW39+BZ39+CC39+CF39</f>
        <v>0</v>
      </c>
      <c r="BU39" s="132">
        <f>BX39+CA39+CD39+CG39</f>
        <v>0</v>
      </c>
      <c r="BV39" s="132">
        <f>SUM(BW39:BX39)</f>
        <v>0</v>
      </c>
      <c r="BW39" s="134"/>
      <c r="BX39" s="134"/>
      <c r="BY39" s="132">
        <f>SUM(BZ39:CA39)</f>
        <v>0</v>
      </c>
      <c r="BZ39" s="132"/>
      <c r="CA39" s="132"/>
      <c r="CB39" s="132">
        <f>SUM(CC39:CD39)</f>
        <v>0</v>
      </c>
      <c r="CC39" s="132"/>
      <c r="CD39" s="132"/>
      <c r="CE39" s="132">
        <f>SUM(CF39:CG39)</f>
        <v>0</v>
      </c>
      <c r="CF39" s="132">
        <v>0</v>
      </c>
      <c r="CG39" s="132">
        <v>0</v>
      </c>
      <c r="CH39" s="135"/>
      <c r="CI39" s="544"/>
      <c r="CK39" s="544"/>
      <c r="CL39" s="1168" t="s">
        <v>13</v>
      </c>
      <c r="CM39" s="1168"/>
      <c r="CN39" s="1169"/>
      <c r="CO39" s="132">
        <f>SUM(CP39:CQ39)</f>
        <v>0</v>
      </c>
      <c r="CP39" s="132">
        <f>CS39+CV39+CY39+DB39</f>
        <v>0</v>
      </c>
      <c r="CQ39" s="132">
        <f>CT39+CW39+CZ39+DC39</f>
        <v>0</v>
      </c>
      <c r="CR39" s="132">
        <f>SUM(CS39:CT39)</f>
        <v>0</v>
      </c>
      <c r="CS39" s="134"/>
      <c r="CT39" s="134"/>
      <c r="CU39" s="132">
        <f>SUM(CV39:CW39)</f>
        <v>0</v>
      </c>
      <c r="CV39" s="132"/>
      <c r="CW39" s="132"/>
      <c r="CX39" s="132">
        <f>SUM(CY39:CZ39)</f>
        <v>0</v>
      </c>
      <c r="CY39" s="132"/>
      <c r="CZ39" s="132"/>
      <c r="DA39" s="132">
        <f>SUM(DB39:DC39)</f>
        <v>0</v>
      </c>
      <c r="DB39" s="132">
        <v>0</v>
      </c>
      <c r="DC39" s="132">
        <v>0</v>
      </c>
      <c r="DD39" s="135"/>
      <c r="DE39" s="544"/>
      <c r="DG39" s="544"/>
      <c r="DH39" s="1168" t="s">
        <v>13</v>
      </c>
      <c r="DI39" s="1168"/>
      <c r="DJ39" s="1169"/>
      <c r="DK39" s="132">
        <f>SUM(DL39:DM39)</f>
        <v>0</v>
      </c>
      <c r="DL39" s="132">
        <f>DO39+DR39+DU39+DX39</f>
        <v>0</v>
      </c>
      <c r="DM39" s="132">
        <f>DP39+DS39+DV39+DY39</f>
        <v>0</v>
      </c>
      <c r="DN39" s="132">
        <f>SUM(DO39:DP39)</f>
        <v>0</v>
      </c>
      <c r="DO39" s="134"/>
      <c r="DP39" s="134"/>
      <c r="DQ39" s="132">
        <f>SUM(DR39:DS39)</f>
        <v>0</v>
      </c>
      <c r="DR39" s="132"/>
      <c r="DS39" s="132"/>
      <c r="DT39" s="132">
        <f>SUM(DU39:DV39)</f>
        <v>0</v>
      </c>
      <c r="DU39" s="132"/>
      <c r="DV39" s="132"/>
      <c r="DW39" s="132">
        <f>SUM(DX39:DY39)</f>
        <v>0</v>
      </c>
      <c r="DX39" s="132">
        <v>0</v>
      </c>
      <c r="DY39" s="132">
        <v>0</v>
      </c>
      <c r="DZ39" s="135"/>
      <c r="EA39" s="544"/>
      <c r="EC39" s="544"/>
      <c r="ED39" s="1168" t="s">
        <v>13</v>
      </c>
      <c r="EE39" s="1168"/>
      <c r="EF39" s="1169"/>
      <c r="EG39" s="132">
        <f>SUM(EH39:EI39)</f>
        <v>0</v>
      </c>
      <c r="EH39" s="132">
        <f>EK39+EN39+EQ39+ET39</f>
        <v>0</v>
      </c>
      <c r="EI39" s="132">
        <f>EL39+EO39+ER39+EU39</f>
        <v>0</v>
      </c>
      <c r="EJ39" s="132">
        <f>SUM(EK39:EL39)</f>
        <v>0</v>
      </c>
      <c r="EK39" s="134"/>
      <c r="EL39" s="134"/>
      <c r="EM39" s="132">
        <f>SUM(EN39:EO39)</f>
        <v>0</v>
      </c>
      <c r="EN39" s="132"/>
      <c r="EO39" s="132"/>
      <c r="EP39" s="132">
        <f>SUM(EQ39:ER39)</f>
        <v>0</v>
      </c>
      <c r="EQ39" s="132"/>
      <c r="ER39" s="132"/>
      <c r="ES39" s="132">
        <f>SUM(ET39:EU39)</f>
        <v>0</v>
      </c>
      <c r="ET39" s="132">
        <v>0</v>
      </c>
      <c r="EU39" s="132">
        <v>0</v>
      </c>
      <c r="EV39" s="135"/>
      <c r="EW39" s="544"/>
    </row>
    <row r="40" spans="1:153">
      <c r="A40" s="1146" t="s">
        <v>218</v>
      </c>
      <c r="B40" s="1146"/>
      <c r="C40" s="1146"/>
      <c r="D40" s="1147"/>
      <c r="E40" s="132"/>
      <c r="F40" s="132"/>
      <c r="G40" s="132"/>
      <c r="H40" s="132"/>
      <c r="I40" s="132"/>
      <c r="J40" s="133"/>
      <c r="K40" s="132"/>
      <c r="L40" s="132"/>
      <c r="M40" s="133"/>
      <c r="N40" s="132"/>
      <c r="O40" s="132"/>
      <c r="P40" s="133"/>
      <c r="Q40" s="132"/>
      <c r="R40" s="132"/>
      <c r="S40" s="132"/>
      <c r="T40" s="137" t="s">
        <v>219</v>
      </c>
      <c r="U40" s="103"/>
      <c r="V40" s="103"/>
      <c r="W40" s="1146" t="s">
        <v>218</v>
      </c>
      <c r="X40" s="1146"/>
      <c r="Y40" s="1146"/>
      <c r="Z40" s="1147"/>
      <c r="AA40" s="132"/>
      <c r="AB40" s="132"/>
      <c r="AC40" s="132"/>
      <c r="AD40" s="132"/>
      <c r="AE40" s="132"/>
      <c r="AF40" s="133"/>
      <c r="AG40" s="132"/>
      <c r="AH40" s="132"/>
      <c r="AI40" s="133"/>
      <c r="AJ40" s="132"/>
      <c r="AK40" s="132"/>
      <c r="AL40" s="133"/>
      <c r="AM40" s="132"/>
      <c r="AN40" s="132"/>
      <c r="AO40" s="132"/>
      <c r="AP40" s="137" t="s">
        <v>219</v>
      </c>
      <c r="AQ40" s="103"/>
      <c r="AS40" s="1146" t="s">
        <v>218</v>
      </c>
      <c r="AT40" s="1146"/>
      <c r="AU40" s="1146"/>
      <c r="AV40" s="1147"/>
      <c r="AW40" s="132"/>
      <c r="AX40" s="132"/>
      <c r="AY40" s="132"/>
      <c r="AZ40" s="132"/>
      <c r="BA40" s="132"/>
      <c r="BB40" s="133"/>
      <c r="BC40" s="132"/>
      <c r="BD40" s="132"/>
      <c r="BE40" s="133"/>
      <c r="BF40" s="132"/>
      <c r="BG40" s="132"/>
      <c r="BH40" s="133"/>
      <c r="BI40" s="132"/>
      <c r="BJ40" s="132"/>
      <c r="BK40" s="132"/>
      <c r="BL40" s="137" t="s">
        <v>219</v>
      </c>
      <c r="BM40" s="103"/>
      <c r="BO40" s="1146" t="s">
        <v>218</v>
      </c>
      <c r="BP40" s="1146"/>
      <c r="BQ40" s="1146"/>
      <c r="BR40" s="1147"/>
      <c r="BS40" s="132"/>
      <c r="BT40" s="132"/>
      <c r="BU40" s="132"/>
      <c r="BV40" s="132"/>
      <c r="BW40" s="132"/>
      <c r="BX40" s="133"/>
      <c r="BY40" s="132"/>
      <c r="BZ40" s="132"/>
      <c r="CA40" s="133"/>
      <c r="CB40" s="132"/>
      <c r="CC40" s="132"/>
      <c r="CD40" s="133"/>
      <c r="CE40" s="132"/>
      <c r="CF40" s="132"/>
      <c r="CG40" s="132"/>
      <c r="CH40" s="137" t="s">
        <v>219</v>
      </c>
      <c r="CI40" s="103"/>
      <c r="CK40" s="1146" t="s">
        <v>218</v>
      </c>
      <c r="CL40" s="1146"/>
      <c r="CM40" s="1146"/>
      <c r="CN40" s="1147"/>
      <c r="CO40" s="132"/>
      <c r="CP40" s="132"/>
      <c r="CQ40" s="132"/>
      <c r="CR40" s="132"/>
      <c r="CS40" s="132"/>
      <c r="CT40" s="133"/>
      <c r="CU40" s="132"/>
      <c r="CV40" s="132"/>
      <c r="CW40" s="133"/>
      <c r="CX40" s="132"/>
      <c r="CY40" s="132"/>
      <c r="CZ40" s="133"/>
      <c r="DA40" s="132"/>
      <c r="DB40" s="132"/>
      <c r="DC40" s="132"/>
      <c r="DD40" s="137" t="s">
        <v>219</v>
      </c>
      <c r="DE40" s="103"/>
      <c r="DG40" s="1146" t="s">
        <v>218</v>
      </c>
      <c r="DH40" s="1146"/>
      <c r="DI40" s="1146"/>
      <c r="DJ40" s="1147"/>
      <c r="DK40" s="132"/>
      <c r="DL40" s="132"/>
      <c r="DM40" s="132"/>
      <c r="DN40" s="132"/>
      <c r="DO40" s="132"/>
      <c r="DP40" s="133"/>
      <c r="DQ40" s="132"/>
      <c r="DR40" s="132"/>
      <c r="DS40" s="133"/>
      <c r="DT40" s="132"/>
      <c r="DU40" s="132"/>
      <c r="DV40" s="133"/>
      <c r="DW40" s="132"/>
      <c r="DX40" s="132"/>
      <c r="DY40" s="132"/>
      <c r="DZ40" s="137" t="s">
        <v>219</v>
      </c>
      <c r="EA40" s="103"/>
      <c r="EC40" s="1146" t="s">
        <v>218</v>
      </c>
      <c r="ED40" s="1146"/>
      <c r="EE40" s="1146"/>
      <c r="EF40" s="1147"/>
      <c r="EG40" s="132"/>
      <c r="EH40" s="132"/>
      <c r="EI40" s="132"/>
      <c r="EJ40" s="132"/>
      <c r="EK40" s="132"/>
      <c r="EL40" s="133"/>
      <c r="EM40" s="132"/>
      <c r="EN40" s="132"/>
      <c r="EO40" s="133"/>
      <c r="EP40" s="132"/>
      <c r="EQ40" s="132"/>
      <c r="ER40" s="133"/>
      <c r="ES40" s="132"/>
      <c r="ET40" s="132"/>
      <c r="EU40" s="132"/>
      <c r="EV40" s="137" t="s">
        <v>219</v>
      </c>
      <c r="EW40" s="103"/>
    </row>
    <row r="41" spans="1:153">
      <c r="A41" s="534"/>
      <c r="B41" s="542" t="s">
        <v>220</v>
      </c>
      <c r="C41" s="534"/>
      <c r="D41" s="6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>
        <f>SUM(R41:S41)</f>
        <v>0</v>
      </c>
      <c r="R41" s="132">
        <v>0</v>
      </c>
      <c r="S41" s="132">
        <v>0</v>
      </c>
      <c r="T41" s="515"/>
      <c r="U41" s="542" t="s">
        <v>221</v>
      </c>
      <c r="V41" s="516"/>
      <c r="W41" s="534"/>
      <c r="X41" s="542" t="s">
        <v>220</v>
      </c>
      <c r="Y41" s="534"/>
      <c r="Z41" s="62"/>
      <c r="AA41" s="132">
        <f>SUM(AB41:AC41)</f>
        <v>0</v>
      </c>
      <c r="AB41" s="132">
        <f>AE41+AH41+AK41+AN41</f>
        <v>0</v>
      </c>
      <c r="AC41" s="132">
        <f>AF41+AI41+AL41+AO41</f>
        <v>0</v>
      </c>
      <c r="AD41" s="132">
        <f>SUM(AE41:AF41)</f>
        <v>0</v>
      </c>
      <c r="AE41" s="132"/>
      <c r="AF41" s="132"/>
      <c r="AG41" s="132">
        <f>SUM(AH41:AI41)</f>
        <v>0</v>
      </c>
      <c r="AH41" s="132"/>
      <c r="AI41" s="132"/>
      <c r="AJ41" s="132">
        <f>SUM(AK41:AL41)</f>
        <v>0</v>
      </c>
      <c r="AK41" s="132"/>
      <c r="AL41" s="132"/>
      <c r="AM41" s="132">
        <f>SUM(AN41:AO41)</f>
        <v>0</v>
      </c>
      <c r="AN41" s="132"/>
      <c r="AO41" s="132"/>
      <c r="AP41" s="515"/>
      <c r="AQ41" s="542" t="s">
        <v>221</v>
      </c>
      <c r="AS41" s="534"/>
      <c r="AT41" s="542" t="s">
        <v>220</v>
      </c>
      <c r="AU41" s="534"/>
      <c r="AV41" s="62"/>
      <c r="AW41" s="132">
        <f>SUM(AX41:AY41)</f>
        <v>0</v>
      </c>
      <c r="AX41" s="132">
        <f>BA41+BD41+BG41+BJ41</f>
        <v>0</v>
      </c>
      <c r="AY41" s="132">
        <f>BB41+BE41+BH41+BK41</f>
        <v>0</v>
      </c>
      <c r="AZ41" s="132">
        <f>SUM(BA41:BB41)</f>
        <v>0</v>
      </c>
      <c r="BA41" s="132"/>
      <c r="BB41" s="132"/>
      <c r="BC41" s="132">
        <f>SUM(BD41:BE41)</f>
        <v>0</v>
      </c>
      <c r="BD41" s="132"/>
      <c r="BE41" s="132"/>
      <c r="BF41" s="132">
        <f>SUM(BG41:BH41)</f>
        <v>0</v>
      </c>
      <c r="BG41" s="132"/>
      <c r="BH41" s="132"/>
      <c r="BI41" s="132">
        <f>SUM(BJ41:BK41)</f>
        <v>0</v>
      </c>
      <c r="BJ41" s="132"/>
      <c r="BK41" s="132"/>
      <c r="BL41" s="515"/>
      <c r="BM41" s="542" t="s">
        <v>221</v>
      </c>
      <c r="BO41" s="534"/>
      <c r="BP41" s="542" t="s">
        <v>220</v>
      </c>
      <c r="BQ41" s="534"/>
      <c r="BR41" s="62"/>
      <c r="BS41" s="132">
        <f>SUM(BT41:BU41)</f>
        <v>0</v>
      </c>
      <c r="BT41" s="132">
        <f>BW41+BZ41+CC41+CF41</f>
        <v>0</v>
      </c>
      <c r="BU41" s="132">
        <f>BX41+CA41+CD41+CG41</f>
        <v>0</v>
      </c>
      <c r="BV41" s="132">
        <f>SUM(BW41:BX41)</f>
        <v>0</v>
      </c>
      <c r="BW41" s="132"/>
      <c r="BX41" s="132"/>
      <c r="BY41" s="132">
        <f>SUM(BZ41:CA41)</f>
        <v>0</v>
      </c>
      <c r="BZ41" s="132"/>
      <c r="CA41" s="132"/>
      <c r="CB41" s="132">
        <f>SUM(CC41:CD41)</f>
        <v>0</v>
      </c>
      <c r="CC41" s="132"/>
      <c r="CD41" s="132"/>
      <c r="CE41" s="132">
        <f>SUM(CF41:CG41)</f>
        <v>0</v>
      </c>
      <c r="CF41" s="132"/>
      <c r="CG41" s="132"/>
      <c r="CH41" s="515"/>
      <c r="CI41" s="542" t="s">
        <v>221</v>
      </c>
      <c r="CK41" s="534"/>
      <c r="CL41" s="542" t="s">
        <v>220</v>
      </c>
      <c r="CM41" s="534"/>
      <c r="CN41" s="62"/>
      <c r="CO41" s="132">
        <f>SUM(CP41:CQ41)</f>
        <v>0</v>
      </c>
      <c r="CP41" s="132">
        <f>CS41+CV41+CY41+DB41</f>
        <v>0</v>
      </c>
      <c r="CQ41" s="132">
        <f>CT41+CW41+CZ41+DC41</f>
        <v>0</v>
      </c>
      <c r="CR41" s="132">
        <f>SUM(CS41:CT41)</f>
        <v>0</v>
      </c>
      <c r="CS41" s="132"/>
      <c r="CT41" s="132"/>
      <c r="CU41" s="132">
        <f>SUM(CV41:CW41)</f>
        <v>0</v>
      </c>
      <c r="CV41" s="132"/>
      <c r="CW41" s="132"/>
      <c r="CX41" s="132">
        <f>SUM(CY41:CZ41)</f>
        <v>0</v>
      </c>
      <c r="CY41" s="132"/>
      <c r="CZ41" s="132"/>
      <c r="DA41" s="132">
        <f>SUM(DB41:DC41)</f>
        <v>0</v>
      </c>
      <c r="DB41" s="132"/>
      <c r="DC41" s="132"/>
      <c r="DD41" s="515"/>
      <c r="DE41" s="542" t="s">
        <v>221</v>
      </c>
      <c r="DG41" s="534"/>
      <c r="DH41" s="542" t="s">
        <v>220</v>
      </c>
      <c r="DI41" s="534"/>
      <c r="DJ41" s="62"/>
      <c r="DK41" s="132">
        <f>SUM(DL41:DM41)</f>
        <v>14</v>
      </c>
      <c r="DL41" s="132">
        <f>DO41+DR41+DU41+DX41</f>
        <v>3</v>
      </c>
      <c r="DM41" s="132">
        <f>DP41+DS41+DV41+DY41</f>
        <v>11</v>
      </c>
      <c r="DN41" s="132">
        <f>SUM(DO41:DP41)</f>
        <v>2</v>
      </c>
      <c r="DO41" s="132">
        <v>0</v>
      </c>
      <c r="DP41" s="132">
        <v>2</v>
      </c>
      <c r="DQ41" s="132">
        <f>SUM(DR41:DS41)</f>
        <v>12</v>
      </c>
      <c r="DR41" s="132">
        <v>3</v>
      </c>
      <c r="DS41" s="132">
        <v>9</v>
      </c>
      <c r="DT41" s="132">
        <f>SUM(DU41:DV41)</f>
        <v>0</v>
      </c>
      <c r="DU41" s="132">
        <v>0</v>
      </c>
      <c r="DV41" s="132">
        <v>0</v>
      </c>
      <c r="DW41" s="132">
        <f>SUM(DX41:DY41)</f>
        <v>0</v>
      </c>
      <c r="DX41" s="132">
        <v>0</v>
      </c>
      <c r="DY41" s="132">
        <v>0</v>
      </c>
      <c r="DZ41" s="515"/>
      <c r="EA41" s="542" t="s">
        <v>221</v>
      </c>
      <c r="EC41" s="534"/>
      <c r="ED41" s="542" t="s">
        <v>220</v>
      </c>
      <c r="EE41" s="534"/>
      <c r="EF41" s="62"/>
      <c r="EG41" s="132">
        <f>SUM(EH41:EI41)</f>
        <v>0</v>
      </c>
      <c r="EH41" s="132">
        <f>EK41+EN41+EQ41+ET41</f>
        <v>0</v>
      </c>
      <c r="EI41" s="132">
        <f>EL41+EO41+ER41+EU41</f>
        <v>0</v>
      </c>
      <c r="EJ41" s="132">
        <f>SUM(EK41:EL41)</f>
        <v>0</v>
      </c>
      <c r="EK41" s="132"/>
      <c r="EL41" s="132"/>
      <c r="EM41" s="132">
        <f>SUM(EN41:EO41)</f>
        <v>0</v>
      </c>
      <c r="EN41" s="132"/>
      <c r="EO41" s="132"/>
      <c r="EP41" s="132">
        <f>SUM(EQ41:ER41)</f>
        <v>0</v>
      </c>
      <c r="EQ41" s="132"/>
      <c r="ER41" s="132"/>
      <c r="ES41" s="132">
        <f>SUM(ET41:EU41)</f>
        <v>0</v>
      </c>
      <c r="ET41" s="132"/>
      <c r="EU41" s="132"/>
      <c r="EV41" s="515"/>
      <c r="EW41" s="542" t="s">
        <v>221</v>
      </c>
    </row>
    <row r="42" spans="1:153">
      <c r="A42" s="1146" t="s">
        <v>222</v>
      </c>
      <c r="B42" s="1146"/>
      <c r="C42" s="1146"/>
      <c r="D42" s="1147"/>
      <c r="E42" s="132"/>
      <c r="F42" s="132"/>
      <c r="G42" s="133"/>
      <c r="H42" s="132"/>
      <c r="I42" s="132"/>
      <c r="J42" s="133"/>
      <c r="K42" s="132"/>
      <c r="L42" s="132"/>
      <c r="M42" s="132"/>
      <c r="N42" s="132"/>
      <c r="O42" s="132"/>
      <c r="P42" s="133"/>
      <c r="Q42" s="132"/>
      <c r="R42" s="132"/>
      <c r="S42" s="132"/>
      <c r="T42" s="516"/>
      <c r="U42" s="542"/>
      <c r="V42" s="516"/>
      <c r="W42" s="1146" t="s">
        <v>222</v>
      </c>
      <c r="X42" s="1146"/>
      <c r="Y42" s="1146"/>
      <c r="Z42" s="1147"/>
      <c r="AA42" s="132"/>
      <c r="AB42" s="132"/>
      <c r="AC42" s="133"/>
      <c r="AD42" s="132"/>
      <c r="AE42" s="132"/>
      <c r="AF42" s="133"/>
      <c r="AG42" s="132"/>
      <c r="AH42" s="132"/>
      <c r="AI42" s="132"/>
      <c r="AJ42" s="132"/>
      <c r="AK42" s="132"/>
      <c r="AL42" s="133"/>
      <c r="AM42" s="132"/>
      <c r="AN42" s="132"/>
      <c r="AO42" s="132"/>
      <c r="AP42" s="516"/>
      <c r="AQ42" s="542"/>
      <c r="AS42" s="1146" t="s">
        <v>222</v>
      </c>
      <c r="AT42" s="1146"/>
      <c r="AU42" s="1146"/>
      <c r="AV42" s="1147"/>
      <c r="AW42" s="132"/>
      <c r="AX42" s="132"/>
      <c r="AY42" s="133"/>
      <c r="AZ42" s="132"/>
      <c r="BA42" s="132"/>
      <c r="BB42" s="133"/>
      <c r="BC42" s="132"/>
      <c r="BD42" s="132"/>
      <c r="BE42" s="132"/>
      <c r="BF42" s="132"/>
      <c r="BG42" s="132"/>
      <c r="BH42" s="133"/>
      <c r="BI42" s="132"/>
      <c r="BJ42" s="132"/>
      <c r="BK42" s="132"/>
      <c r="BL42" s="516"/>
      <c r="BM42" s="542"/>
      <c r="BO42" s="1146" t="s">
        <v>222</v>
      </c>
      <c r="BP42" s="1146"/>
      <c r="BQ42" s="1146"/>
      <c r="BR42" s="1147"/>
      <c r="BS42" s="132"/>
      <c r="BT42" s="132"/>
      <c r="BU42" s="133"/>
      <c r="BV42" s="132"/>
      <c r="BW42" s="132"/>
      <c r="BX42" s="133"/>
      <c r="BY42" s="132"/>
      <c r="BZ42" s="132"/>
      <c r="CA42" s="132"/>
      <c r="CB42" s="132"/>
      <c r="CC42" s="132"/>
      <c r="CD42" s="133"/>
      <c r="CE42" s="132"/>
      <c r="CF42" s="132"/>
      <c r="CG42" s="132"/>
      <c r="CH42" s="516"/>
      <c r="CI42" s="542"/>
      <c r="CK42" s="1146" t="s">
        <v>222</v>
      </c>
      <c r="CL42" s="1146"/>
      <c r="CM42" s="1146"/>
      <c r="CN42" s="1147"/>
      <c r="CO42" s="132"/>
      <c r="CP42" s="132"/>
      <c r="CQ42" s="133"/>
      <c r="CR42" s="132"/>
      <c r="CS42" s="132"/>
      <c r="CT42" s="133"/>
      <c r="CU42" s="132"/>
      <c r="CV42" s="132"/>
      <c r="CW42" s="132"/>
      <c r="CX42" s="132"/>
      <c r="CY42" s="132"/>
      <c r="CZ42" s="133"/>
      <c r="DA42" s="132"/>
      <c r="DB42" s="132"/>
      <c r="DC42" s="132"/>
      <c r="DD42" s="516"/>
      <c r="DE42" s="542"/>
      <c r="DG42" s="1146" t="s">
        <v>222</v>
      </c>
      <c r="DH42" s="1146"/>
      <c r="DI42" s="1146"/>
      <c r="DJ42" s="1147"/>
      <c r="DK42" s="132"/>
      <c r="DL42" s="132"/>
      <c r="DM42" s="133"/>
      <c r="DN42" s="132"/>
      <c r="DO42" s="132"/>
      <c r="DP42" s="133"/>
      <c r="DQ42" s="132"/>
      <c r="DR42" s="132"/>
      <c r="DS42" s="132"/>
      <c r="DT42" s="132"/>
      <c r="DU42" s="132"/>
      <c r="DV42" s="133"/>
      <c r="DW42" s="132"/>
      <c r="DX42" s="132"/>
      <c r="DY42" s="132"/>
      <c r="DZ42" s="516"/>
      <c r="EA42" s="542"/>
      <c r="EC42" s="1146" t="s">
        <v>222</v>
      </c>
      <c r="ED42" s="1146"/>
      <c r="EE42" s="1146"/>
      <c r="EF42" s="1147"/>
      <c r="EG42" s="132"/>
      <c r="EH42" s="132"/>
      <c r="EI42" s="133"/>
      <c r="EJ42" s="132"/>
      <c r="EK42" s="132"/>
      <c r="EL42" s="133"/>
      <c r="EM42" s="132"/>
      <c r="EN42" s="132"/>
      <c r="EO42" s="132"/>
      <c r="EP42" s="132"/>
      <c r="EQ42" s="132"/>
      <c r="ER42" s="133"/>
      <c r="ES42" s="132"/>
      <c r="ET42" s="132"/>
      <c r="EU42" s="132"/>
      <c r="EV42" s="516"/>
      <c r="EW42" s="542"/>
    </row>
    <row r="43" spans="1:153">
      <c r="A43" s="1150" t="s">
        <v>224</v>
      </c>
      <c r="B43" s="1150"/>
      <c r="C43" s="1150"/>
      <c r="D43" s="1163"/>
      <c r="E43" s="138">
        <f>H43+K43+N43+Q43</f>
        <v>0</v>
      </c>
      <c r="F43" s="138">
        <f>I43+L43+O43+R43</f>
        <v>0</v>
      </c>
      <c r="G43" s="138">
        <f>J43+M43+P43+S43</f>
        <v>0</v>
      </c>
      <c r="H43" s="138">
        <f>SUM(I43:J43)</f>
        <v>0</v>
      </c>
      <c r="I43" s="138"/>
      <c r="J43" s="138"/>
      <c r="K43" s="132">
        <f>SUM(L43:M43)</f>
        <v>0</v>
      </c>
      <c r="L43" s="132"/>
      <c r="M43" s="132"/>
      <c r="N43" s="132">
        <f>SUM(O43:P43)</f>
        <v>0</v>
      </c>
      <c r="O43" s="132"/>
      <c r="P43" s="132"/>
      <c r="Q43" s="132">
        <f>SUM(R43:S43)</f>
        <v>0</v>
      </c>
      <c r="R43" s="132"/>
      <c r="S43" s="132"/>
      <c r="T43" s="516"/>
      <c r="U43" s="542"/>
      <c r="V43" s="516"/>
      <c r="W43" s="1150" t="s">
        <v>224</v>
      </c>
      <c r="X43" s="1150"/>
      <c r="Y43" s="1150"/>
      <c r="Z43" s="1163"/>
      <c r="AA43" s="138">
        <f>AD43+AG43+AJ43+AM43</f>
        <v>0</v>
      </c>
      <c r="AB43" s="138">
        <f>AE43+AH43+AK43+AN43</f>
        <v>0</v>
      </c>
      <c r="AC43" s="138">
        <f>AF43+AI43+AL43+AO43</f>
        <v>0</v>
      </c>
      <c r="AD43" s="138">
        <f>SUM(AE43:AF43)</f>
        <v>0</v>
      </c>
      <c r="AE43" s="138"/>
      <c r="AF43" s="138"/>
      <c r="AG43" s="132">
        <f>SUM(AH43:AI43)</f>
        <v>0</v>
      </c>
      <c r="AH43" s="132"/>
      <c r="AI43" s="132"/>
      <c r="AJ43" s="132">
        <f>SUM(AK43:AL43)</f>
        <v>0</v>
      </c>
      <c r="AK43" s="132"/>
      <c r="AL43" s="132"/>
      <c r="AM43" s="132">
        <f>SUM(AN43:AO43)</f>
        <v>0</v>
      </c>
      <c r="AN43" s="132"/>
      <c r="AO43" s="132"/>
      <c r="AP43" s="516"/>
      <c r="AQ43" s="542"/>
      <c r="AS43" s="1150" t="s">
        <v>224</v>
      </c>
      <c r="AT43" s="1150"/>
      <c r="AU43" s="1150"/>
      <c r="AV43" s="1163"/>
      <c r="AW43" s="138">
        <f>AZ43+BC43+BF43+BI43</f>
        <v>0</v>
      </c>
      <c r="AX43" s="138">
        <f>BA43+BD43+BG43+BJ43</f>
        <v>0</v>
      </c>
      <c r="AY43" s="138">
        <f>BB43+BE43+BH43+BK43</f>
        <v>0</v>
      </c>
      <c r="AZ43" s="138">
        <f>SUM(BA43:BB43)</f>
        <v>0</v>
      </c>
      <c r="BA43" s="138"/>
      <c r="BB43" s="138"/>
      <c r="BC43" s="132">
        <f>SUM(BD43:BE43)</f>
        <v>0</v>
      </c>
      <c r="BD43" s="132"/>
      <c r="BE43" s="132"/>
      <c r="BF43" s="132">
        <f>SUM(BG43:BH43)</f>
        <v>0</v>
      </c>
      <c r="BG43" s="132"/>
      <c r="BH43" s="132"/>
      <c r="BI43" s="132">
        <f>SUM(BJ43:BK43)</f>
        <v>0</v>
      </c>
      <c r="BJ43" s="132"/>
      <c r="BK43" s="132"/>
      <c r="BL43" s="516"/>
      <c r="BM43" s="542"/>
      <c r="BO43" s="1150" t="s">
        <v>224</v>
      </c>
      <c r="BP43" s="1150"/>
      <c r="BQ43" s="1150"/>
      <c r="BR43" s="1163"/>
      <c r="BS43" s="138">
        <f>BV43+BY43+CB43+CE43</f>
        <v>0</v>
      </c>
      <c r="BT43" s="138">
        <f>BW43+BZ43+CC43+CF43</f>
        <v>0</v>
      </c>
      <c r="BU43" s="138">
        <f>BX43+CA43+CD43+CG43</f>
        <v>0</v>
      </c>
      <c r="BV43" s="138">
        <f>SUM(BW43:BX43)</f>
        <v>0</v>
      </c>
      <c r="BW43" s="138"/>
      <c r="BX43" s="138"/>
      <c r="BY43" s="132">
        <f>SUM(BZ43:CA43)</f>
        <v>0</v>
      </c>
      <c r="BZ43" s="132"/>
      <c r="CA43" s="132"/>
      <c r="CB43" s="132">
        <f>SUM(CC43:CD43)</f>
        <v>0</v>
      </c>
      <c r="CC43" s="132"/>
      <c r="CD43" s="132"/>
      <c r="CE43" s="132">
        <f>SUM(CF43:CG43)</f>
        <v>0</v>
      </c>
      <c r="CF43" s="132"/>
      <c r="CG43" s="132"/>
      <c r="CH43" s="516"/>
      <c r="CI43" s="542"/>
      <c r="CK43" s="1150" t="s">
        <v>224</v>
      </c>
      <c r="CL43" s="1150"/>
      <c r="CM43" s="1150"/>
      <c r="CN43" s="1163"/>
      <c r="CO43" s="138">
        <f>CR43+CU43+CX43+DA43</f>
        <v>0</v>
      </c>
      <c r="CP43" s="138">
        <f>CS43+CV43+CY43+DB43</f>
        <v>0</v>
      </c>
      <c r="CQ43" s="138">
        <f>CT43+CW43+CZ43+DC43</f>
        <v>0</v>
      </c>
      <c r="CR43" s="138">
        <f>SUM(CS43:CT43)</f>
        <v>0</v>
      </c>
      <c r="CS43" s="138"/>
      <c r="CT43" s="138"/>
      <c r="CU43" s="132">
        <f>SUM(CV43:CW43)</f>
        <v>0</v>
      </c>
      <c r="CV43" s="132"/>
      <c r="CW43" s="132"/>
      <c r="CX43" s="132">
        <f>SUM(CY43:CZ43)</f>
        <v>0</v>
      </c>
      <c r="CY43" s="132"/>
      <c r="CZ43" s="132"/>
      <c r="DA43" s="132">
        <f>SUM(DB43:DC43)</f>
        <v>0</v>
      </c>
      <c r="DB43" s="132"/>
      <c r="DC43" s="132"/>
      <c r="DD43" s="516"/>
      <c r="DE43" s="542"/>
      <c r="DG43" s="1150" t="s">
        <v>224</v>
      </c>
      <c r="DH43" s="1150"/>
      <c r="DI43" s="1150"/>
      <c r="DJ43" s="1163"/>
      <c r="DK43" s="138">
        <f>DN43+DQ43+DT43+DW43</f>
        <v>0</v>
      </c>
      <c r="DL43" s="138">
        <f>DO43+DR43+DU43+DX43</f>
        <v>0</v>
      </c>
      <c r="DM43" s="138">
        <f>DP43+DS43+DV43+DY43</f>
        <v>0</v>
      </c>
      <c r="DN43" s="138">
        <f>SUM(DO43:DP43)</f>
        <v>0</v>
      </c>
      <c r="DO43" s="138"/>
      <c r="DP43" s="138"/>
      <c r="DQ43" s="132">
        <f>SUM(DR43:DS43)</f>
        <v>0</v>
      </c>
      <c r="DR43" s="132"/>
      <c r="DS43" s="132"/>
      <c r="DT43" s="132">
        <f>SUM(DU43:DV43)</f>
        <v>0</v>
      </c>
      <c r="DU43" s="132"/>
      <c r="DV43" s="132"/>
      <c r="DW43" s="132">
        <f>SUM(DX43:DY43)</f>
        <v>0</v>
      </c>
      <c r="DX43" s="132"/>
      <c r="DY43" s="132"/>
      <c r="DZ43" s="516"/>
      <c r="EA43" s="542"/>
      <c r="EC43" s="1150" t="s">
        <v>224</v>
      </c>
      <c r="ED43" s="1150"/>
      <c r="EE43" s="1150"/>
      <c r="EF43" s="1163"/>
      <c r="EG43" s="138">
        <f>EJ43+EM43+EP43+ES43</f>
        <v>0</v>
      </c>
      <c r="EH43" s="138">
        <f>EK43+EN43+EQ43+ET43</f>
        <v>0</v>
      </c>
      <c r="EI43" s="138">
        <f>EL43+EO43+ER43+EU43</f>
        <v>0</v>
      </c>
      <c r="EJ43" s="138">
        <f>SUM(EK43:EL43)</f>
        <v>0</v>
      </c>
      <c r="EK43" s="138"/>
      <c r="EL43" s="138"/>
      <c r="EM43" s="132">
        <f>SUM(EN43:EO43)</f>
        <v>0</v>
      </c>
      <c r="EN43" s="132"/>
      <c r="EO43" s="132"/>
      <c r="EP43" s="132">
        <f>SUM(EQ43:ER43)</f>
        <v>0</v>
      </c>
      <c r="EQ43" s="132"/>
      <c r="ER43" s="132"/>
      <c r="ES43" s="132">
        <f>SUM(ET43:EU43)</f>
        <v>0</v>
      </c>
      <c r="ET43" s="132"/>
      <c r="EU43" s="132"/>
      <c r="EV43" s="516"/>
      <c r="EW43" s="542"/>
    </row>
    <row r="44" spans="1:153">
      <c r="A44" s="534"/>
      <c r="B44" s="542"/>
      <c r="C44" s="534"/>
      <c r="D44" s="62"/>
      <c r="E44" s="108"/>
      <c r="F44" s="108"/>
      <c r="G44" s="62"/>
      <c r="H44" s="108"/>
      <c r="I44" s="108"/>
      <c r="J44" s="62"/>
      <c r="K44" s="108"/>
      <c r="L44" s="108"/>
      <c r="M44" s="62"/>
      <c r="N44" s="108"/>
      <c r="O44" s="108"/>
      <c r="P44" s="62"/>
      <c r="Q44" s="108"/>
      <c r="R44" s="108"/>
      <c r="S44" s="108"/>
      <c r="T44" s="516"/>
      <c r="U44" s="542"/>
      <c r="V44" s="516"/>
      <c r="W44" s="534"/>
      <c r="X44" s="542"/>
      <c r="Y44" s="534"/>
      <c r="Z44" s="62"/>
      <c r="AA44" s="108"/>
      <c r="AB44" s="108"/>
      <c r="AC44" s="62"/>
      <c r="AD44" s="108"/>
      <c r="AE44" s="108"/>
      <c r="AF44" s="62"/>
      <c r="AG44" s="108"/>
      <c r="AH44" s="108"/>
      <c r="AI44" s="62"/>
      <c r="AJ44" s="108"/>
      <c r="AK44" s="108"/>
      <c r="AL44" s="62"/>
      <c r="AM44" s="108"/>
      <c r="AN44" s="108"/>
      <c r="AO44" s="108"/>
      <c r="AP44" s="516"/>
      <c r="AQ44" s="542"/>
      <c r="AS44" s="534"/>
      <c r="AT44" s="542"/>
      <c r="AU44" s="534"/>
      <c r="AV44" s="62"/>
      <c r="AW44" s="108"/>
      <c r="AX44" s="108"/>
      <c r="AY44" s="62"/>
      <c r="AZ44" s="108"/>
      <c r="BA44" s="108"/>
      <c r="BB44" s="62"/>
      <c r="BC44" s="108"/>
      <c r="BD44" s="108"/>
      <c r="BE44" s="62"/>
      <c r="BF44" s="108"/>
      <c r="BG44" s="108"/>
      <c r="BH44" s="62"/>
      <c r="BI44" s="108"/>
      <c r="BJ44" s="108"/>
      <c r="BK44" s="108"/>
      <c r="BL44" s="516"/>
      <c r="BM44" s="542"/>
      <c r="BO44" s="534"/>
      <c r="BP44" s="542"/>
      <c r="BQ44" s="534"/>
      <c r="BR44" s="62"/>
      <c r="BS44" s="108"/>
      <c r="BT44" s="108"/>
      <c r="BU44" s="62"/>
      <c r="BV44" s="108"/>
      <c r="BW44" s="108"/>
      <c r="BX44" s="62"/>
      <c r="BY44" s="108"/>
      <c r="BZ44" s="108"/>
      <c r="CA44" s="62"/>
      <c r="CB44" s="108"/>
      <c r="CC44" s="108"/>
      <c r="CD44" s="62"/>
      <c r="CE44" s="108"/>
      <c r="CF44" s="108"/>
      <c r="CG44" s="108"/>
      <c r="CH44" s="516"/>
      <c r="CI44" s="542"/>
      <c r="CK44" s="534"/>
      <c r="CL44" s="542"/>
      <c r="CM44" s="534"/>
      <c r="CN44" s="62"/>
      <c r="CO44" s="108"/>
      <c r="CP44" s="108"/>
      <c r="CQ44" s="62"/>
      <c r="CR44" s="108"/>
      <c r="CS44" s="108"/>
      <c r="CT44" s="62"/>
      <c r="CU44" s="108"/>
      <c r="CV44" s="108"/>
      <c r="CW44" s="62"/>
      <c r="CX44" s="108"/>
      <c r="CY44" s="108"/>
      <c r="CZ44" s="62"/>
      <c r="DA44" s="108"/>
      <c r="DB44" s="108"/>
      <c r="DC44" s="108"/>
      <c r="DD44" s="516"/>
      <c r="DE44" s="542"/>
      <c r="DG44" s="534"/>
      <c r="DH44" s="542"/>
      <c r="DI44" s="534"/>
      <c r="DJ44" s="62"/>
      <c r="DK44" s="108"/>
      <c r="DL44" s="108"/>
      <c r="DM44" s="62"/>
      <c r="DN44" s="108"/>
      <c r="DO44" s="108"/>
      <c r="DP44" s="62"/>
      <c r="DQ44" s="108"/>
      <c r="DR44" s="108"/>
      <c r="DS44" s="62"/>
      <c r="DT44" s="108"/>
      <c r="DU44" s="108"/>
      <c r="DV44" s="62"/>
      <c r="DW44" s="108"/>
      <c r="DX44" s="108"/>
      <c r="DY44" s="108"/>
      <c r="DZ44" s="516"/>
      <c r="EA44" s="542"/>
      <c r="EC44" s="534"/>
      <c r="ED44" s="542"/>
      <c r="EE44" s="534"/>
      <c r="EF44" s="62"/>
      <c r="EG44" s="108"/>
      <c r="EH44" s="108"/>
      <c r="EI44" s="62"/>
      <c r="EJ44" s="108"/>
      <c r="EK44" s="108"/>
      <c r="EL44" s="62"/>
      <c r="EM44" s="108"/>
      <c r="EN44" s="108"/>
      <c r="EO44" s="62"/>
      <c r="EP44" s="108"/>
      <c r="EQ44" s="108"/>
      <c r="ER44" s="62"/>
      <c r="ES44" s="108"/>
      <c r="ET44" s="108"/>
      <c r="EU44" s="108"/>
      <c r="EV44" s="516"/>
      <c r="EW44" s="542"/>
    </row>
    <row r="45" spans="1:153" s="109" customFormat="1">
      <c r="A45" s="125"/>
      <c r="B45" s="125"/>
      <c r="C45" s="125"/>
      <c r="D45" s="126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5"/>
      <c r="U45" s="125"/>
      <c r="W45" s="125"/>
      <c r="X45" s="125"/>
      <c r="Y45" s="125"/>
      <c r="Z45" s="126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5"/>
      <c r="AQ45" s="125"/>
      <c r="AS45" s="125"/>
      <c r="AT45" s="125"/>
      <c r="AU45" s="125"/>
      <c r="AV45" s="126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5"/>
      <c r="BM45" s="125"/>
      <c r="BO45" s="125"/>
      <c r="BP45" s="125"/>
      <c r="BQ45" s="125"/>
      <c r="BR45" s="126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5"/>
      <c r="CI45" s="125"/>
      <c r="CK45" s="125"/>
      <c r="CL45" s="125"/>
      <c r="CM45" s="125"/>
      <c r="CN45" s="126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5"/>
      <c r="DE45" s="125"/>
      <c r="DG45" s="125"/>
      <c r="DH45" s="125"/>
      <c r="DI45" s="125"/>
      <c r="DJ45" s="126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5"/>
      <c r="EA45" s="125"/>
      <c r="EC45" s="125"/>
      <c r="ED45" s="125"/>
      <c r="EE45" s="125"/>
      <c r="EF45" s="126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5"/>
      <c r="EW45" s="125"/>
    </row>
    <row r="46" spans="1:153" s="109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>
        <f>125-59</f>
        <v>66</v>
      </c>
      <c r="L46" s="98"/>
      <c r="M46" s="98"/>
      <c r="N46" s="98"/>
      <c r="O46" s="98"/>
      <c r="P46" s="98"/>
      <c r="Q46" s="98"/>
      <c r="R46" s="98"/>
      <c r="S46" s="98"/>
      <c r="T46" s="98"/>
    </row>
    <row r="47" spans="1:153" s="64" customFormat="1" ht="18.75">
      <c r="A47" s="139"/>
      <c r="B47" s="139" t="s">
        <v>240</v>
      </c>
      <c r="C47" s="140"/>
      <c r="D47" s="140"/>
      <c r="E47" s="141"/>
      <c r="F47" s="129"/>
      <c r="G47" s="129"/>
      <c r="P47" s="64">
        <f>SUM(P48:P50)</f>
        <v>1240</v>
      </c>
    </row>
    <row r="48" spans="1:153" s="64" customFormat="1">
      <c r="A48" s="129" t="s">
        <v>241</v>
      </c>
      <c r="B48" s="63"/>
      <c r="C48" s="63"/>
      <c r="D48" s="63"/>
      <c r="E48" s="130"/>
      <c r="F48" s="63"/>
      <c r="G48" s="63"/>
      <c r="P48" s="64">
        <v>373</v>
      </c>
    </row>
    <row r="49" spans="1:22" s="109" customFormat="1">
      <c r="B49" s="109" t="s">
        <v>199</v>
      </c>
      <c r="C49" s="110">
        <v>3.5</v>
      </c>
      <c r="D49" s="109" t="str">
        <f>D1</f>
        <v>ครู จำแนกตามวุฒิการศึกษา  เพศ และสังกัด  ปีการศึกษา 2558</v>
      </c>
      <c r="M49" s="109" t="s">
        <v>242</v>
      </c>
      <c r="P49" s="109">
        <v>742</v>
      </c>
    </row>
    <row r="50" spans="1:22" s="113" customFormat="1">
      <c r="B50" s="113" t="s">
        <v>201</v>
      </c>
      <c r="C50" s="110">
        <v>3.5</v>
      </c>
      <c r="D50" s="113" t="s">
        <v>238</v>
      </c>
      <c r="P50" s="113">
        <v>125</v>
      </c>
      <c r="T50" s="66"/>
      <c r="U50" s="66"/>
    </row>
    <row r="51" spans="1:22">
      <c r="T51" s="67"/>
      <c r="U51" s="67"/>
    </row>
    <row r="52" spans="1:22">
      <c r="A52" s="1154" t="s">
        <v>203</v>
      </c>
      <c r="B52" s="1154"/>
      <c r="C52" s="1154"/>
      <c r="D52" s="1155"/>
      <c r="E52" s="68"/>
      <c r="F52" s="69"/>
      <c r="G52" s="65"/>
      <c r="H52" s="1160" t="s">
        <v>204</v>
      </c>
      <c r="I52" s="1161"/>
      <c r="J52" s="1161"/>
      <c r="K52" s="1161"/>
      <c r="L52" s="1161"/>
      <c r="M52" s="1161"/>
      <c r="N52" s="1161"/>
      <c r="O52" s="1161"/>
      <c r="P52" s="1161"/>
      <c r="Q52" s="1161"/>
      <c r="R52" s="1161"/>
      <c r="S52" s="1162"/>
      <c r="T52" s="70"/>
    </row>
    <row r="53" spans="1:22">
      <c r="A53" s="1156"/>
      <c r="B53" s="1156"/>
      <c r="C53" s="1156"/>
      <c r="D53" s="1157"/>
      <c r="E53" s="1149" t="s">
        <v>7</v>
      </c>
      <c r="F53" s="1150"/>
      <c r="G53" s="1163"/>
      <c r="H53" s="1164" t="s">
        <v>205</v>
      </c>
      <c r="I53" s="1165"/>
      <c r="J53" s="1166"/>
      <c r="K53" s="1164" t="s">
        <v>206</v>
      </c>
      <c r="L53" s="1165"/>
      <c r="M53" s="1166"/>
      <c r="N53" s="1164" t="s">
        <v>207</v>
      </c>
      <c r="O53" s="1165"/>
      <c r="P53" s="1166"/>
      <c r="Q53" s="1150" t="s">
        <v>208</v>
      </c>
      <c r="R53" s="1150"/>
      <c r="S53" s="1163"/>
      <c r="T53" s="70"/>
    </row>
    <row r="54" spans="1:22" ht="22.5">
      <c r="A54" s="1156"/>
      <c r="B54" s="1156"/>
      <c r="C54" s="1156"/>
      <c r="D54" s="1157"/>
      <c r="E54" s="1167" t="s">
        <v>11</v>
      </c>
      <c r="F54" s="1144"/>
      <c r="G54" s="1145"/>
      <c r="H54" s="1167" t="s">
        <v>209</v>
      </c>
      <c r="I54" s="1144"/>
      <c r="J54" s="1145"/>
      <c r="K54" s="1167" t="s">
        <v>210</v>
      </c>
      <c r="L54" s="1144"/>
      <c r="M54" s="1145"/>
      <c r="N54" s="1167" t="s">
        <v>211</v>
      </c>
      <c r="O54" s="1144"/>
      <c r="P54" s="1145"/>
      <c r="Q54" s="1144" t="s">
        <v>212</v>
      </c>
      <c r="R54" s="1144"/>
      <c r="S54" s="1145"/>
      <c r="T54" s="1149" t="s">
        <v>213</v>
      </c>
      <c r="U54" s="1150"/>
    </row>
    <row r="55" spans="1:22">
      <c r="A55" s="1156"/>
      <c r="B55" s="1156"/>
      <c r="C55" s="1156"/>
      <c r="D55" s="1157"/>
      <c r="E55" s="118" t="s">
        <v>7</v>
      </c>
      <c r="F55" s="118" t="s">
        <v>167</v>
      </c>
      <c r="G55" s="535" t="s">
        <v>168</v>
      </c>
      <c r="H55" s="118" t="s">
        <v>7</v>
      </c>
      <c r="I55" s="118" t="s">
        <v>167</v>
      </c>
      <c r="J55" s="535" t="s">
        <v>168</v>
      </c>
      <c r="K55" s="118" t="s">
        <v>7</v>
      </c>
      <c r="L55" s="118" t="s">
        <v>167</v>
      </c>
      <c r="M55" s="535" t="s">
        <v>168</v>
      </c>
      <c r="N55" s="118" t="s">
        <v>7</v>
      </c>
      <c r="O55" s="118" t="s">
        <v>167</v>
      </c>
      <c r="P55" s="535" t="s">
        <v>168</v>
      </c>
      <c r="Q55" s="118" t="s">
        <v>7</v>
      </c>
      <c r="R55" s="118" t="s">
        <v>167</v>
      </c>
      <c r="S55" s="118" t="s">
        <v>168</v>
      </c>
      <c r="T55" s="70"/>
    </row>
    <row r="56" spans="1:22">
      <c r="A56" s="1158"/>
      <c r="B56" s="1158"/>
      <c r="C56" s="1158"/>
      <c r="D56" s="1159"/>
      <c r="E56" s="119" t="s">
        <v>11</v>
      </c>
      <c r="F56" s="119" t="s">
        <v>169</v>
      </c>
      <c r="G56" s="539" t="s">
        <v>170</v>
      </c>
      <c r="H56" s="119" t="s">
        <v>11</v>
      </c>
      <c r="I56" s="119" t="s">
        <v>169</v>
      </c>
      <c r="J56" s="539" t="s">
        <v>170</v>
      </c>
      <c r="K56" s="119" t="s">
        <v>11</v>
      </c>
      <c r="L56" s="119" t="s">
        <v>169</v>
      </c>
      <c r="M56" s="539" t="s">
        <v>170</v>
      </c>
      <c r="N56" s="119" t="s">
        <v>11</v>
      </c>
      <c r="O56" s="119" t="s">
        <v>169</v>
      </c>
      <c r="P56" s="539" t="s">
        <v>170</v>
      </c>
      <c r="Q56" s="119" t="s">
        <v>11</v>
      </c>
      <c r="R56" s="119" t="s">
        <v>169</v>
      </c>
      <c r="S56" s="119" t="s">
        <v>170</v>
      </c>
      <c r="T56" s="70"/>
    </row>
    <row r="57" spans="1:22" s="122" customFormat="1">
      <c r="A57" s="1151" t="s">
        <v>239</v>
      </c>
      <c r="B57" s="1151"/>
      <c r="C57" s="1151"/>
      <c r="D57" s="1152"/>
      <c r="E57" s="142">
        <f>SUM(E59:E64)</f>
        <v>1287</v>
      </c>
      <c r="F57" s="142">
        <f t="shared" ref="F57:R57" si="12">SUM(F59:F64)</f>
        <v>415</v>
      </c>
      <c r="G57" s="142">
        <f t="shared" si="12"/>
        <v>872</v>
      </c>
      <c r="H57" s="142">
        <f t="shared" si="12"/>
        <v>308</v>
      </c>
      <c r="I57" s="142">
        <f t="shared" si="12"/>
        <v>144</v>
      </c>
      <c r="J57" s="142">
        <f t="shared" si="12"/>
        <v>164</v>
      </c>
      <c r="K57" s="142">
        <f t="shared" si="12"/>
        <v>961</v>
      </c>
      <c r="L57" s="142">
        <f t="shared" si="12"/>
        <v>264</v>
      </c>
      <c r="M57" s="142">
        <f t="shared" si="12"/>
        <v>697</v>
      </c>
      <c r="N57" s="142">
        <f t="shared" si="12"/>
        <v>18</v>
      </c>
      <c r="O57" s="142">
        <f t="shared" si="12"/>
        <v>7</v>
      </c>
      <c r="P57" s="142">
        <f t="shared" si="12"/>
        <v>11</v>
      </c>
      <c r="Q57" s="142">
        <f t="shared" si="12"/>
        <v>0</v>
      </c>
      <c r="R57" s="142">
        <f t="shared" si="12"/>
        <v>0</v>
      </c>
      <c r="S57" s="142">
        <f>SUM(S59:S64)</f>
        <v>0</v>
      </c>
      <c r="T57" s="1153" t="s">
        <v>11</v>
      </c>
      <c r="U57" s="1151"/>
    </row>
    <row r="58" spans="1:22">
      <c r="A58" s="1146" t="s">
        <v>8</v>
      </c>
      <c r="B58" s="1146"/>
      <c r="C58" s="1146"/>
      <c r="D58" s="1147"/>
      <c r="E58" s="132"/>
      <c r="F58" s="132"/>
      <c r="G58" s="132"/>
      <c r="H58" s="132"/>
      <c r="I58" s="132"/>
      <c r="J58" s="133"/>
      <c r="K58" s="132"/>
      <c r="L58" s="132"/>
      <c r="M58" s="133"/>
      <c r="N58" s="132"/>
      <c r="O58" s="132"/>
      <c r="P58" s="133"/>
      <c r="Q58" s="132"/>
      <c r="R58" s="132"/>
      <c r="S58" s="132"/>
      <c r="T58" s="1148" t="s">
        <v>214</v>
      </c>
      <c r="U58" s="1146"/>
      <c r="V58" s="516"/>
    </row>
    <row r="59" spans="1:22">
      <c r="A59" s="542" t="s">
        <v>215</v>
      </c>
      <c r="B59" s="1146" t="s">
        <v>12</v>
      </c>
      <c r="C59" s="1146"/>
      <c r="D59" s="1147"/>
      <c r="E59" s="132">
        <f>H59+K59+N59+Q59</f>
        <v>1068</v>
      </c>
      <c r="F59" s="132">
        <f>I59+L59+O59+R59</f>
        <v>356</v>
      </c>
      <c r="G59" s="132">
        <f>J59+M59+P59+S59</f>
        <v>712</v>
      </c>
      <c r="H59" s="132">
        <f>SUM(I59:J59)</f>
        <v>288</v>
      </c>
      <c r="I59" s="132">
        <v>135</v>
      </c>
      <c r="J59" s="132">
        <v>153</v>
      </c>
      <c r="K59" s="132">
        <f>SUM(L59:M59)</f>
        <v>769</v>
      </c>
      <c r="L59" s="132">
        <v>217</v>
      </c>
      <c r="M59" s="132">
        <v>552</v>
      </c>
      <c r="N59" s="132">
        <f>SUM(O59:P59)</f>
        <v>11</v>
      </c>
      <c r="O59" s="132">
        <v>4</v>
      </c>
      <c r="P59" s="132">
        <v>7</v>
      </c>
      <c r="Q59" s="132">
        <f>SUM(R59:S59)</f>
        <v>0</v>
      </c>
      <c r="R59" s="132">
        <v>0</v>
      </c>
      <c r="S59" s="132">
        <v>0</v>
      </c>
      <c r="T59" s="64"/>
      <c r="U59" s="124" t="s">
        <v>216</v>
      </c>
    </row>
    <row r="60" spans="1:22">
      <c r="A60" s="1146" t="s">
        <v>9</v>
      </c>
      <c r="B60" s="1146"/>
      <c r="C60" s="1146"/>
      <c r="D60" s="1147"/>
      <c r="E60" s="132"/>
      <c r="F60" s="132"/>
      <c r="G60" s="132"/>
      <c r="H60" s="132"/>
      <c r="I60" s="132"/>
      <c r="J60" s="133"/>
      <c r="K60" s="132"/>
      <c r="L60" s="132"/>
      <c r="M60" s="133"/>
      <c r="N60" s="132"/>
      <c r="O60" s="132"/>
      <c r="P60" s="133"/>
      <c r="Q60" s="132"/>
      <c r="R60" s="132"/>
      <c r="S60" s="132"/>
      <c r="T60" s="543" t="s">
        <v>217</v>
      </c>
      <c r="U60" s="542"/>
      <c r="V60" s="516"/>
    </row>
    <row r="61" spans="1:22">
      <c r="A61" s="534"/>
      <c r="B61" s="1146" t="s">
        <v>13</v>
      </c>
      <c r="C61" s="1146"/>
      <c r="D61" s="1147"/>
      <c r="E61" s="132">
        <f>H61+K61+N61+Q61</f>
        <v>219</v>
      </c>
      <c r="F61" s="132">
        <f>I61+L61+O61+R61</f>
        <v>59</v>
      </c>
      <c r="G61" s="132">
        <f>J61+M61+P61+S61</f>
        <v>160</v>
      </c>
      <c r="H61" s="132">
        <f>SUM(I61:J61)</f>
        <v>20</v>
      </c>
      <c r="I61" s="132">
        <v>9</v>
      </c>
      <c r="J61" s="132">
        <v>11</v>
      </c>
      <c r="K61" s="132">
        <f>SUM(L61:M61)</f>
        <v>192</v>
      </c>
      <c r="L61" s="132">
        <v>47</v>
      </c>
      <c r="M61" s="132">
        <v>145</v>
      </c>
      <c r="N61" s="132">
        <f>SUM(O61:P61)</f>
        <v>7</v>
      </c>
      <c r="O61" s="132">
        <v>3</v>
      </c>
      <c r="P61" s="132">
        <v>4</v>
      </c>
      <c r="Q61" s="132">
        <f>SUM(R61:S61)</f>
        <v>0</v>
      </c>
      <c r="R61" s="132">
        <v>0</v>
      </c>
      <c r="S61" s="132">
        <v>0</v>
      </c>
      <c r="T61" s="533"/>
      <c r="U61" s="542" t="s">
        <v>216</v>
      </c>
      <c r="V61" s="516"/>
    </row>
    <row r="62" spans="1:22">
      <c r="A62" s="1146" t="s">
        <v>218</v>
      </c>
      <c r="B62" s="1146"/>
      <c r="C62" s="1146"/>
      <c r="D62" s="1147"/>
      <c r="E62" s="132"/>
      <c r="F62" s="132"/>
      <c r="G62" s="132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148" t="s">
        <v>219</v>
      </c>
      <c r="U62" s="1146"/>
      <c r="V62" s="1146"/>
    </row>
    <row r="63" spans="1:22">
      <c r="A63" s="534"/>
      <c r="B63" s="542" t="s">
        <v>220</v>
      </c>
      <c r="C63" s="534"/>
      <c r="D63" s="6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515"/>
      <c r="U63" s="542" t="s">
        <v>221</v>
      </c>
      <c r="V63" s="516"/>
    </row>
    <row r="64" spans="1:22">
      <c r="A64" s="1146" t="s">
        <v>222</v>
      </c>
      <c r="B64" s="1146"/>
      <c r="C64" s="1146"/>
      <c r="D64" s="1147"/>
      <c r="E64" s="132">
        <f>H64+K64+N64+Q64</f>
        <v>0</v>
      </c>
      <c r="F64" s="132">
        <f>I64+L64+O64+R64</f>
        <v>0</v>
      </c>
      <c r="G64" s="132">
        <f>J64+M64+P64+S64</f>
        <v>0</v>
      </c>
      <c r="H64" s="132">
        <f>SUM(I64:J64)</f>
        <v>0</v>
      </c>
      <c r="I64" s="132"/>
      <c r="J64" s="132"/>
      <c r="K64" s="132">
        <f>SUM(L64:M64)</f>
        <v>0</v>
      </c>
      <c r="L64" s="132"/>
      <c r="M64" s="132"/>
      <c r="N64" s="132">
        <f>SUM(O64:P64)</f>
        <v>0</v>
      </c>
      <c r="O64" s="132"/>
      <c r="P64" s="132"/>
      <c r="Q64" s="132">
        <f>SUM(R64:S64)</f>
        <v>0</v>
      </c>
      <c r="R64" s="132"/>
      <c r="S64" s="132"/>
      <c r="T64" s="516"/>
      <c r="U64" s="542"/>
      <c r="V64" s="516"/>
    </row>
    <row r="65" spans="1:22" s="109" customFormat="1">
      <c r="A65" s="1144" t="s">
        <v>224</v>
      </c>
      <c r="B65" s="1144"/>
      <c r="C65" s="1144"/>
      <c r="D65" s="1145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5"/>
      <c r="U65" s="125"/>
    </row>
    <row r="66" spans="1:22" s="109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1:22" s="64" customFormat="1" ht="18.75">
      <c r="A67" s="139"/>
      <c r="B67" s="139" t="s">
        <v>243</v>
      </c>
      <c r="C67" s="140"/>
      <c r="D67" s="140"/>
      <c r="E67" s="141"/>
      <c r="F67" s="129"/>
      <c r="G67" s="129"/>
      <c r="I67" s="144">
        <f>4*100/164</f>
        <v>2.4390243902439024</v>
      </c>
    </row>
    <row r="68" spans="1:22" s="64" customFormat="1">
      <c r="A68" s="129" t="s">
        <v>244</v>
      </c>
      <c r="B68" s="63"/>
      <c r="C68" s="63"/>
      <c r="D68" s="63"/>
      <c r="E68" s="130"/>
      <c r="F68" s="63"/>
      <c r="G68" s="63"/>
      <c r="H68" s="145">
        <f>H69+K69+N69+Q69</f>
        <v>291.61758620689659</v>
      </c>
      <c r="I68" s="145">
        <f>I69+L69+O69+R69</f>
        <v>109.9453551724138</v>
      </c>
      <c r="J68" s="145">
        <f>J69+M69+P69+S69</f>
        <v>208.3851724137931</v>
      </c>
      <c r="P68" s="64">
        <v>294</v>
      </c>
      <c r="Q68" s="64">
        <v>113</v>
      </c>
      <c r="R68" s="64">
        <v>181</v>
      </c>
    </row>
    <row r="69" spans="1:22">
      <c r="E69" s="63">
        <v>294</v>
      </c>
      <c r="F69" s="63">
        <v>113</v>
      </c>
      <c r="G69" s="63">
        <v>181</v>
      </c>
      <c r="H69" s="146">
        <f>$E$69*H70/100</f>
        <v>17.741379310344829</v>
      </c>
      <c r="I69" s="146">
        <f>$E$69*I70/100</f>
        <v>37.033355172413792</v>
      </c>
      <c r="J69" s="146">
        <f t="shared" ref="J69:R69" si="13">$E$69*J70/100</f>
        <v>5.068965517241379</v>
      </c>
      <c r="K69" s="146">
        <f>$E$69*K70/100</f>
        <v>258.72000000000003</v>
      </c>
      <c r="L69" s="146">
        <f t="shared" si="13"/>
        <v>70.56</v>
      </c>
      <c r="M69" s="146">
        <f t="shared" si="13"/>
        <v>190.08620689655174</v>
      </c>
      <c r="N69" s="146">
        <f t="shared" si="13"/>
        <v>6.3362068965517242</v>
      </c>
      <c r="O69" s="146">
        <f t="shared" si="13"/>
        <v>1.1760000000000002</v>
      </c>
      <c r="P69" s="146">
        <f t="shared" si="13"/>
        <v>5.88</v>
      </c>
      <c r="Q69" s="146">
        <f t="shared" si="13"/>
        <v>8.82</v>
      </c>
      <c r="R69" s="146">
        <f t="shared" si="13"/>
        <v>1.1760000000000002</v>
      </c>
      <c r="S69" s="146">
        <f>$E$69*S70/100</f>
        <v>7.35</v>
      </c>
    </row>
    <row r="70" spans="1:22">
      <c r="E70" s="123">
        <f>E69-E61</f>
        <v>75</v>
      </c>
      <c r="F70" s="123">
        <f>F69-F61</f>
        <v>54</v>
      </c>
      <c r="G70" s="123">
        <f>G69-G61</f>
        <v>21</v>
      </c>
      <c r="H70" s="63">
        <v>6.0344827586206895</v>
      </c>
      <c r="I70" s="63">
        <f>H69*71/100</f>
        <v>12.596379310344828</v>
      </c>
      <c r="J70" s="63">
        <v>1.7241379310344827</v>
      </c>
      <c r="K70" s="63">
        <v>88</v>
      </c>
      <c r="L70" s="63">
        <v>24</v>
      </c>
      <c r="M70" s="63">
        <v>64.65517241379311</v>
      </c>
      <c r="N70" s="63">
        <v>2.1551724137931036</v>
      </c>
      <c r="O70" s="63">
        <v>0.4</v>
      </c>
      <c r="P70" s="63">
        <v>2</v>
      </c>
      <c r="Q70" s="63">
        <v>3</v>
      </c>
      <c r="R70" s="63">
        <v>0.4</v>
      </c>
      <c r="S70" s="63">
        <v>2.5</v>
      </c>
    </row>
    <row r="71" spans="1:22" s="184" customFormat="1">
      <c r="B71" s="184" t="s">
        <v>199</v>
      </c>
      <c r="C71" s="185">
        <v>3.7</v>
      </c>
      <c r="E71" s="184" t="str">
        <f>D1</f>
        <v>ครู จำแนกตามวุฒิการศึกษา  เพศ และสังกัด  ปีการศึกษา 2558</v>
      </c>
      <c r="M71" s="184" t="s">
        <v>245</v>
      </c>
    </row>
    <row r="72" spans="1:22" s="186" customFormat="1">
      <c r="B72" s="186" t="s">
        <v>201</v>
      </c>
      <c r="C72" s="185">
        <v>3.7</v>
      </c>
      <c r="D72" s="186" t="s">
        <v>246</v>
      </c>
      <c r="T72" s="187"/>
      <c r="U72" s="187"/>
    </row>
    <row r="73" spans="1:22" s="188" customFormat="1">
      <c r="T73" s="189"/>
      <c r="U73" s="189"/>
    </row>
    <row r="74" spans="1:22" s="188" customFormat="1">
      <c r="A74" s="1120" t="s">
        <v>203</v>
      </c>
      <c r="B74" s="1120"/>
      <c r="C74" s="1120"/>
      <c r="D74" s="1121"/>
      <c r="E74" s="190"/>
      <c r="F74" s="191"/>
      <c r="G74" s="192"/>
      <c r="H74" s="1126" t="s">
        <v>204</v>
      </c>
      <c r="I74" s="1127"/>
      <c r="J74" s="1127"/>
      <c r="K74" s="1127"/>
      <c r="L74" s="1127"/>
      <c r="M74" s="1127"/>
      <c r="N74" s="1127"/>
      <c r="O74" s="1127"/>
      <c r="P74" s="1127"/>
      <c r="Q74" s="1127"/>
      <c r="R74" s="1127"/>
      <c r="S74" s="1128"/>
      <c r="T74" s="193"/>
    </row>
    <row r="75" spans="1:22" s="188" customFormat="1">
      <c r="A75" s="1122"/>
      <c r="B75" s="1122"/>
      <c r="C75" s="1122"/>
      <c r="D75" s="1123"/>
      <c r="E75" s="1115" t="s">
        <v>7</v>
      </c>
      <c r="F75" s="1116"/>
      <c r="G75" s="1129"/>
      <c r="H75" s="1130" t="s">
        <v>205</v>
      </c>
      <c r="I75" s="1131"/>
      <c r="J75" s="1132"/>
      <c r="K75" s="1130" t="s">
        <v>206</v>
      </c>
      <c r="L75" s="1131"/>
      <c r="M75" s="1132"/>
      <c r="N75" s="1130" t="s">
        <v>207</v>
      </c>
      <c r="O75" s="1131"/>
      <c r="P75" s="1132"/>
      <c r="Q75" s="1116" t="s">
        <v>208</v>
      </c>
      <c r="R75" s="1116"/>
      <c r="S75" s="1129"/>
      <c r="T75" s="193"/>
    </row>
    <row r="76" spans="1:22" s="188" customFormat="1" ht="22.5">
      <c r="A76" s="1122"/>
      <c r="B76" s="1122"/>
      <c r="C76" s="1122"/>
      <c r="D76" s="1123"/>
      <c r="E76" s="1114" t="s">
        <v>11</v>
      </c>
      <c r="F76" s="1111"/>
      <c r="G76" s="1112"/>
      <c r="H76" s="1114" t="s">
        <v>247</v>
      </c>
      <c r="I76" s="1111"/>
      <c r="J76" s="1112"/>
      <c r="K76" s="1114" t="s">
        <v>248</v>
      </c>
      <c r="L76" s="1111"/>
      <c r="M76" s="1112"/>
      <c r="N76" s="1114" t="s">
        <v>211</v>
      </c>
      <c r="O76" s="1111"/>
      <c r="P76" s="1112"/>
      <c r="Q76" s="1111" t="s">
        <v>212</v>
      </c>
      <c r="R76" s="1111"/>
      <c r="S76" s="1112"/>
      <c r="T76" s="1115" t="s">
        <v>213</v>
      </c>
      <c r="U76" s="1116"/>
    </row>
    <row r="77" spans="1:22" s="188" customFormat="1">
      <c r="A77" s="1122"/>
      <c r="B77" s="1122"/>
      <c r="C77" s="1122"/>
      <c r="D77" s="1123"/>
      <c r="E77" s="194" t="s">
        <v>7</v>
      </c>
      <c r="F77" s="194" t="s">
        <v>167</v>
      </c>
      <c r="G77" s="548" t="s">
        <v>168</v>
      </c>
      <c r="H77" s="194" t="s">
        <v>7</v>
      </c>
      <c r="I77" s="194" t="s">
        <v>167</v>
      </c>
      <c r="J77" s="548" t="s">
        <v>168</v>
      </c>
      <c r="K77" s="194" t="s">
        <v>7</v>
      </c>
      <c r="L77" s="194" t="s">
        <v>167</v>
      </c>
      <c r="M77" s="548" t="s">
        <v>168</v>
      </c>
      <c r="N77" s="194" t="s">
        <v>7</v>
      </c>
      <c r="O77" s="194" t="s">
        <v>167</v>
      </c>
      <c r="P77" s="548" t="s">
        <v>168</v>
      </c>
      <c r="Q77" s="194" t="s">
        <v>7</v>
      </c>
      <c r="R77" s="194" t="s">
        <v>167</v>
      </c>
      <c r="S77" s="194" t="s">
        <v>168</v>
      </c>
      <c r="T77" s="193"/>
    </row>
    <row r="78" spans="1:22" s="188" customFormat="1">
      <c r="A78" s="1124"/>
      <c r="B78" s="1124"/>
      <c r="C78" s="1124"/>
      <c r="D78" s="1125"/>
      <c r="E78" s="195" t="s">
        <v>11</v>
      </c>
      <c r="F78" s="195" t="s">
        <v>169</v>
      </c>
      <c r="G78" s="545" t="s">
        <v>170</v>
      </c>
      <c r="H78" s="195" t="s">
        <v>11</v>
      </c>
      <c r="I78" s="195" t="s">
        <v>169</v>
      </c>
      <c r="J78" s="545" t="s">
        <v>170</v>
      </c>
      <c r="K78" s="195" t="s">
        <v>11</v>
      </c>
      <c r="L78" s="195" t="s">
        <v>169</v>
      </c>
      <c r="M78" s="545" t="s">
        <v>170</v>
      </c>
      <c r="N78" s="195" t="s">
        <v>11</v>
      </c>
      <c r="O78" s="195" t="s">
        <v>169</v>
      </c>
      <c r="P78" s="545" t="s">
        <v>170</v>
      </c>
      <c r="Q78" s="195" t="s">
        <v>11</v>
      </c>
      <c r="R78" s="195" t="s">
        <v>169</v>
      </c>
      <c r="S78" s="195" t="s">
        <v>170</v>
      </c>
      <c r="T78" s="193"/>
    </row>
    <row r="79" spans="1:22" s="197" customFormat="1">
      <c r="A79" s="1117" t="s">
        <v>239</v>
      </c>
      <c r="B79" s="1117"/>
      <c r="C79" s="1117"/>
      <c r="D79" s="1118"/>
      <c r="E79" s="196">
        <v>559</v>
      </c>
      <c r="F79" s="196">
        <v>213</v>
      </c>
      <c r="G79" s="196">
        <v>346</v>
      </c>
      <c r="H79" s="196">
        <f t="shared" ref="H79:S79" si="14">SUM(H81:H83)</f>
        <v>72</v>
      </c>
      <c r="I79" s="196">
        <f t="shared" si="14"/>
        <v>31</v>
      </c>
      <c r="J79" s="196">
        <f t="shared" si="14"/>
        <v>41</v>
      </c>
      <c r="K79" s="196">
        <v>487</v>
      </c>
      <c r="L79" s="196">
        <f t="shared" si="14"/>
        <v>182</v>
      </c>
      <c r="M79" s="196">
        <f t="shared" si="14"/>
        <v>305</v>
      </c>
      <c r="N79" s="196">
        <f t="shared" si="14"/>
        <v>0</v>
      </c>
      <c r="O79" s="196">
        <f t="shared" si="14"/>
        <v>0</v>
      </c>
      <c r="P79" s="196">
        <f t="shared" si="14"/>
        <v>0</v>
      </c>
      <c r="Q79" s="196">
        <f t="shared" si="14"/>
        <v>0</v>
      </c>
      <c r="R79" s="196">
        <f t="shared" si="14"/>
        <v>0</v>
      </c>
      <c r="S79" s="196">
        <f t="shared" si="14"/>
        <v>0</v>
      </c>
      <c r="T79" s="1119" t="s">
        <v>11</v>
      </c>
      <c r="U79" s="1117"/>
    </row>
    <row r="80" spans="1:22" s="188" customFormat="1">
      <c r="A80" s="1109" t="s">
        <v>8</v>
      </c>
      <c r="B80" s="1109"/>
      <c r="C80" s="1109"/>
      <c r="D80" s="1110"/>
      <c r="E80" s="198"/>
      <c r="F80" s="198"/>
      <c r="G80" s="198"/>
      <c r="H80" s="198"/>
      <c r="I80" s="198"/>
      <c r="J80" s="199"/>
      <c r="K80" s="198"/>
      <c r="L80" s="198"/>
      <c r="M80" s="199"/>
      <c r="N80" s="198"/>
      <c r="O80" s="198"/>
      <c r="P80" s="199"/>
      <c r="Q80" s="198"/>
      <c r="R80" s="198"/>
      <c r="S80" s="198"/>
      <c r="T80" s="1113" t="s">
        <v>214</v>
      </c>
      <c r="U80" s="1109"/>
      <c r="V80" s="200"/>
    </row>
    <row r="81" spans="1:22" s="188" customFormat="1">
      <c r="A81" s="549" t="s">
        <v>215</v>
      </c>
      <c r="B81" s="1109" t="s">
        <v>12</v>
      </c>
      <c r="C81" s="1109"/>
      <c r="D81" s="1110"/>
      <c r="E81" s="198">
        <f>E79-E83</f>
        <v>556</v>
      </c>
      <c r="F81" s="198">
        <f>F79-F83</f>
        <v>212</v>
      </c>
      <c r="G81" s="198">
        <v>344</v>
      </c>
      <c r="H81" s="198">
        <v>72</v>
      </c>
      <c r="I81" s="198">
        <v>31</v>
      </c>
      <c r="J81" s="198">
        <v>41</v>
      </c>
      <c r="K81" s="198">
        <v>484</v>
      </c>
      <c r="L81" s="198">
        <f>F81-I81</f>
        <v>181</v>
      </c>
      <c r="M81" s="198">
        <f>344-41</f>
        <v>303</v>
      </c>
      <c r="N81" s="198"/>
      <c r="O81" s="198"/>
      <c r="P81" s="198"/>
      <c r="Q81" s="198"/>
      <c r="R81" s="198"/>
      <c r="S81" s="198"/>
      <c r="T81" s="201"/>
      <c r="U81" s="202" t="s">
        <v>216</v>
      </c>
    </row>
    <row r="82" spans="1:22" s="188" customFormat="1">
      <c r="A82" s="1109" t="s">
        <v>9</v>
      </c>
      <c r="B82" s="1109"/>
      <c r="C82" s="1109"/>
      <c r="D82" s="1110"/>
      <c r="E82" s="198"/>
      <c r="F82" s="198"/>
      <c r="G82" s="198"/>
      <c r="H82" s="209"/>
      <c r="I82" s="198"/>
      <c r="J82" s="199"/>
      <c r="K82" s="198"/>
      <c r="L82" s="198"/>
      <c r="M82" s="199"/>
      <c r="N82" s="198"/>
      <c r="O82" s="198"/>
      <c r="P82" s="199"/>
      <c r="Q82" s="198"/>
      <c r="R82" s="198"/>
      <c r="S82" s="198"/>
      <c r="T82" s="550" t="s">
        <v>217</v>
      </c>
      <c r="U82" s="549"/>
      <c r="V82" s="200"/>
    </row>
    <row r="83" spans="1:22" s="188" customFormat="1">
      <c r="A83" s="547"/>
      <c r="B83" s="1109" t="s">
        <v>13</v>
      </c>
      <c r="C83" s="1109"/>
      <c r="D83" s="1110"/>
      <c r="E83" s="198">
        <f>H83+K83+N83+Q83</f>
        <v>3</v>
      </c>
      <c r="F83" s="198">
        <f>I83+L83+O83+R83</f>
        <v>1</v>
      </c>
      <c r="G83" s="198">
        <f>J83+M83+P83+S83</f>
        <v>2</v>
      </c>
      <c r="H83" s="198">
        <v>0</v>
      </c>
      <c r="I83" s="198">
        <v>0</v>
      </c>
      <c r="J83" s="198">
        <v>0</v>
      </c>
      <c r="K83" s="198">
        <v>3</v>
      </c>
      <c r="L83" s="198">
        <v>1</v>
      </c>
      <c r="M83" s="198">
        <v>2</v>
      </c>
      <c r="N83" s="198">
        <f>SUM(O83:P83)</f>
        <v>0</v>
      </c>
      <c r="O83" s="198">
        <v>0</v>
      </c>
      <c r="P83" s="198">
        <v>0</v>
      </c>
      <c r="Q83" s="198">
        <v>0</v>
      </c>
      <c r="R83" s="198">
        <v>0</v>
      </c>
      <c r="S83" s="198">
        <v>0</v>
      </c>
      <c r="T83" s="546"/>
      <c r="U83" s="549" t="s">
        <v>216</v>
      </c>
      <c r="V83" s="200"/>
    </row>
    <row r="84" spans="1:22" s="188" customFormat="1">
      <c r="A84" s="1109" t="s">
        <v>218</v>
      </c>
      <c r="B84" s="1109"/>
      <c r="C84" s="1109"/>
      <c r="D84" s="1110"/>
      <c r="E84" s="198"/>
      <c r="F84" s="198"/>
      <c r="G84" s="198"/>
      <c r="H84" s="198"/>
      <c r="I84" s="198"/>
      <c r="J84" s="199"/>
      <c r="K84" s="198"/>
      <c r="L84" s="198"/>
      <c r="M84" s="199"/>
      <c r="N84" s="198"/>
      <c r="O84" s="198"/>
      <c r="P84" s="199"/>
      <c r="Q84" s="198"/>
      <c r="R84" s="198"/>
      <c r="S84" s="198"/>
      <c r="T84" s="1113" t="s">
        <v>219</v>
      </c>
      <c r="U84" s="1109"/>
      <c r="V84" s="1109"/>
    </row>
    <row r="85" spans="1:22" s="188" customFormat="1">
      <c r="A85" s="547"/>
      <c r="B85" s="549" t="s">
        <v>220</v>
      </c>
      <c r="C85" s="547"/>
      <c r="D85" s="203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204"/>
      <c r="U85" s="549" t="s">
        <v>221</v>
      </c>
      <c r="V85" s="200"/>
    </row>
    <row r="86" spans="1:22" s="188" customFormat="1">
      <c r="A86" s="1109" t="s">
        <v>222</v>
      </c>
      <c r="B86" s="1109"/>
      <c r="C86" s="1109"/>
      <c r="D86" s="1110"/>
      <c r="E86" s="198"/>
      <c r="F86" s="198"/>
      <c r="G86" s="198"/>
      <c r="H86" s="205"/>
      <c r="I86" s="205"/>
      <c r="J86" s="203"/>
      <c r="K86" s="198"/>
      <c r="L86" s="198"/>
      <c r="M86" s="198"/>
      <c r="N86" s="205"/>
      <c r="O86" s="205"/>
      <c r="P86" s="203"/>
      <c r="Q86" s="205"/>
      <c r="R86" s="205"/>
      <c r="S86" s="205"/>
      <c r="T86" s="200"/>
      <c r="U86" s="549"/>
      <c r="V86" s="200"/>
    </row>
    <row r="87" spans="1:22" s="184" customFormat="1">
      <c r="A87" s="1111" t="s">
        <v>224</v>
      </c>
      <c r="B87" s="1111"/>
      <c r="C87" s="1111"/>
      <c r="D87" s="1112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7"/>
      <c r="U87" s="207"/>
    </row>
    <row r="88" spans="1:22" s="184" customFormat="1">
      <c r="A88" s="208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>
        <v>0</v>
      </c>
      <c r="R88" s="208"/>
      <c r="S88" s="208"/>
      <c r="T88" s="208"/>
    </row>
    <row r="89" spans="1:22" s="201" customFormat="1" ht="18.75">
      <c r="A89" s="210"/>
      <c r="B89" s="210" t="s">
        <v>243</v>
      </c>
      <c r="C89" s="211"/>
      <c r="D89" s="211"/>
      <c r="E89" s="212"/>
      <c r="F89" s="213"/>
      <c r="G89" s="213"/>
    </row>
    <row r="90" spans="1:22" s="201" customFormat="1">
      <c r="A90" s="213" t="s">
        <v>244</v>
      </c>
      <c r="B90" s="188"/>
      <c r="C90" s="188"/>
      <c r="D90" s="188"/>
      <c r="E90" s="214"/>
      <c r="F90" s="188"/>
      <c r="G90" s="188"/>
    </row>
    <row r="91" spans="1:22">
      <c r="H91" s="99"/>
      <c r="I91" s="99"/>
      <c r="J91" s="99"/>
      <c r="K91" s="99"/>
      <c r="L91" s="99"/>
      <c r="M91" s="99"/>
      <c r="N91" s="99"/>
      <c r="O91" s="99"/>
      <c r="P91" s="99"/>
    </row>
    <row r="93" spans="1:22" s="109" customFormat="1">
      <c r="B93" s="109" t="s">
        <v>199</v>
      </c>
      <c r="C93" s="110">
        <v>3.7</v>
      </c>
      <c r="D93" s="109" t="str">
        <f>D1</f>
        <v>ครู จำแนกตามวุฒิการศึกษา  เพศ และสังกัด  ปีการศึกษา 2558</v>
      </c>
      <c r="M93" s="109" t="s">
        <v>249</v>
      </c>
    </row>
    <row r="94" spans="1:22" s="113" customFormat="1">
      <c r="B94" s="113" t="s">
        <v>201</v>
      </c>
      <c r="C94" s="110">
        <v>3.7</v>
      </c>
      <c r="D94" s="113" t="s">
        <v>246</v>
      </c>
      <c r="T94" s="66"/>
      <c r="U94" s="66"/>
    </row>
    <row r="95" spans="1:22">
      <c r="T95" s="67"/>
      <c r="U95" s="67"/>
    </row>
    <row r="96" spans="1:22">
      <c r="A96" s="1154" t="s">
        <v>203</v>
      </c>
      <c r="B96" s="1154"/>
      <c r="C96" s="1154"/>
      <c r="D96" s="1155"/>
      <c r="E96" s="68"/>
      <c r="F96" s="69"/>
      <c r="G96" s="65"/>
      <c r="H96" s="1160" t="s">
        <v>204</v>
      </c>
      <c r="I96" s="1161"/>
      <c r="J96" s="1161"/>
      <c r="K96" s="1161"/>
      <c r="L96" s="1161"/>
      <c r="M96" s="1161"/>
      <c r="N96" s="1161"/>
      <c r="O96" s="1161"/>
      <c r="P96" s="1161"/>
      <c r="Q96" s="1161"/>
      <c r="R96" s="1161"/>
      <c r="S96" s="1162"/>
      <c r="T96" s="70"/>
    </row>
    <row r="97" spans="1:22">
      <c r="A97" s="1156"/>
      <c r="B97" s="1156"/>
      <c r="C97" s="1156"/>
      <c r="D97" s="1157"/>
      <c r="E97" s="1149" t="s">
        <v>7</v>
      </c>
      <c r="F97" s="1150"/>
      <c r="G97" s="1163"/>
      <c r="H97" s="1164" t="s">
        <v>205</v>
      </c>
      <c r="I97" s="1165"/>
      <c r="J97" s="1166"/>
      <c r="K97" s="1164" t="s">
        <v>206</v>
      </c>
      <c r="L97" s="1165"/>
      <c r="M97" s="1166"/>
      <c r="N97" s="1164" t="s">
        <v>207</v>
      </c>
      <c r="O97" s="1165"/>
      <c r="P97" s="1166"/>
      <c r="Q97" s="1150" t="s">
        <v>208</v>
      </c>
      <c r="R97" s="1150"/>
      <c r="S97" s="1163"/>
      <c r="T97" s="70"/>
    </row>
    <row r="98" spans="1:22" ht="22.5">
      <c r="A98" s="1156"/>
      <c r="B98" s="1156"/>
      <c r="C98" s="1156"/>
      <c r="D98" s="1157"/>
      <c r="E98" s="1167" t="s">
        <v>11</v>
      </c>
      <c r="F98" s="1144"/>
      <c r="G98" s="1145"/>
      <c r="H98" s="1167" t="s">
        <v>209</v>
      </c>
      <c r="I98" s="1144"/>
      <c r="J98" s="1145"/>
      <c r="K98" s="1167" t="s">
        <v>210</v>
      </c>
      <c r="L98" s="1144"/>
      <c r="M98" s="1145"/>
      <c r="N98" s="1167" t="s">
        <v>211</v>
      </c>
      <c r="O98" s="1144"/>
      <c r="P98" s="1145"/>
      <c r="Q98" s="1144" t="s">
        <v>212</v>
      </c>
      <c r="R98" s="1144"/>
      <c r="S98" s="1145"/>
      <c r="T98" s="1149" t="s">
        <v>213</v>
      </c>
      <c r="U98" s="1150"/>
    </row>
    <row r="99" spans="1:22">
      <c r="A99" s="1156"/>
      <c r="B99" s="1156"/>
      <c r="C99" s="1156"/>
      <c r="D99" s="1157"/>
      <c r="E99" s="118" t="s">
        <v>7</v>
      </c>
      <c r="F99" s="118" t="s">
        <v>167</v>
      </c>
      <c r="G99" s="535" t="s">
        <v>168</v>
      </c>
      <c r="H99" s="118" t="s">
        <v>7</v>
      </c>
      <c r="I99" s="118" t="s">
        <v>167</v>
      </c>
      <c r="J99" s="535" t="s">
        <v>168</v>
      </c>
      <c r="K99" s="118" t="s">
        <v>7</v>
      </c>
      <c r="L99" s="118" t="s">
        <v>167</v>
      </c>
      <c r="M99" s="535" t="s">
        <v>168</v>
      </c>
      <c r="N99" s="118" t="s">
        <v>7</v>
      </c>
      <c r="O99" s="118" t="s">
        <v>167</v>
      </c>
      <c r="P99" s="535" t="s">
        <v>168</v>
      </c>
      <c r="Q99" s="118" t="s">
        <v>7</v>
      </c>
      <c r="R99" s="118" t="s">
        <v>167</v>
      </c>
      <c r="S99" s="118" t="s">
        <v>168</v>
      </c>
      <c r="T99" s="70"/>
    </row>
    <row r="100" spans="1:22">
      <c r="A100" s="1158"/>
      <c r="B100" s="1158"/>
      <c r="C100" s="1158"/>
      <c r="D100" s="1159"/>
      <c r="E100" s="119" t="s">
        <v>11</v>
      </c>
      <c r="F100" s="119" t="s">
        <v>169</v>
      </c>
      <c r="G100" s="539" t="s">
        <v>170</v>
      </c>
      <c r="H100" s="119" t="s">
        <v>11</v>
      </c>
      <c r="I100" s="119" t="s">
        <v>169</v>
      </c>
      <c r="J100" s="539" t="s">
        <v>170</v>
      </c>
      <c r="K100" s="119" t="s">
        <v>11</v>
      </c>
      <c r="L100" s="119" t="s">
        <v>169</v>
      </c>
      <c r="M100" s="539" t="s">
        <v>170</v>
      </c>
      <c r="N100" s="119" t="s">
        <v>11</v>
      </c>
      <c r="O100" s="119" t="s">
        <v>169</v>
      </c>
      <c r="P100" s="539" t="s">
        <v>170</v>
      </c>
      <c r="Q100" s="119" t="s">
        <v>11</v>
      </c>
      <c r="R100" s="119" t="s">
        <v>169</v>
      </c>
      <c r="S100" s="119" t="s">
        <v>170</v>
      </c>
      <c r="T100" s="70"/>
    </row>
    <row r="101" spans="1:22" s="122" customFormat="1">
      <c r="A101" s="1151" t="s">
        <v>239</v>
      </c>
      <c r="B101" s="1151"/>
      <c r="C101" s="1151"/>
      <c r="D101" s="1152"/>
      <c r="E101" s="131">
        <f>SUM(E102:E109)</f>
        <v>94</v>
      </c>
      <c r="F101" s="131">
        <f t="shared" ref="F101:S101" si="15">SUM(F102:F109)</f>
        <v>69</v>
      </c>
      <c r="G101" s="131">
        <f t="shared" si="15"/>
        <v>25</v>
      </c>
      <c r="H101" s="131">
        <f t="shared" si="15"/>
        <v>14</v>
      </c>
      <c r="I101" s="131">
        <f t="shared" si="15"/>
        <v>12</v>
      </c>
      <c r="J101" s="131">
        <f t="shared" si="15"/>
        <v>2</v>
      </c>
      <c r="K101" s="131">
        <f t="shared" si="15"/>
        <v>80</v>
      </c>
      <c r="L101" s="131">
        <f t="shared" si="15"/>
        <v>57</v>
      </c>
      <c r="M101" s="131">
        <f t="shared" si="15"/>
        <v>23</v>
      </c>
      <c r="N101" s="131">
        <f t="shared" si="15"/>
        <v>0</v>
      </c>
      <c r="O101" s="131">
        <f t="shared" si="15"/>
        <v>0</v>
      </c>
      <c r="P101" s="131">
        <f t="shared" si="15"/>
        <v>0</v>
      </c>
      <c r="Q101" s="131">
        <f t="shared" si="15"/>
        <v>0</v>
      </c>
      <c r="R101" s="131">
        <f t="shared" si="15"/>
        <v>0</v>
      </c>
      <c r="S101" s="131">
        <f t="shared" si="15"/>
        <v>0</v>
      </c>
      <c r="T101" s="1153" t="s">
        <v>11</v>
      </c>
      <c r="U101" s="1151"/>
    </row>
    <row r="102" spans="1:22">
      <c r="A102" s="1146" t="s">
        <v>8</v>
      </c>
      <c r="B102" s="1146"/>
      <c r="C102" s="1146"/>
      <c r="D102" s="1147"/>
      <c r="E102" s="132"/>
      <c r="F102" s="132"/>
      <c r="G102" s="132"/>
      <c r="H102" s="132"/>
      <c r="I102" s="132"/>
      <c r="J102" s="133"/>
      <c r="K102" s="132"/>
      <c r="L102" s="132"/>
      <c r="M102" s="133"/>
      <c r="N102" s="132"/>
      <c r="O102" s="132"/>
      <c r="P102" s="133"/>
      <c r="Q102" s="132"/>
      <c r="R102" s="132"/>
      <c r="S102" s="132"/>
      <c r="T102" s="1148" t="s">
        <v>214</v>
      </c>
      <c r="U102" s="1146"/>
      <c r="V102" s="516"/>
    </row>
    <row r="103" spans="1:22">
      <c r="A103" s="542" t="s">
        <v>215</v>
      </c>
      <c r="B103" s="1146" t="s">
        <v>12</v>
      </c>
      <c r="C103" s="1146"/>
      <c r="D103" s="1147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64"/>
      <c r="U103" s="124" t="s">
        <v>216</v>
      </c>
    </row>
    <row r="104" spans="1:22">
      <c r="A104" s="1146" t="s">
        <v>9</v>
      </c>
      <c r="B104" s="1146"/>
      <c r="C104" s="1146"/>
      <c r="D104" s="1147"/>
      <c r="E104" s="132"/>
      <c r="F104" s="132"/>
      <c r="G104" s="132"/>
      <c r="H104" s="132"/>
      <c r="I104" s="132"/>
      <c r="J104" s="133"/>
      <c r="K104" s="132"/>
      <c r="L104" s="132"/>
      <c r="M104" s="133"/>
      <c r="N104" s="132"/>
      <c r="O104" s="132"/>
      <c r="P104" s="133"/>
      <c r="Q104" s="132"/>
      <c r="R104" s="132"/>
      <c r="S104" s="132"/>
      <c r="T104" s="543" t="s">
        <v>217</v>
      </c>
      <c r="U104" s="542"/>
      <c r="V104" s="516"/>
    </row>
    <row r="105" spans="1:22">
      <c r="A105" s="534"/>
      <c r="B105" s="1146" t="s">
        <v>13</v>
      </c>
      <c r="C105" s="1146"/>
      <c r="D105" s="1147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533"/>
      <c r="U105" s="542" t="s">
        <v>216</v>
      </c>
      <c r="V105" s="516"/>
    </row>
    <row r="106" spans="1:22">
      <c r="A106" s="1146" t="s">
        <v>218</v>
      </c>
      <c r="B106" s="1146"/>
      <c r="C106" s="1146"/>
      <c r="D106" s="1147"/>
      <c r="E106" s="132"/>
      <c r="F106" s="132"/>
      <c r="G106" s="132"/>
      <c r="H106" s="132"/>
      <c r="I106" s="132"/>
      <c r="J106" s="133"/>
      <c r="K106" s="132"/>
      <c r="L106" s="132"/>
      <c r="M106" s="133"/>
      <c r="N106" s="132"/>
      <c r="O106" s="132"/>
      <c r="P106" s="133"/>
      <c r="Q106" s="132"/>
      <c r="R106" s="132"/>
      <c r="S106" s="132"/>
      <c r="T106" s="1148" t="s">
        <v>219</v>
      </c>
      <c r="U106" s="1146"/>
      <c r="V106" s="1146"/>
    </row>
    <row r="107" spans="1:22">
      <c r="A107" s="534"/>
      <c r="B107" s="542" t="s">
        <v>220</v>
      </c>
      <c r="C107" s="534"/>
      <c r="D107" s="6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515"/>
      <c r="U107" s="542" t="s">
        <v>221</v>
      </c>
      <c r="V107" s="516"/>
    </row>
    <row r="108" spans="1:22">
      <c r="A108" s="1146" t="s">
        <v>222</v>
      </c>
      <c r="B108" s="1146"/>
      <c r="C108" s="1146"/>
      <c r="D108" s="1147"/>
      <c r="E108" s="147">
        <f>SUM(H108+K108+N108+Q108)</f>
        <v>0</v>
      </c>
      <c r="F108" s="147">
        <f>SUM(I108+L108+O108+R108)</f>
        <v>0</v>
      </c>
      <c r="G108" s="147">
        <f>SUM(J108+M108+P108+S108)</f>
        <v>0</v>
      </c>
      <c r="H108" s="148"/>
      <c r="I108" s="148"/>
      <c r="J108" s="65"/>
      <c r="K108" s="148"/>
      <c r="L108" s="147"/>
      <c r="M108" s="147"/>
      <c r="N108" s="148"/>
      <c r="O108" s="148"/>
      <c r="P108" s="65"/>
      <c r="Q108" s="148"/>
      <c r="R108" s="148"/>
      <c r="S108" s="148"/>
      <c r="T108" s="516"/>
      <c r="U108" s="542"/>
      <c r="V108" s="516"/>
    </row>
    <row r="109" spans="1:22" s="109" customFormat="1">
      <c r="A109" s="1144" t="s">
        <v>224</v>
      </c>
      <c r="B109" s="1144"/>
      <c r="C109" s="1144"/>
      <c r="D109" s="1145"/>
      <c r="E109" s="149">
        <f>H109+K109+N109+Q109</f>
        <v>94</v>
      </c>
      <c r="F109" s="149">
        <f>I109+L109+O109+R109</f>
        <v>69</v>
      </c>
      <c r="G109" s="149">
        <f>J109+M109+P109+S109</f>
        <v>25</v>
      </c>
      <c r="H109" s="149">
        <f>SUM(I109:J109)</f>
        <v>14</v>
      </c>
      <c r="I109" s="127">
        <v>12</v>
      </c>
      <c r="J109" s="127">
        <v>2</v>
      </c>
      <c r="K109" s="149">
        <f>SUM(L109:M109)</f>
        <v>80</v>
      </c>
      <c r="L109" s="127">
        <v>57</v>
      </c>
      <c r="M109" s="127">
        <v>23</v>
      </c>
      <c r="N109" s="149">
        <f>SUM(O109:P109)</f>
        <v>0</v>
      </c>
      <c r="O109" s="127">
        <v>0</v>
      </c>
      <c r="P109" s="127">
        <v>0</v>
      </c>
      <c r="Q109" s="149">
        <f>SUM(R109:S109)</f>
        <v>0</v>
      </c>
      <c r="R109" s="127">
        <v>0</v>
      </c>
      <c r="S109" s="127">
        <v>0</v>
      </c>
      <c r="T109" s="125"/>
      <c r="U109" s="125"/>
    </row>
    <row r="110" spans="1:22" s="109" customFormat="1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</row>
    <row r="111" spans="1:22" s="64" customFormat="1" ht="18.75">
      <c r="A111" s="139"/>
      <c r="B111" s="139" t="s">
        <v>243</v>
      </c>
      <c r="C111" s="140"/>
      <c r="D111" s="140"/>
      <c r="E111" s="141"/>
      <c r="F111" s="129"/>
      <c r="G111" s="129"/>
    </row>
    <row r="112" spans="1:22" s="64" customFormat="1">
      <c r="A112" s="129" t="s">
        <v>244</v>
      </c>
      <c r="B112" s="63"/>
      <c r="C112" s="63"/>
      <c r="D112" s="63"/>
      <c r="E112" s="130"/>
      <c r="F112" s="63"/>
      <c r="G112" s="63"/>
    </row>
    <row r="115" spans="1:22" s="109" customFormat="1">
      <c r="B115" s="109" t="s">
        <v>199</v>
      </c>
      <c r="C115" s="110">
        <v>3.5</v>
      </c>
      <c r="D115" s="109" t="str">
        <f>D1</f>
        <v>ครู จำแนกตามวุฒิการศึกษา  เพศ และสังกัด  ปีการศึกษา 2558</v>
      </c>
      <c r="M115" s="109" t="s">
        <v>250</v>
      </c>
    </row>
    <row r="116" spans="1:22" s="113" customFormat="1">
      <c r="B116" s="113" t="s">
        <v>201</v>
      </c>
      <c r="C116" s="110">
        <v>3.5</v>
      </c>
      <c r="D116" s="113" t="s">
        <v>246</v>
      </c>
      <c r="T116" s="66"/>
      <c r="U116" s="66"/>
    </row>
    <row r="117" spans="1:22">
      <c r="T117" s="67"/>
      <c r="U117" s="67"/>
    </row>
    <row r="118" spans="1:22">
      <c r="A118" s="1154" t="s">
        <v>203</v>
      </c>
      <c r="B118" s="1154"/>
      <c r="C118" s="1154"/>
      <c r="D118" s="1155"/>
      <c r="E118" s="68"/>
      <c r="F118" s="69"/>
      <c r="G118" s="65"/>
      <c r="H118" s="1160" t="s">
        <v>204</v>
      </c>
      <c r="I118" s="1161"/>
      <c r="J118" s="1161"/>
      <c r="K118" s="1161"/>
      <c r="L118" s="1161"/>
      <c r="M118" s="1161"/>
      <c r="N118" s="1161"/>
      <c r="O118" s="1161"/>
      <c r="P118" s="1161"/>
      <c r="Q118" s="1161"/>
      <c r="R118" s="1161"/>
      <c r="S118" s="1162"/>
      <c r="T118" s="70"/>
    </row>
    <row r="119" spans="1:22">
      <c r="A119" s="1156"/>
      <c r="B119" s="1156"/>
      <c r="C119" s="1156"/>
      <c r="D119" s="1157"/>
      <c r="E119" s="1149" t="s">
        <v>7</v>
      </c>
      <c r="F119" s="1150"/>
      <c r="G119" s="1163"/>
      <c r="H119" s="1164" t="s">
        <v>205</v>
      </c>
      <c r="I119" s="1165"/>
      <c r="J119" s="1166"/>
      <c r="K119" s="1164" t="s">
        <v>206</v>
      </c>
      <c r="L119" s="1165"/>
      <c r="M119" s="1166"/>
      <c r="N119" s="1164" t="s">
        <v>207</v>
      </c>
      <c r="O119" s="1165"/>
      <c r="P119" s="1166"/>
      <c r="Q119" s="1150" t="s">
        <v>208</v>
      </c>
      <c r="R119" s="1150"/>
      <c r="S119" s="1163"/>
      <c r="T119" s="70"/>
    </row>
    <row r="120" spans="1:22" ht="22.5">
      <c r="A120" s="1156"/>
      <c r="B120" s="1156"/>
      <c r="C120" s="1156"/>
      <c r="D120" s="1157"/>
      <c r="E120" s="1167" t="s">
        <v>11</v>
      </c>
      <c r="F120" s="1144"/>
      <c r="G120" s="1145"/>
      <c r="H120" s="1167" t="s">
        <v>209</v>
      </c>
      <c r="I120" s="1144"/>
      <c r="J120" s="1145"/>
      <c r="K120" s="1167" t="s">
        <v>210</v>
      </c>
      <c r="L120" s="1144"/>
      <c r="M120" s="1145"/>
      <c r="N120" s="1167" t="s">
        <v>211</v>
      </c>
      <c r="O120" s="1144"/>
      <c r="P120" s="1145"/>
      <c r="Q120" s="1144" t="s">
        <v>212</v>
      </c>
      <c r="R120" s="1144"/>
      <c r="S120" s="1145"/>
      <c r="T120" s="1149" t="s">
        <v>213</v>
      </c>
      <c r="U120" s="1150"/>
    </row>
    <row r="121" spans="1:22">
      <c r="A121" s="1156"/>
      <c r="B121" s="1156"/>
      <c r="C121" s="1156"/>
      <c r="D121" s="1157"/>
      <c r="E121" s="118" t="s">
        <v>7</v>
      </c>
      <c r="F121" s="118" t="s">
        <v>167</v>
      </c>
      <c r="G121" s="535" t="s">
        <v>168</v>
      </c>
      <c r="H121" s="118" t="s">
        <v>7</v>
      </c>
      <c r="I121" s="118" t="s">
        <v>167</v>
      </c>
      <c r="J121" s="535" t="s">
        <v>168</v>
      </c>
      <c r="K121" s="118" t="s">
        <v>7</v>
      </c>
      <c r="L121" s="118" t="s">
        <v>167</v>
      </c>
      <c r="M121" s="535" t="s">
        <v>168</v>
      </c>
      <c r="N121" s="118" t="s">
        <v>7</v>
      </c>
      <c r="O121" s="118" t="s">
        <v>167</v>
      </c>
      <c r="P121" s="535" t="s">
        <v>168</v>
      </c>
      <c r="Q121" s="118" t="s">
        <v>7</v>
      </c>
      <c r="R121" s="118" t="s">
        <v>167</v>
      </c>
      <c r="S121" s="118" t="s">
        <v>168</v>
      </c>
      <c r="T121" s="70"/>
    </row>
    <row r="122" spans="1:22">
      <c r="A122" s="1158"/>
      <c r="B122" s="1158"/>
      <c r="C122" s="1158"/>
      <c r="D122" s="1159"/>
      <c r="E122" s="119" t="s">
        <v>11</v>
      </c>
      <c r="F122" s="119" t="s">
        <v>169</v>
      </c>
      <c r="G122" s="539" t="s">
        <v>170</v>
      </c>
      <c r="H122" s="119" t="s">
        <v>11</v>
      </c>
      <c r="I122" s="119" t="s">
        <v>169</v>
      </c>
      <c r="J122" s="539" t="s">
        <v>170</v>
      </c>
      <c r="K122" s="119" t="s">
        <v>11</v>
      </c>
      <c r="L122" s="119" t="s">
        <v>169</v>
      </c>
      <c r="M122" s="539" t="s">
        <v>170</v>
      </c>
      <c r="N122" s="119" t="s">
        <v>11</v>
      </c>
      <c r="O122" s="119" t="s">
        <v>169</v>
      </c>
      <c r="P122" s="539" t="s">
        <v>170</v>
      </c>
      <c r="Q122" s="119" t="s">
        <v>11</v>
      </c>
      <c r="R122" s="119" t="s">
        <v>169</v>
      </c>
      <c r="S122" s="119" t="s">
        <v>170</v>
      </c>
      <c r="T122" s="70"/>
    </row>
    <row r="123" spans="1:22" s="122" customFormat="1">
      <c r="A123" s="1151" t="s">
        <v>239</v>
      </c>
      <c r="B123" s="1151"/>
      <c r="C123" s="1151"/>
      <c r="D123" s="1152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153" t="s">
        <v>11</v>
      </c>
      <c r="U123" s="1151"/>
    </row>
    <row r="124" spans="1:22">
      <c r="A124" s="1146" t="s">
        <v>8</v>
      </c>
      <c r="B124" s="1146"/>
      <c r="C124" s="1146"/>
      <c r="D124" s="1147"/>
      <c r="E124" s="132"/>
      <c r="F124" s="132"/>
      <c r="G124" s="132"/>
      <c r="H124" s="132"/>
      <c r="I124" s="132"/>
      <c r="J124" s="133"/>
      <c r="K124" s="132"/>
      <c r="L124" s="132"/>
      <c r="M124" s="133"/>
      <c r="N124" s="132"/>
      <c r="O124" s="132"/>
      <c r="P124" s="133"/>
      <c r="Q124" s="132"/>
      <c r="R124" s="132"/>
      <c r="S124" s="132"/>
      <c r="T124" s="1148" t="s">
        <v>214</v>
      </c>
      <c r="U124" s="1146"/>
      <c r="V124" s="516"/>
    </row>
    <row r="125" spans="1:22">
      <c r="A125" s="542" t="s">
        <v>215</v>
      </c>
      <c r="B125" s="1146" t="s">
        <v>12</v>
      </c>
      <c r="C125" s="1146"/>
      <c r="D125" s="1147"/>
      <c r="E125" s="132">
        <f>H125+K125+N125</f>
        <v>1323</v>
      </c>
      <c r="F125" s="132">
        <f>I125+L125+O125</f>
        <v>487</v>
      </c>
      <c r="G125" s="132">
        <f>J125+M125+P125</f>
        <v>836</v>
      </c>
      <c r="H125" s="132">
        <f>SUM(I125:J125)</f>
        <v>306</v>
      </c>
      <c r="I125" s="132">
        <v>134</v>
      </c>
      <c r="J125" s="132">
        <v>172</v>
      </c>
      <c r="K125" s="132">
        <f>SUM(L125:M125)</f>
        <v>1015</v>
      </c>
      <c r="L125" s="132">
        <v>352</v>
      </c>
      <c r="M125" s="132">
        <v>663</v>
      </c>
      <c r="N125" s="132">
        <f>SUM(O125:P125)</f>
        <v>2</v>
      </c>
      <c r="O125" s="132">
        <v>1</v>
      </c>
      <c r="P125" s="132">
        <v>1</v>
      </c>
      <c r="Q125" s="132"/>
      <c r="R125" s="132"/>
      <c r="S125" s="132"/>
      <c r="T125" s="64"/>
      <c r="U125" s="124" t="s">
        <v>216</v>
      </c>
    </row>
    <row r="126" spans="1:22">
      <c r="A126" s="1146" t="s">
        <v>9</v>
      </c>
      <c r="B126" s="1146"/>
      <c r="C126" s="1146"/>
      <c r="D126" s="1147"/>
      <c r="E126" s="132"/>
      <c r="F126" s="132"/>
      <c r="G126" s="132"/>
      <c r="H126" s="132"/>
      <c r="I126" s="132"/>
      <c r="J126" s="133"/>
      <c r="K126" s="132"/>
      <c r="L126" s="132"/>
      <c r="M126" s="133"/>
      <c r="N126" s="132"/>
      <c r="O126" s="132"/>
      <c r="P126" s="132"/>
      <c r="Q126" s="132"/>
      <c r="R126" s="132"/>
      <c r="S126" s="132"/>
      <c r="T126" s="543" t="s">
        <v>217</v>
      </c>
      <c r="U126" s="542"/>
      <c r="V126" s="516"/>
    </row>
    <row r="127" spans="1:22">
      <c r="A127" s="534"/>
      <c r="B127" s="1146" t="s">
        <v>13</v>
      </c>
      <c r="C127" s="1146"/>
      <c r="D127" s="1147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533"/>
      <c r="U127" s="542" t="s">
        <v>216</v>
      </c>
      <c r="V127" s="516"/>
    </row>
    <row r="128" spans="1:22">
      <c r="A128" s="1146" t="s">
        <v>218</v>
      </c>
      <c r="B128" s="1146"/>
      <c r="C128" s="1146"/>
      <c r="D128" s="1147"/>
      <c r="E128" s="132"/>
      <c r="F128" s="132"/>
      <c r="G128" s="132"/>
      <c r="H128" s="132"/>
      <c r="I128" s="132"/>
      <c r="J128" s="133"/>
      <c r="K128" s="132"/>
      <c r="L128" s="132"/>
      <c r="M128" s="133"/>
      <c r="N128" s="132"/>
      <c r="O128" s="132"/>
      <c r="P128" s="133"/>
      <c r="Q128" s="132"/>
      <c r="R128" s="132"/>
      <c r="S128" s="132"/>
      <c r="T128" s="1148" t="s">
        <v>219</v>
      </c>
      <c r="U128" s="1146"/>
      <c r="V128" s="1146"/>
    </row>
    <row r="129" spans="1:22">
      <c r="A129" s="534"/>
      <c r="B129" s="542" t="s">
        <v>220</v>
      </c>
      <c r="C129" s="534"/>
      <c r="D129" s="6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515"/>
      <c r="U129" s="542" t="s">
        <v>221</v>
      </c>
      <c r="V129" s="516"/>
    </row>
    <row r="130" spans="1:22">
      <c r="A130" s="1146" t="s">
        <v>222</v>
      </c>
      <c r="B130" s="1146"/>
      <c r="C130" s="1146"/>
      <c r="D130" s="1147"/>
      <c r="E130" s="132"/>
      <c r="F130" s="132"/>
      <c r="G130" s="132"/>
      <c r="H130" s="108"/>
      <c r="I130" s="108"/>
      <c r="J130" s="62"/>
      <c r="K130" s="132"/>
      <c r="L130" s="132"/>
      <c r="M130" s="132"/>
      <c r="N130" s="108"/>
      <c r="O130" s="108"/>
      <c r="P130" s="62"/>
      <c r="Q130" s="108"/>
      <c r="R130" s="108"/>
      <c r="S130" s="108"/>
      <c r="T130" s="516"/>
      <c r="U130" s="542"/>
      <c r="V130" s="516"/>
    </row>
    <row r="131" spans="1:22" s="109" customFormat="1">
      <c r="A131" s="1144" t="s">
        <v>224</v>
      </c>
      <c r="B131" s="1144"/>
      <c r="C131" s="1144"/>
      <c r="D131" s="1145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5"/>
      <c r="U131" s="125"/>
    </row>
    <row r="132" spans="1:22" s="109" customFormat="1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</row>
    <row r="133" spans="1:22" s="64" customFormat="1" ht="18.75">
      <c r="A133" s="139"/>
      <c r="B133" s="139" t="s">
        <v>251</v>
      </c>
      <c r="C133" s="140"/>
      <c r="D133" s="140"/>
      <c r="E133" s="141"/>
      <c r="F133" s="129"/>
      <c r="G133" s="129"/>
    </row>
    <row r="134" spans="1:22" s="64" customFormat="1">
      <c r="A134" s="129"/>
      <c r="B134" s="63"/>
      <c r="C134" s="63"/>
      <c r="D134" s="63"/>
      <c r="E134" s="130"/>
      <c r="F134" s="63"/>
      <c r="G134" s="63"/>
    </row>
    <row r="135" spans="1:22" s="109" customFormat="1">
      <c r="B135" s="109" t="s">
        <v>199</v>
      </c>
      <c r="C135" s="110">
        <v>3.7</v>
      </c>
      <c r="D135" s="109">
        <f>D44</f>
        <v>0</v>
      </c>
      <c r="M135" s="109" t="s">
        <v>252</v>
      </c>
    </row>
    <row r="136" spans="1:22" s="113" customFormat="1">
      <c r="B136" s="113" t="s">
        <v>201</v>
      </c>
      <c r="C136" s="110">
        <v>3.7</v>
      </c>
      <c r="D136" s="113" t="s">
        <v>246</v>
      </c>
      <c r="T136" s="66"/>
      <c r="U136" s="66"/>
    </row>
    <row r="137" spans="1:22">
      <c r="T137" s="67"/>
      <c r="U137" s="67"/>
    </row>
    <row r="138" spans="1:22">
      <c r="A138" s="1154" t="s">
        <v>203</v>
      </c>
      <c r="B138" s="1154"/>
      <c r="C138" s="1154"/>
      <c r="D138" s="1155"/>
      <c r="E138" s="68"/>
      <c r="F138" s="69"/>
      <c r="G138" s="65"/>
      <c r="H138" s="1160" t="s">
        <v>204</v>
      </c>
      <c r="I138" s="1161"/>
      <c r="J138" s="1161"/>
      <c r="K138" s="1161"/>
      <c r="L138" s="1161"/>
      <c r="M138" s="1161"/>
      <c r="N138" s="1161"/>
      <c r="O138" s="1161"/>
      <c r="P138" s="1161"/>
      <c r="Q138" s="1161"/>
      <c r="R138" s="1161"/>
      <c r="S138" s="1162"/>
      <c r="T138" s="70"/>
    </row>
    <row r="139" spans="1:22">
      <c r="A139" s="1156"/>
      <c r="B139" s="1156"/>
      <c r="C139" s="1156"/>
      <c r="D139" s="1157"/>
      <c r="E139" s="1149" t="s">
        <v>7</v>
      </c>
      <c r="F139" s="1150"/>
      <c r="G139" s="1163"/>
      <c r="H139" s="1164" t="s">
        <v>205</v>
      </c>
      <c r="I139" s="1165"/>
      <c r="J139" s="1166"/>
      <c r="K139" s="1164" t="s">
        <v>206</v>
      </c>
      <c r="L139" s="1165"/>
      <c r="M139" s="1166"/>
      <c r="N139" s="1164" t="s">
        <v>207</v>
      </c>
      <c r="O139" s="1165"/>
      <c r="P139" s="1166"/>
      <c r="Q139" s="1150" t="s">
        <v>208</v>
      </c>
      <c r="R139" s="1150"/>
      <c r="S139" s="1163"/>
      <c r="T139" s="70"/>
    </row>
    <row r="140" spans="1:22" ht="22.5">
      <c r="A140" s="1156"/>
      <c r="B140" s="1156"/>
      <c r="C140" s="1156"/>
      <c r="D140" s="1157"/>
      <c r="E140" s="1167" t="s">
        <v>11</v>
      </c>
      <c r="F140" s="1144"/>
      <c r="G140" s="1145"/>
      <c r="H140" s="1167" t="s">
        <v>209</v>
      </c>
      <c r="I140" s="1144"/>
      <c r="J140" s="1145"/>
      <c r="K140" s="1167" t="s">
        <v>210</v>
      </c>
      <c r="L140" s="1144"/>
      <c r="M140" s="1145"/>
      <c r="N140" s="1167" t="s">
        <v>211</v>
      </c>
      <c r="O140" s="1144"/>
      <c r="P140" s="1145"/>
      <c r="Q140" s="1144" t="s">
        <v>212</v>
      </c>
      <c r="R140" s="1144"/>
      <c r="S140" s="1145"/>
      <c r="T140" s="1149" t="s">
        <v>213</v>
      </c>
      <c r="U140" s="1150"/>
    </row>
    <row r="141" spans="1:22">
      <c r="A141" s="1156"/>
      <c r="B141" s="1156"/>
      <c r="C141" s="1156"/>
      <c r="D141" s="1157"/>
      <c r="E141" s="118" t="s">
        <v>7</v>
      </c>
      <c r="F141" s="118" t="s">
        <v>167</v>
      </c>
      <c r="G141" s="535" t="s">
        <v>168</v>
      </c>
      <c r="H141" s="118" t="s">
        <v>7</v>
      </c>
      <c r="I141" s="118" t="s">
        <v>167</v>
      </c>
      <c r="J141" s="535" t="s">
        <v>168</v>
      </c>
      <c r="K141" s="118" t="s">
        <v>7</v>
      </c>
      <c r="L141" s="118" t="s">
        <v>167</v>
      </c>
      <c r="M141" s="535" t="s">
        <v>168</v>
      </c>
      <c r="N141" s="118" t="s">
        <v>7</v>
      </c>
      <c r="O141" s="118" t="s">
        <v>167</v>
      </c>
      <c r="P141" s="535" t="s">
        <v>168</v>
      </c>
      <c r="Q141" s="118" t="s">
        <v>7</v>
      </c>
      <c r="R141" s="118" t="s">
        <v>167</v>
      </c>
      <c r="S141" s="118" t="s">
        <v>168</v>
      </c>
      <c r="T141" s="70"/>
    </row>
    <row r="142" spans="1:22">
      <c r="A142" s="1158"/>
      <c r="B142" s="1158"/>
      <c r="C142" s="1158"/>
      <c r="D142" s="1159"/>
      <c r="E142" s="119" t="s">
        <v>11</v>
      </c>
      <c r="F142" s="119" t="s">
        <v>169</v>
      </c>
      <c r="G142" s="539" t="s">
        <v>170</v>
      </c>
      <c r="H142" s="119" t="s">
        <v>11</v>
      </c>
      <c r="I142" s="119" t="s">
        <v>169</v>
      </c>
      <c r="J142" s="539" t="s">
        <v>170</v>
      </c>
      <c r="K142" s="119" t="s">
        <v>11</v>
      </c>
      <c r="L142" s="119" t="s">
        <v>169</v>
      </c>
      <c r="M142" s="539" t="s">
        <v>170</v>
      </c>
      <c r="N142" s="119" t="s">
        <v>11</v>
      </c>
      <c r="O142" s="119" t="s">
        <v>169</v>
      </c>
      <c r="P142" s="539" t="s">
        <v>170</v>
      </c>
      <c r="Q142" s="119" t="s">
        <v>11</v>
      </c>
      <c r="R142" s="119" t="s">
        <v>169</v>
      </c>
      <c r="S142" s="119" t="s">
        <v>170</v>
      </c>
      <c r="T142" s="70"/>
    </row>
    <row r="143" spans="1:22" s="122" customFormat="1">
      <c r="A143" s="1151" t="s">
        <v>239</v>
      </c>
      <c r="B143" s="1151"/>
      <c r="C143" s="1151"/>
      <c r="D143" s="1152"/>
      <c r="E143" s="131">
        <f>SUM(E144:E151)</f>
        <v>25</v>
      </c>
      <c r="F143" s="131">
        <f t="shared" ref="F143:S143" si="16">SUM(F144:F151)</f>
        <v>3</v>
      </c>
      <c r="G143" s="131">
        <f t="shared" si="16"/>
        <v>22</v>
      </c>
      <c r="H143" s="131">
        <f t="shared" si="16"/>
        <v>1</v>
      </c>
      <c r="I143" s="131">
        <f t="shared" si="16"/>
        <v>0</v>
      </c>
      <c r="J143" s="131">
        <f t="shared" si="16"/>
        <v>1</v>
      </c>
      <c r="K143" s="131">
        <f t="shared" si="16"/>
        <v>24</v>
      </c>
      <c r="L143" s="131">
        <f t="shared" si="16"/>
        <v>3</v>
      </c>
      <c r="M143" s="131">
        <f t="shared" si="16"/>
        <v>21</v>
      </c>
      <c r="N143" s="131">
        <f t="shared" si="16"/>
        <v>0</v>
      </c>
      <c r="O143" s="131">
        <f t="shared" si="16"/>
        <v>0</v>
      </c>
      <c r="P143" s="131">
        <f t="shared" si="16"/>
        <v>0</v>
      </c>
      <c r="Q143" s="131">
        <f t="shared" si="16"/>
        <v>0</v>
      </c>
      <c r="R143" s="131">
        <f t="shared" si="16"/>
        <v>0</v>
      </c>
      <c r="S143" s="131">
        <f t="shared" si="16"/>
        <v>0</v>
      </c>
      <c r="T143" s="1153" t="s">
        <v>11</v>
      </c>
      <c r="U143" s="1151"/>
    </row>
    <row r="144" spans="1:22">
      <c r="A144" s="1146" t="s">
        <v>8</v>
      </c>
      <c r="B144" s="1146"/>
      <c r="C144" s="1146"/>
      <c r="D144" s="1147"/>
      <c r="E144" s="132"/>
      <c r="F144" s="132"/>
      <c r="G144" s="132"/>
      <c r="H144" s="132"/>
      <c r="I144" s="132"/>
      <c r="J144" s="133"/>
      <c r="K144" s="132"/>
      <c r="L144" s="132"/>
      <c r="M144" s="133"/>
      <c r="N144" s="132"/>
      <c r="O144" s="132"/>
      <c r="P144" s="133"/>
      <c r="Q144" s="132"/>
      <c r="R144" s="132"/>
      <c r="S144" s="132"/>
      <c r="T144" s="1148" t="s">
        <v>214</v>
      </c>
      <c r="U144" s="1146"/>
      <c r="V144" s="516"/>
    </row>
    <row r="145" spans="1:22">
      <c r="A145" s="542" t="s">
        <v>215</v>
      </c>
      <c r="B145" s="1146" t="s">
        <v>12</v>
      </c>
      <c r="C145" s="1146"/>
      <c r="D145" s="1147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64"/>
      <c r="U145" s="124" t="s">
        <v>216</v>
      </c>
    </row>
    <row r="146" spans="1:22">
      <c r="A146" s="1146" t="s">
        <v>9</v>
      </c>
      <c r="B146" s="1146"/>
      <c r="C146" s="1146"/>
      <c r="D146" s="1147"/>
      <c r="E146" s="132"/>
      <c r="F146" s="132"/>
      <c r="G146" s="132"/>
      <c r="H146" s="132"/>
      <c r="I146" s="132"/>
      <c r="J146" s="133"/>
      <c r="K146" s="132"/>
      <c r="L146" s="132"/>
      <c r="M146" s="133"/>
      <c r="N146" s="132"/>
      <c r="O146" s="132"/>
      <c r="P146" s="133"/>
      <c r="Q146" s="132"/>
      <c r="R146" s="132"/>
      <c r="S146" s="132"/>
      <c r="T146" s="543" t="s">
        <v>217</v>
      </c>
      <c r="U146" s="542"/>
      <c r="V146" s="516"/>
    </row>
    <row r="147" spans="1:22">
      <c r="A147" s="534"/>
      <c r="B147" s="1146" t="s">
        <v>13</v>
      </c>
      <c r="C147" s="1146"/>
      <c r="D147" s="1147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533"/>
      <c r="U147" s="542" t="s">
        <v>216</v>
      </c>
      <c r="V147" s="516"/>
    </row>
    <row r="148" spans="1:22">
      <c r="A148" s="1146" t="s">
        <v>218</v>
      </c>
      <c r="B148" s="1146"/>
      <c r="C148" s="1146"/>
      <c r="D148" s="1147"/>
      <c r="E148" s="132"/>
      <c r="F148" s="132"/>
      <c r="G148" s="132"/>
      <c r="H148" s="132"/>
      <c r="I148" s="132"/>
      <c r="J148" s="133"/>
      <c r="K148" s="132"/>
      <c r="L148" s="132"/>
      <c r="M148" s="133"/>
      <c r="N148" s="132"/>
      <c r="O148" s="132"/>
      <c r="P148" s="133"/>
      <c r="Q148" s="132"/>
      <c r="R148" s="132"/>
      <c r="S148" s="132"/>
      <c r="T148" s="1148" t="s">
        <v>219</v>
      </c>
      <c r="U148" s="1146"/>
      <c r="V148" s="1146"/>
    </row>
    <row r="149" spans="1:22">
      <c r="A149" s="534"/>
      <c r="B149" s="542" t="s">
        <v>220</v>
      </c>
      <c r="C149" s="534"/>
      <c r="D149" s="6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515"/>
      <c r="U149" s="542" t="s">
        <v>221</v>
      </c>
      <c r="V149" s="516"/>
    </row>
    <row r="150" spans="1:22">
      <c r="A150" s="1146" t="s">
        <v>252</v>
      </c>
      <c r="B150" s="1146"/>
      <c r="C150" s="1146"/>
      <c r="D150" s="1147"/>
      <c r="E150" s="147">
        <f>SUM(H150+K150+N150+Q150)</f>
        <v>25</v>
      </c>
      <c r="F150" s="147">
        <f>SUM(I150+L150+O150+R150)</f>
        <v>3</v>
      </c>
      <c r="G150" s="147">
        <f>SUM(J150+M150+P150+S150)</f>
        <v>22</v>
      </c>
      <c r="H150" s="148">
        <f>SUM(I150:J150)</f>
        <v>1</v>
      </c>
      <c r="I150" s="148">
        <v>0</v>
      </c>
      <c r="J150" s="65">
        <v>1</v>
      </c>
      <c r="K150" s="148">
        <v>24</v>
      </c>
      <c r="L150" s="147">
        <v>3</v>
      </c>
      <c r="M150" s="147">
        <v>21</v>
      </c>
      <c r="N150" s="148"/>
      <c r="O150" s="148"/>
      <c r="P150" s="65"/>
      <c r="Q150" s="148"/>
      <c r="R150" s="148"/>
      <c r="S150" s="148"/>
      <c r="T150" s="516"/>
      <c r="U150" s="542"/>
      <c r="V150" s="516"/>
    </row>
    <row r="151" spans="1:22" s="109" customFormat="1">
      <c r="A151" s="1144"/>
      <c r="B151" s="1144"/>
      <c r="C151" s="1144"/>
      <c r="D151" s="1145"/>
      <c r="E151" s="149"/>
      <c r="F151" s="149"/>
      <c r="G151" s="149"/>
      <c r="H151" s="149"/>
      <c r="I151" s="127"/>
      <c r="J151" s="127"/>
      <c r="K151" s="149"/>
      <c r="L151" s="127"/>
      <c r="M151" s="127"/>
      <c r="N151" s="149"/>
      <c r="O151" s="127"/>
      <c r="P151" s="127"/>
      <c r="Q151" s="149"/>
      <c r="R151" s="127"/>
      <c r="S151" s="127"/>
      <c r="T151" s="125"/>
      <c r="U151" s="125"/>
    </row>
    <row r="153" spans="1:22" s="253" customFormat="1">
      <c r="B153" s="253" t="s">
        <v>199</v>
      </c>
      <c r="C153" s="254">
        <v>3.5</v>
      </c>
      <c r="D153" s="253">
        <f>D39</f>
        <v>0</v>
      </c>
      <c r="M153" s="253" t="s">
        <v>160</v>
      </c>
    </row>
    <row r="154" spans="1:22" s="255" customFormat="1">
      <c r="B154" s="255" t="s">
        <v>201</v>
      </c>
      <c r="C154" s="254">
        <v>3.5</v>
      </c>
      <c r="D154" s="255" t="s">
        <v>246</v>
      </c>
      <c r="T154" s="268"/>
      <c r="U154" s="268"/>
    </row>
    <row r="155" spans="1:22" s="256" customFormat="1">
      <c r="T155" s="267"/>
      <c r="U155" s="267"/>
    </row>
    <row r="156" spans="1:22" s="256" customFormat="1">
      <c r="A156" s="1096" t="s">
        <v>203</v>
      </c>
      <c r="B156" s="1096"/>
      <c r="C156" s="1096"/>
      <c r="D156" s="1139"/>
      <c r="E156" s="257"/>
      <c r="F156" s="258"/>
      <c r="G156" s="259"/>
      <c r="H156" s="1097" t="s">
        <v>204</v>
      </c>
      <c r="I156" s="1098"/>
      <c r="J156" s="1098"/>
      <c r="K156" s="1098"/>
      <c r="L156" s="1098"/>
      <c r="M156" s="1098"/>
      <c r="N156" s="1098"/>
      <c r="O156" s="1098"/>
      <c r="P156" s="1098"/>
      <c r="Q156" s="1098"/>
      <c r="R156" s="1098"/>
      <c r="S156" s="1099"/>
      <c r="T156" s="262"/>
    </row>
    <row r="157" spans="1:22" s="256" customFormat="1">
      <c r="A157" s="1140"/>
      <c r="B157" s="1140"/>
      <c r="C157" s="1140"/>
      <c r="D157" s="1141"/>
      <c r="E157" s="1100" t="s">
        <v>7</v>
      </c>
      <c r="F157" s="1101"/>
      <c r="G157" s="1102"/>
      <c r="H157" s="1103" t="s">
        <v>205</v>
      </c>
      <c r="I157" s="1104"/>
      <c r="J157" s="1105"/>
      <c r="K157" s="1103" t="s">
        <v>206</v>
      </c>
      <c r="L157" s="1104"/>
      <c r="M157" s="1105"/>
      <c r="N157" s="1103" t="s">
        <v>207</v>
      </c>
      <c r="O157" s="1104"/>
      <c r="P157" s="1105"/>
      <c r="Q157" s="1101" t="s">
        <v>208</v>
      </c>
      <c r="R157" s="1101"/>
      <c r="S157" s="1102"/>
      <c r="T157" s="262"/>
    </row>
    <row r="158" spans="1:22" s="256" customFormat="1" ht="22.5">
      <c r="A158" s="1140"/>
      <c r="B158" s="1140"/>
      <c r="C158" s="1140"/>
      <c r="D158" s="1141"/>
      <c r="E158" s="1106" t="s">
        <v>11</v>
      </c>
      <c r="F158" s="1107"/>
      <c r="G158" s="1108"/>
      <c r="H158" s="1106" t="s">
        <v>253</v>
      </c>
      <c r="I158" s="1107"/>
      <c r="J158" s="1108"/>
      <c r="K158" s="1106" t="s">
        <v>254</v>
      </c>
      <c r="L158" s="1107"/>
      <c r="M158" s="1108"/>
      <c r="N158" s="1106" t="s">
        <v>211</v>
      </c>
      <c r="O158" s="1107"/>
      <c r="P158" s="1108"/>
      <c r="Q158" s="1107" t="s">
        <v>212</v>
      </c>
      <c r="R158" s="1107"/>
      <c r="S158" s="1108"/>
      <c r="T158" s="1100" t="s">
        <v>213</v>
      </c>
      <c r="U158" s="1101"/>
    </row>
    <row r="159" spans="1:22" s="256" customFormat="1">
      <c r="A159" s="1140"/>
      <c r="B159" s="1140"/>
      <c r="C159" s="1140"/>
      <c r="D159" s="1141"/>
      <c r="E159" s="260" t="s">
        <v>7</v>
      </c>
      <c r="F159" s="260" t="s">
        <v>167</v>
      </c>
      <c r="G159" s="532" t="s">
        <v>168</v>
      </c>
      <c r="H159" s="260" t="s">
        <v>7</v>
      </c>
      <c r="I159" s="260" t="s">
        <v>167</v>
      </c>
      <c r="J159" s="532" t="s">
        <v>168</v>
      </c>
      <c r="K159" s="260" t="s">
        <v>7</v>
      </c>
      <c r="L159" s="260" t="s">
        <v>167</v>
      </c>
      <c r="M159" s="532" t="s">
        <v>168</v>
      </c>
      <c r="N159" s="260" t="s">
        <v>7</v>
      </c>
      <c r="O159" s="260" t="s">
        <v>167</v>
      </c>
      <c r="P159" s="532" t="s">
        <v>168</v>
      </c>
      <c r="Q159" s="260" t="s">
        <v>7</v>
      </c>
      <c r="R159" s="260" t="s">
        <v>167</v>
      </c>
      <c r="S159" s="260" t="s">
        <v>168</v>
      </c>
      <c r="T159" s="262"/>
    </row>
    <row r="160" spans="1:22" s="256" customFormat="1">
      <c r="A160" s="1142"/>
      <c r="B160" s="1142"/>
      <c r="C160" s="1142"/>
      <c r="D160" s="1143"/>
      <c r="E160" s="261" t="s">
        <v>11</v>
      </c>
      <c r="F160" s="261" t="s">
        <v>169</v>
      </c>
      <c r="G160" s="529" t="s">
        <v>170</v>
      </c>
      <c r="H160" s="261" t="s">
        <v>11</v>
      </c>
      <c r="I160" s="261" t="s">
        <v>169</v>
      </c>
      <c r="J160" s="529" t="s">
        <v>170</v>
      </c>
      <c r="K160" s="261" t="s">
        <v>11</v>
      </c>
      <c r="L160" s="261" t="s">
        <v>169</v>
      </c>
      <c r="M160" s="529" t="s">
        <v>170</v>
      </c>
      <c r="N160" s="261" t="s">
        <v>11</v>
      </c>
      <c r="O160" s="261" t="s">
        <v>169</v>
      </c>
      <c r="P160" s="529" t="s">
        <v>170</v>
      </c>
      <c r="Q160" s="261" t="s">
        <v>11</v>
      </c>
      <c r="R160" s="261" t="s">
        <v>169</v>
      </c>
      <c r="S160" s="261" t="s">
        <v>170</v>
      </c>
      <c r="T160" s="262"/>
    </row>
    <row r="161" spans="1:22" s="270" customFormat="1">
      <c r="A161" s="1136" t="s">
        <v>239</v>
      </c>
      <c r="B161" s="1136"/>
      <c r="C161" s="1136"/>
      <c r="D161" s="1137"/>
      <c r="E161" s="269">
        <v>180</v>
      </c>
      <c r="F161" s="269">
        <v>37</v>
      </c>
      <c r="G161" s="269">
        <v>143</v>
      </c>
      <c r="H161" s="269">
        <v>64</v>
      </c>
      <c r="I161" s="269">
        <v>21</v>
      </c>
      <c r="J161" s="269">
        <v>43</v>
      </c>
      <c r="K161" s="269">
        <v>116</v>
      </c>
      <c r="L161" s="269">
        <v>16</v>
      </c>
      <c r="M161" s="269">
        <v>100</v>
      </c>
      <c r="N161" s="269"/>
      <c r="O161" s="269"/>
      <c r="P161" s="269"/>
      <c r="Q161" s="269"/>
      <c r="R161" s="269"/>
      <c r="S161" s="269"/>
      <c r="T161" s="1138" t="s">
        <v>11</v>
      </c>
      <c r="U161" s="1136"/>
    </row>
    <row r="162" spans="1:22" s="256" customFormat="1">
      <c r="A162" s="1133" t="s">
        <v>8</v>
      </c>
      <c r="B162" s="1133"/>
      <c r="C162" s="1133"/>
      <c r="D162" s="1134"/>
      <c r="E162" s="271"/>
      <c r="F162" s="271"/>
      <c r="G162" s="271"/>
      <c r="H162" s="271"/>
      <c r="I162" s="271"/>
      <c r="J162" s="272"/>
      <c r="K162" s="271"/>
      <c r="L162" s="271"/>
      <c r="M162" s="272"/>
      <c r="N162" s="271"/>
      <c r="O162" s="271"/>
      <c r="P162" s="272"/>
      <c r="Q162" s="271"/>
      <c r="R162" s="271"/>
      <c r="S162" s="271"/>
      <c r="T162" s="1135" t="s">
        <v>214</v>
      </c>
      <c r="U162" s="1133"/>
      <c r="V162" s="273"/>
    </row>
    <row r="163" spans="1:22" s="256" customFormat="1">
      <c r="A163" s="551" t="s">
        <v>215</v>
      </c>
      <c r="B163" s="1133" t="s">
        <v>12</v>
      </c>
      <c r="C163" s="1133"/>
      <c r="D163" s="1134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4"/>
      <c r="U163" s="275" t="s">
        <v>216</v>
      </c>
    </row>
    <row r="164" spans="1:22" s="256" customFormat="1">
      <c r="A164" s="1133" t="s">
        <v>9</v>
      </c>
      <c r="B164" s="1133"/>
      <c r="C164" s="1133"/>
      <c r="D164" s="1134"/>
      <c r="E164" s="271"/>
      <c r="F164" s="271"/>
      <c r="G164" s="271"/>
      <c r="H164" s="271"/>
      <c r="I164" s="271"/>
      <c r="J164" s="272"/>
      <c r="K164" s="271"/>
      <c r="L164" s="271"/>
      <c r="M164" s="272"/>
      <c r="N164" s="271"/>
      <c r="O164" s="271"/>
      <c r="P164" s="271"/>
      <c r="Q164" s="271"/>
      <c r="R164" s="271"/>
      <c r="S164" s="271"/>
      <c r="T164" s="552" t="s">
        <v>217</v>
      </c>
      <c r="U164" s="551"/>
      <c r="V164" s="273"/>
    </row>
    <row r="165" spans="1:22" s="256" customFormat="1">
      <c r="A165" s="531"/>
      <c r="B165" s="1133" t="s">
        <v>13</v>
      </c>
      <c r="C165" s="1133"/>
      <c r="D165" s="1134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530"/>
      <c r="U165" s="551" t="s">
        <v>216</v>
      </c>
      <c r="V165" s="273"/>
    </row>
    <row r="166" spans="1:22" s="256" customFormat="1">
      <c r="A166" s="1133" t="s">
        <v>218</v>
      </c>
      <c r="B166" s="1133"/>
      <c r="C166" s="1133"/>
      <c r="D166" s="1134"/>
      <c r="E166" s="271">
        <v>180</v>
      </c>
      <c r="F166" s="271">
        <v>37</v>
      </c>
      <c r="G166" s="271">
        <v>143</v>
      </c>
      <c r="H166" s="271">
        <v>64</v>
      </c>
      <c r="I166" s="271">
        <v>21</v>
      </c>
      <c r="J166" s="272">
        <v>43</v>
      </c>
      <c r="K166" s="271">
        <v>116</v>
      </c>
      <c r="L166" s="271">
        <v>16</v>
      </c>
      <c r="M166" s="272">
        <v>100</v>
      </c>
      <c r="N166" s="271"/>
      <c r="O166" s="271"/>
      <c r="P166" s="272"/>
      <c r="Q166" s="271"/>
      <c r="R166" s="271"/>
      <c r="S166" s="271"/>
      <c r="T166" s="1135" t="s">
        <v>219</v>
      </c>
      <c r="U166" s="1133"/>
      <c r="V166" s="1133"/>
    </row>
    <row r="167" spans="1:22" s="256" customFormat="1">
      <c r="A167" s="531"/>
      <c r="B167" s="551" t="s">
        <v>220</v>
      </c>
      <c r="C167" s="531"/>
      <c r="D167" s="263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6"/>
      <c r="U167" s="551" t="s">
        <v>221</v>
      </c>
      <c r="V167" s="273"/>
    </row>
    <row r="168" spans="1:22" s="256" customFormat="1">
      <c r="A168" s="1133" t="s">
        <v>222</v>
      </c>
      <c r="B168" s="1133"/>
      <c r="C168" s="1133"/>
      <c r="D168" s="1134"/>
      <c r="E168" s="271"/>
      <c r="F168" s="271"/>
      <c r="G168" s="271"/>
      <c r="H168" s="264"/>
      <c r="I168" s="264"/>
      <c r="J168" s="263"/>
      <c r="K168" s="271"/>
      <c r="L168" s="271"/>
      <c r="M168" s="271"/>
      <c r="N168" s="264"/>
      <c r="O168" s="264"/>
      <c r="P168" s="263"/>
      <c r="Q168" s="264"/>
      <c r="R168" s="264"/>
      <c r="S168" s="264"/>
      <c r="T168" s="273"/>
      <c r="U168" s="551"/>
      <c r="V168" s="273"/>
    </row>
    <row r="169" spans="1:22" s="253" customFormat="1">
      <c r="A169" s="1107" t="s">
        <v>224</v>
      </c>
      <c r="B169" s="1107"/>
      <c r="C169" s="1107"/>
      <c r="D169" s="1108"/>
      <c r="E169" s="266"/>
      <c r="F169" s="266"/>
      <c r="G169" s="266"/>
      <c r="H169" s="266"/>
      <c r="I169" s="266"/>
      <c r="J169" s="266"/>
      <c r="K169" s="266"/>
      <c r="L169" s="266"/>
      <c r="M169" s="266"/>
      <c r="N169" s="266"/>
      <c r="O169" s="266"/>
      <c r="P169" s="266"/>
      <c r="Q169" s="266"/>
      <c r="R169" s="266"/>
      <c r="S169" s="266"/>
      <c r="T169" s="265"/>
      <c r="U169" s="265"/>
    </row>
    <row r="170" spans="1:22" s="184" customFormat="1">
      <c r="A170" s="208"/>
      <c r="B170" s="208"/>
      <c r="C170" s="208"/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spans="1:22" s="184" customFormat="1">
      <c r="B171" s="184" t="s">
        <v>199</v>
      </c>
      <c r="C171" s="185">
        <v>3.5</v>
      </c>
      <c r="D171" s="184">
        <f>D57</f>
        <v>0</v>
      </c>
      <c r="M171" s="184" t="s">
        <v>255</v>
      </c>
    </row>
    <row r="172" spans="1:22" s="186" customFormat="1">
      <c r="B172" s="186" t="s">
        <v>201</v>
      </c>
      <c r="C172" s="185">
        <v>3.5</v>
      </c>
      <c r="D172" s="186" t="s">
        <v>246</v>
      </c>
      <c r="T172" s="187"/>
      <c r="U172" s="187"/>
    </row>
    <row r="173" spans="1:22" s="188" customFormat="1">
      <c r="T173" s="189"/>
      <c r="U173" s="189"/>
    </row>
    <row r="174" spans="1:22" s="188" customFormat="1">
      <c r="A174" s="1120" t="s">
        <v>203</v>
      </c>
      <c r="B174" s="1120"/>
      <c r="C174" s="1120"/>
      <c r="D174" s="1121"/>
      <c r="E174" s="190"/>
      <c r="F174" s="191"/>
      <c r="G174" s="192"/>
      <c r="H174" s="1126" t="s">
        <v>204</v>
      </c>
      <c r="I174" s="1127"/>
      <c r="J174" s="1127"/>
      <c r="K174" s="1127"/>
      <c r="L174" s="1127"/>
      <c r="M174" s="1127"/>
      <c r="N174" s="1127"/>
      <c r="O174" s="1127"/>
      <c r="P174" s="1127"/>
      <c r="Q174" s="1127"/>
      <c r="R174" s="1127"/>
      <c r="S174" s="1128"/>
      <c r="T174" s="193"/>
    </row>
    <row r="175" spans="1:22" s="188" customFormat="1">
      <c r="A175" s="1122"/>
      <c r="B175" s="1122"/>
      <c r="C175" s="1122"/>
      <c r="D175" s="1123"/>
      <c r="E175" s="1115" t="s">
        <v>7</v>
      </c>
      <c r="F175" s="1116"/>
      <c r="G175" s="1129"/>
      <c r="H175" s="1130" t="s">
        <v>205</v>
      </c>
      <c r="I175" s="1131"/>
      <c r="J175" s="1132"/>
      <c r="K175" s="1130" t="s">
        <v>206</v>
      </c>
      <c r="L175" s="1131"/>
      <c r="M175" s="1132"/>
      <c r="N175" s="1130" t="s">
        <v>207</v>
      </c>
      <c r="O175" s="1131"/>
      <c r="P175" s="1132"/>
      <c r="Q175" s="1116" t="s">
        <v>208</v>
      </c>
      <c r="R175" s="1116"/>
      <c r="S175" s="1129"/>
      <c r="T175" s="193"/>
    </row>
    <row r="176" spans="1:22" s="188" customFormat="1" ht="22.5">
      <c r="A176" s="1122"/>
      <c r="B176" s="1122"/>
      <c r="C176" s="1122"/>
      <c r="D176" s="1123"/>
      <c r="E176" s="1114" t="s">
        <v>11</v>
      </c>
      <c r="F176" s="1111"/>
      <c r="G176" s="1112"/>
      <c r="H176" s="1114" t="s">
        <v>247</v>
      </c>
      <c r="I176" s="1111"/>
      <c r="J176" s="1112"/>
      <c r="K176" s="1114" t="s">
        <v>248</v>
      </c>
      <c r="L176" s="1111"/>
      <c r="M176" s="1112"/>
      <c r="N176" s="1114" t="s">
        <v>211</v>
      </c>
      <c r="O176" s="1111"/>
      <c r="P176" s="1112"/>
      <c r="Q176" s="1111" t="s">
        <v>212</v>
      </c>
      <c r="R176" s="1111"/>
      <c r="S176" s="1112"/>
      <c r="T176" s="1115" t="s">
        <v>213</v>
      </c>
      <c r="U176" s="1116"/>
    </row>
    <row r="177" spans="1:22" s="188" customFormat="1">
      <c r="A177" s="1122"/>
      <c r="B177" s="1122"/>
      <c r="C177" s="1122"/>
      <c r="D177" s="1123"/>
      <c r="E177" s="194" t="s">
        <v>7</v>
      </c>
      <c r="F177" s="194" t="s">
        <v>167</v>
      </c>
      <c r="G177" s="548" t="s">
        <v>168</v>
      </c>
      <c r="H177" s="194" t="s">
        <v>7</v>
      </c>
      <c r="I177" s="194" t="s">
        <v>167</v>
      </c>
      <c r="J177" s="548" t="s">
        <v>168</v>
      </c>
      <c r="K177" s="194" t="s">
        <v>7</v>
      </c>
      <c r="L177" s="194" t="s">
        <v>167</v>
      </c>
      <c r="M177" s="548" t="s">
        <v>168</v>
      </c>
      <c r="N177" s="194" t="s">
        <v>7</v>
      </c>
      <c r="O177" s="194" t="s">
        <v>167</v>
      </c>
      <c r="P177" s="548" t="s">
        <v>168</v>
      </c>
      <c r="Q177" s="194" t="s">
        <v>7</v>
      </c>
      <c r="R177" s="194" t="s">
        <v>167</v>
      </c>
      <c r="S177" s="194" t="s">
        <v>168</v>
      </c>
      <c r="T177" s="193"/>
    </row>
    <row r="178" spans="1:22" s="188" customFormat="1">
      <c r="A178" s="1124"/>
      <c r="B178" s="1124"/>
      <c r="C178" s="1124"/>
      <c r="D178" s="1125"/>
      <c r="E178" s="195" t="s">
        <v>11</v>
      </c>
      <c r="F178" s="195" t="s">
        <v>169</v>
      </c>
      <c r="G178" s="545" t="s">
        <v>170</v>
      </c>
      <c r="H178" s="195" t="s">
        <v>11</v>
      </c>
      <c r="I178" s="195" t="s">
        <v>169</v>
      </c>
      <c r="J178" s="545" t="s">
        <v>170</v>
      </c>
      <c r="K178" s="195" t="s">
        <v>11</v>
      </c>
      <c r="L178" s="195" t="s">
        <v>169</v>
      </c>
      <c r="M178" s="545" t="s">
        <v>170</v>
      </c>
      <c r="N178" s="195" t="s">
        <v>11</v>
      </c>
      <c r="O178" s="195" t="s">
        <v>169</v>
      </c>
      <c r="P178" s="545" t="s">
        <v>170</v>
      </c>
      <c r="Q178" s="195" t="s">
        <v>11</v>
      </c>
      <c r="R178" s="195" t="s">
        <v>169</v>
      </c>
      <c r="S178" s="195" t="s">
        <v>170</v>
      </c>
      <c r="T178" s="193"/>
    </row>
    <row r="179" spans="1:22" s="197" customFormat="1">
      <c r="A179" s="1117" t="s">
        <v>239</v>
      </c>
      <c r="B179" s="1117"/>
      <c r="C179" s="1117"/>
      <c r="D179" s="1118"/>
      <c r="E179" s="198">
        <v>1276</v>
      </c>
      <c r="F179" s="198">
        <v>336</v>
      </c>
      <c r="G179" s="198">
        <v>940</v>
      </c>
      <c r="H179" s="198">
        <v>105</v>
      </c>
      <c r="I179" s="198">
        <v>39</v>
      </c>
      <c r="J179" s="198">
        <v>66</v>
      </c>
      <c r="K179" s="198">
        <v>1140</v>
      </c>
      <c r="L179" s="198">
        <v>290</v>
      </c>
      <c r="M179" s="198">
        <v>850</v>
      </c>
      <c r="N179" s="198">
        <v>31</v>
      </c>
      <c r="O179" s="198">
        <v>7</v>
      </c>
      <c r="P179" s="198">
        <v>24</v>
      </c>
      <c r="Q179" s="196"/>
      <c r="R179" s="196"/>
      <c r="S179" s="196"/>
      <c r="T179" s="1119" t="s">
        <v>11</v>
      </c>
      <c r="U179" s="1117"/>
    </row>
    <row r="180" spans="1:22" s="188" customFormat="1">
      <c r="A180" s="1109" t="s">
        <v>8</v>
      </c>
      <c r="B180" s="1109"/>
      <c r="C180" s="1109"/>
      <c r="D180" s="1110"/>
      <c r="E180" s="198"/>
      <c r="F180" s="198"/>
      <c r="G180" s="198"/>
      <c r="H180" s="198"/>
      <c r="I180" s="198"/>
      <c r="J180" s="199"/>
      <c r="K180" s="198"/>
      <c r="L180" s="198"/>
      <c r="M180" s="199"/>
      <c r="N180" s="198"/>
      <c r="O180" s="198"/>
      <c r="P180" s="199"/>
      <c r="Q180" s="198"/>
      <c r="R180" s="198"/>
      <c r="S180" s="198"/>
      <c r="T180" s="1113" t="s">
        <v>214</v>
      </c>
      <c r="U180" s="1109"/>
      <c r="V180" s="200"/>
    </row>
    <row r="181" spans="1:22" s="188" customFormat="1">
      <c r="A181" s="549" t="s">
        <v>215</v>
      </c>
      <c r="B181" s="1109" t="s">
        <v>12</v>
      </c>
      <c r="C181" s="1109"/>
      <c r="D181" s="1110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201"/>
      <c r="U181" s="202" t="s">
        <v>216</v>
      </c>
    </row>
    <row r="182" spans="1:22" s="188" customFormat="1">
      <c r="A182" s="1109" t="s">
        <v>9</v>
      </c>
      <c r="B182" s="1109"/>
      <c r="C182" s="1109"/>
      <c r="D182" s="1110"/>
      <c r="E182" s="198"/>
      <c r="F182" s="198"/>
      <c r="G182" s="198"/>
      <c r="H182" s="198"/>
      <c r="I182" s="198"/>
      <c r="J182" s="199"/>
      <c r="K182" s="198"/>
      <c r="L182" s="198"/>
      <c r="M182" s="199"/>
      <c r="N182" s="198"/>
      <c r="O182" s="198"/>
      <c r="P182" s="198"/>
      <c r="Q182" s="198"/>
      <c r="R182" s="198"/>
      <c r="S182" s="198"/>
      <c r="T182" s="550" t="s">
        <v>217</v>
      </c>
      <c r="U182" s="549"/>
      <c r="V182" s="200"/>
    </row>
    <row r="183" spans="1:22" s="188" customFormat="1">
      <c r="A183" s="547"/>
      <c r="B183" s="1109" t="s">
        <v>13</v>
      </c>
      <c r="C183" s="1109"/>
      <c r="D183" s="1110"/>
      <c r="E183" s="198">
        <v>1276</v>
      </c>
      <c r="F183" s="198">
        <v>336</v>
      </c>
      <c r="G183" s="198">
        <v>940</v>
      </c>
      <c r="H183" s="198">
        <v>105</v>
      </c>
      <c r="I183" s="198">
        <v>39</v>
      </c>
      <c r="J183" s="198">
        <v>66</v>
      </c>
      <c r="K183" s="198">
        <v>1140</v>
      </c>
      <c r="L183" s="198">
        <v>290</v>
      </c>
      <c r="M183" s="198">
        <v>850</v>
      </c>
      <c r="N183" s="198">
        <v>31</v>
      </c>
      <c r="O183" s="198">
        <v>7</v>
      </c>
      <c r="P183" s="198">
        <v>24</v>
      </c>
      <c r="Q183" s="198"/>
      <c r="R183" s="198"/>
      <c r="S183" s="198"/>
      <c r="T183" s="546"/>
      <c r="U183" s="549" t="s">
        <v>216</v>
      </c>
      <c r="V183" s="200"/>
    </row>
    <row r="184" spans="1:22" s="188" customFormat="1">
      <c r="A184" s="1109" t="s">
        <v>218</v>
      </c>
      <c r="B184" s="1109"/>
      <c r="C184" s="1109"/>
      <c r="D184" s="1110"/>
      <c r="E184" s="198"/>
      <c r="F184" s="198"/>
      <c r="G184" s="198"/>
      <c r="H184" s="198"/>
      <c r="I184" s="198"/>
      <c r="J184" s="199"/>
      <c r="K184" s="198"/>
      <c r="L184" s="198"/>
      <c r="M184" s="199"/>
      <c r="N184" s="198"/>
      <c r="O184" s="198"/>
      <c r="P184" s="199"/>
      <c r="Q184" s="198"/>
      <c r="R184" s="198"/>
      <c r="S184" s="198"/>
      <c r="T184" s="1113" t="s">
        <v>219</v>
      </c>
      <c r="U184" s="1109"/>
      <c r="V184" s="1109"/>
    </row>
    <row r="185" spans="1:22" s="188" customFormat="1">
      <c r="A185" s="547"/>
      <c r="B185" s="549" t="s">
        <v>220</v>
      </c>
      <c r="C185" s="547"/>
      <c r="D185" s="203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204"/>
      <c r="U185" s="549" t="s">
        <v>221</v>
      </c>
      <c r="V185" s="200"/>
    </row>
    <row r="186" spans="1:22" s="188" customFormat="1">
      <c r="A186" s="1109" t="s">
        <v>222</v>
      </c>
      <c r="B186" s="1109"/>
      <c r="C186" s="1109"/>
      <c r="D186" s="1110"/>
      <c r="E186" s="198"/>
      <c r="F186" s="198"/>
      <c r="G186" s="198"/>
      <c r="H186" s="205"/>
      <c r="I186" s="205"/>
      <c r="J186" s="203"/>
      <c r="K186" s="198"/>
      <c r="L186" s="198"/>
      <c r="M186" s="198"/>
      <c r="N186" s="205"/>
      <c r="O186" s="205"/>
      <c r="P186" s="203"/>
      <c r="Q186" s="205"/>
      <c r="R186" s="205"/>
      <c r="S186" s="205"/>
      <c r="T186" s="200"/>
      <c r="U186" s="549"/>
      <c r="V186" s="200"/>
    </row>
    <row r="187" spans="1:22" s="184" customFormat="1">
      <c r="A187" s="1111" t="s">
        <v>224</v>
      </c>
      <c r="B187" s="1111"/>
      <c r="C187" s="1111"/>
      <c r="D187" s="1112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7"/>
      <c r="U187" s="207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00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5"/>
      <c r="B1" s="396" t="s">
        <v>256</v>
      </c>
      <c r="C1" s="35">
        <v>3.5</v>
      </c>
      <c r="D1" s="397" t="s">
        <v>257</v>
      </c>
      <c r="E1" s="398"/>
      <c r="F1" s="398"/>
      <c r="G1" s="398"/>
      <c r="H1" s="398"/>
      <c r="I1" s="398"/>
      <c r="J1" s="3"/>
      <c r="K1" s="3"/>
      <c r="L1" s="3"/>
      <c r="M1" s="3"/>
      <c r="N1" s="3"/>
      <c r="O1" s="3"/>
      <c r="P1" s="399"/>
      <c r="Q1" s="399"/>
      <c r="R1" s="399"/>
      <c r="S1" s="3"/>
      <c r="T1" s="3"/>
      <c r="U1" s="3"/>
      <c r="V1" s="3"/>
    </row>
    <row r="2" spans="1:22" s="505" customFormat="1" ht="20.25" customHeight="1">
      <c r="A2" s="35"/>
      <c r="B2" s="504" t="s">
        <v>2</v>
      </c>
      <c r="C2" s="35">
        <v>3.5</v>
      </c>
      <c r="D2" s="397" t="s">
        <v>258</v>
      </c>
      <c r="E2" s="413"/>
      <c r="F2" s="413"/>
      <c r="G2" s="413"/>
      <c r="H2" s="413"/>
      <c r="I2" s="413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s="8" customFormat="1" ht="15" customHeight="1">
      <c r="A3" s="1074" t="s">
        <v>259</v>
      </c>
      <c r="B3" s="1074"/>
      <c r="C3" s="1074"/>
      <c r="D3" s="1184"/>
      <c r="E3" s="517"/>
      <c r="F3" s="526"/>
      <c r="G3" s="553"/>
      <c r="H3" s="1208" t="s">
        <v>260</v>
      </c>
      <c r="I3" s="1209"/>
      <c r="J3" s="1209"/>
      <c r="K3" s="1209"/>
      <c r="L3" s="1209"/>
      <c r="M3" s="1209"/>
      <c r="N3" s="1209"/>
      <c r="O3" s="1209"/>
      <c r="P3" s="1209"/>
      <c r="Q3" s="1209"/>
      <c r="R3" s="1209"/>
      <c r="S3" s="1210"/>
      <c r="T3" s="1084" t="s">
        <v>261</v>
      </c>
      <c r="U3" s="1075"/>
    </row>
    <row r="4" spans="1:22" s="21" customFormat="1" ht="15" customHeight="1">
      <c r="A4" s="1185"/>
      <c r="B4" s="1185"/>
      <c r="C4" s="1185"/>
      <c r="D4" s="1186"/>
      <c r="E4" s="16"/>
      <c r="F4" s="567"/>
      <c r="G4" s="567"/>
      <c r="H4" s="16"/>
      <c r="I4" s="8"/>
      <c r="J4" s="559"/>
      <c r="K4" s="1084" t="s">
        <v>6</v>
      </c>
      <c r="L4" s="1074"/>
      <c r="M4" s="1184"/>
      <c r="N4" s="554"/>
      <c r="O4" s="555"/>
      <c r="P4" s="556"/>
      <c r="Q4" s="554"/>
      <c r="R4" s="555"/>
      <c r="S4" s="556"/>
      <c r="T4" s="1085"/>
      <c r="U4" s="1207"/>
      <c r="V4" s="519"/>
    </row>
    <row r="5" spans="1:22" s="8" customFormat="1" ht="15.75" customHeight="1">
      <c r="A5" s="1185"/>
      <c r="B5" s="1185"/>
      <c r="C5" s="1185"/>
      <c r="D5" s="1186"/>
      <c r="E5" s="1198" t="s">
        <v>7</v>
      </c>
      <c r="F5" s="1194"/>
      <c r="G5" s="1199"/>
      <c r="H5" s="1198" t="s">
        <v>8</v>
      </c>
      <c r="I5" s="1194"/>
      <c r="J5" s="1199"/>
      <c r="K5" s="1087" t="s">
        <v>9</v>
      </c>
      <c r="L5" s="1088"/>
      <c r="M5" s="1089"/>
      <c r="N5" s="1087" t="s">
        <v>10</v>
      </c>
      <c r="O5" s="1088"/>
      <c r="P5" s="1089"/>
      <c r="Q5" s="1088"/>
      <c r="R5" s="1088"/>
      <c r="S5" s="1088"/>
      <c r="T5" s="1085"/>
      <c r="U5" s="1207"/>
    </row>
    <row r="6" spans="1:22" s="8" customFormat="1" ht="17.25" customHeight="1">
      <c r="A6" s="1185"/>
      <c r="B6" s="1185"/>
      <c r="C6" s="1185"/>
      <c r="D6" s="1186"/>
      <c r="E6" s="1198" t="s">
        <v>11</v>
      </c>
      <c r="F6" s="1194"/>
      <c r="G6" s="1199"/>
      <c r="H6" s="1198" t="s">
        <v>12</v>
      </c>
      <c r="I6" s="1194"/>
      <c r="J6" s="1199"/>
      <c r="K6" s="1087" t="s">
        <v>13</v>
      </c>
      <c r="L6" s="1088"/>
      <c r="M6" s="1089"/>
      <c r="N6" s="1087" t="s">
        <v>262</v>
      </c>
      <c r="O6" s="1088"/>
      <c r="P6" s="1089"/>
      <c r="Q6" s="1088" t="s">
        <v>263</v>
      </c>
      <c r="R6" s="1088"/>
      <c r="S6" s="1088"/>
      <c r="T6" s="1085"/>
      <c r="U6" s="1207"/>
    </row>
    <row r="7" spans="1:22" s="8" customFormat="1" ht="16.5" customHeight="1">
      <c r="A7" s="1185"/>
      <c r="B7" s="1185"/>
      <c r="C7" s="1185"/>
      <c r="D7" s="1186"/>
      <c r="E7" s="554"/>
      <c r="F7" s="555"/>
      <c r="G7" s="556"/>
      <c r="H7" s="1198" t="s">
        <v>15</v>
      </c>
      <c r="I7" s="1194"/>
      <c r="J7" s="1199"/>
      <c r="K7" s="1087" t="s">
        <v>16</v>
      </c>
      <c r="L7" s="1088"/>
      <c r="M7" s="1089"/>
      <c r="N7" s="1087" t="s">
        <v>17</v>
      </c>
      <c r="O7" s="1088"/>
      <c r="P7" s="1089"/>
      <c r="Q7" s="1088" t="s">
        <v>166</v>
      </c>
      <c r="R7" s="1088"/>
      <c r="S7" s="1088"/>
      <c r="T7" s="1085"/>
      <c r="U7" s="1207"/>
    </row>
    <row r="8" spans="1:22" s="8" customFormat="1" ht="14.25" customHeight="1">
      <c r="A8" s="1185"/>
      <c r="B8" s="1185"/>
      <c r="C8" s="1185"/>
      <c r="D8" s="1186"/>
      <c r="E8" s="564"/>
      <c r="F8" s="565"/>
      <c r="G8" s="566"/>
      <c r="H8" s="1191" t="s">
        <v>19</v>
      </c>
      <c r="I8" s="1192"/>
      <c r="J8" s="1193"/>
      <c r="K8" s="1093" t="s">
        <v>19</v>
      </c>
      <c r="L8" s="1094"/>
      <c r="M8" s="1095"/>
      <c r="N8" s="1087" t="s">
        <v>20</v>
      </c>
      <c r="O8" s="1088"/>
      <c r="P8" s="1089"/>
      <c r="Q8" s="23"/>
      <c r="R8" s="23"/>
      <c r="S8" s="23"/>
      <c r="T8" s="1085"/>
      <c r="U8" s="1207"/>
    </row>
    <row r="9" spans="1:22" s="8" customFormat="1" ht="13.5" customHeight="1">
      <c r="A9" s="1185"/>
      <c r="B9" s="1185"/>
      <c r="C9" s="1185"/>
      <c r="D9" s="1186"/>
      <c r="E9" s="363" t="s">
        <v>7</v>
      </c>
      <c r="F9" s="364" t="s">
        <v>167</v>
      </c>
      <c r="G9" s="365" t="s">
        <v>168</v>
      </c>
      <c r="H9" s="363" t="s">
        <v>7</v>
      </c>
      <c r="I9" s="363" t="s">
        <v>167</v>
      </c>
      <c r="J9" s="365" t="s">
        <v>168</v>
      </c>
      <c r="K9" s="179" t="s">
        <v>7</v>
      </c>
      <c r="L9" s="179" t="s">
        <v>167</v>
      </c>
      <c r="M9" s="576" t="s">
        <v>168</v>
      </c>
      <c r="N9" s="179" t="s">
        <v>7</v>
      </c>
      <c r="O9" s="179" t="s">
        <v>167</v>
      </c>
      <c r="P9" s="179" t="s">
        <v>168</v>
      </c>
      <c r="Q9" s="179" t="s">
        <v>7</v>
      </c>
      <c r="R9" s="179" t="s">
        <v>167</v>
      </c>
      <c r="S9" s="575" t="s">
        <v>168</v>
      </c>
      <c r="T9" s="1085"/>
      <c r="U9" s="1207"/>
    </row>
    <row r="10" spans="1:22" s="8" customFormat="1" ht="13.5" customHeight="1">
      <c r="A10" s="1187"/>
      <c r="B10" s="1187"/>
      <c r="C10" s="1187"/>
      <c r="D10" s="1188"/>
      <c r="E10" s="366" t="s">
        <v>11</v>
      </c>
      <c r="F10" s="367" t="s">
        <v>169</v>
      </c>
      <c r="G10" s="367" t="s">
        <v>170</v>
      </c>
      <c r="H10" s="366" t="s">
        <v>11</v>
      </c>
      <c r="I10" s="366" t="s">
        <v>169</v>
      </c>
      <c r="J10" s="367" t="s">
        <v>170</v>
      </c>
      <c r="K10" s="38" t="s">
        <v>11</v>
      </c>
      <c r="L10" s="38" t="s">
        <v>169</v>
      </c>
      <c r="M10" s="593" t="s">
        <v>170</v>
      </c>
      <c r="N10" s="38" t="s">
        <v>11</v>
      </c>
      <c r="O10" s="38" t="s">
        <v>169</v>
      </c>
      <c r="P10" s="593" t="s">
        <v>170</v>
      </c>
      <c r="Q10" s="38" t="s">
        <v>11</v>
      </c>
      <c r="R10" s="38" t="s">
        <v>169</v>
      </c>
      <c r="S10" s="594" t="s">
        <v>170</v>
      </c>
      <c r="T10" s="1086"/>
      <c r="U10" s="1079"/>
    </row>
    <row r="11" spans="1:22" s="8" customFormat="1" ht="3" customHeight="1">
      <c r="A11" s="559"/>
      <c r="B11" s="559"/>
      <c r="C11" s="559"/>
      <c r="D11" s="560"/>
      <c r="E11" s="401"/>
      <c r="F11" s="402"/>
      <c r="G11" s="402"/>
      <c r="H11" s="401"/>
      <c r="I11" s="401"/>
      <c r="J11" s="402"/>
      <c r="K11" s="39"/>
      <c r="L11" s="39"/>
      <c r="M11" s="576"/>
      <c r="N11" s="39"/>
      <c r="O11" s="39"/>
      <c r="P11" s="576"/>
      <c r="Q11" s="39"/>
      <c r="R11" s="39"/>
      <c r="S11" s="575"/>
      <c r="T11" s="518"/>
    </row>
    <row r="12" spans="1:22" s="333" customFormat="1" ht="12.75" customHeight="1">
      <c r="A12" s="1211" t="s">
        <v>21</v>
      </c>
      <c r="B12" s="1211"/>
      <c r="C12" s="1211"/>
      <c r="D12" s="1212"/>
      <c r="E12" s="907">
        <f>E13+E18+E25+E29</f>
        <v>81310</v>
      </c>
      <c r="F12" s="907">
        <f t="shared" ref="F12:M12" si="0">F13+F18+F25+F29</f>
        <v>40633</v>
      </c>
      <c r="G12" s="907">
        <f t="shared" si="0"/>
        <v>40667</v>
      </c>
      <c r="H12" s="907">
        <f t="shared" si="0"/>
        <v>57148</v>
      </c>
      <c r="I12" s="907">
        <f t="shared" si="0"/>
        <v>27609</v>
      </c>
      <c r="J12" s="907">
        <f t="shared" si="0"/>
        <v>29539</v>
      </c>
      <c r="K12" s="907">
        <f t="shared" si="0"/>
        <v>19755</v>
      </c>
      <c r="L12" s="907">
        <f t="shared" si="0"/>
        <v>10243</v>
      </c>
      <c r="M12" s="907">
        <f t="shared" si="0"/>
        <v>9512</v>
      </c>
      <c r="N12" s="907">
        <f>N13+N18+N25</f>
        <v>3087</v>
      </c>
      <c r="O12" s="907">
        <f>O13+O18+O25</f>
        <v>1620</v>
      </c>
      <c r="P12" s="907">
        <f>P13+P18+P25</f>
        <v>1467</v>
      </c>
      <c r="Q12" s="907">
        <f>Q13+Q18+Q25+Q29</f>
        <v>1320</v>
      </c>
      <c r="R12" s="907">
        <f>R13+R18+R25+R29</f>
        <v>1161</v>
      </c>
      <c r="S12" s="907">
        <f>S13+S18+S25+S29</f>
        <v>149</v>
      </c>
      <c r="T12" s="403"/>
      <c r="U12" s="557" t="s">
        <v>11</v>
      </c>
      <c r="V12" s="513"/>
    </row>
    <row r="13" spans="1:22" s="333" customFormat="1" ht="12.75" customHeight="1">
      <c r="A13" s="404" t="s">
        <v>133</v>
      </c>
      <c r="B13" s="557"/>
      <c r="C13" s="557"/>
      <c r="D13" s="558"/>
      <c r="E13" s="907">
        <f>E57+E96+E135+E174+E213+E252+E291+E330</f>
        <v>12400</v>
      </c>
      <c r="F13" s="907">
        <f t="shared" ref="F13:S13" si="1">F57+F96+F135+F174+F213+F252+F291+F330</f>
        <v>6363</v>
      </c>
      <c r="G13" s="907">
        <f t="shared" si="1"/>
        <v>6037</v>
      </c>
      <c r="H13" s="907">
        <f>H57+H96+H135+H174+H213+H252+H291+H330</f>
        <v>6933</v>
      </c>
      <c r="I13" s="907">
        <f t="shared" si="1"/>
        <v>3528</v>
      </c>
      <c r="J13" s="907">
        <f t="shared" si="1"/>
        <v>3405</v>
      </c>
      <c r="K13" s="907">
        <f t="shared" si="1"/>
        <v>4508</v>
      </c>
      <c r="L13" s="907">
        <f t="shared" si="1"/>
        <v>2332</v>
      </c>
      <c r="M13" s="907">
        <f t="shared" si="1"/>
        <v>2176</v>
      </c>
      <c r="N13" s="907">
        <f t="shared" si="1"/>
        <v>731</v>
      </c>
      <c r="O13" s="907">
        <f t="shared" si="1"/>
        <v>393</v>
      </c>
      <c r="P13" s="907">
        <f t="shared" si="1"/>
        <v>338</v>
      </c>
      <c r="Q13" s="907">
        <f t="shared" si="1"/>
        <v>228</v>
      </c>
      <c r="R13" s="907">
        <f t="shared" si="1"/>
        <v>110</v>
      </c>
      <c r="S13" s="907">
        <f t="shared" si="1"/>
        <v>118</v>
      </c>
      <c r="T13" s="404" t="s">
        <v>138</v>
      </c>
      <c r="U13" s="405"/>
      <c r="V13" s="513"/>
    </row>
    <row r="14" spans="1:22" s="333" customFormat="1" ht="12.75" customHeight="1">
      <c r="A14" s="406"/>
      <c r="B14" s="406" t="s">
        <v>264</v>
      </c>
      <c r="C14" s="406"/>
      <c r="D14" s="407"/>
      <c r="E14" s="908">
        <f t="shared" ref="E14:S32" si="2">E58+E97+E136+E175+E214+E253+E292+E331</f>
        <v>5045</v>
      </c>
      <c r="F14" s="908">
        <f t="shared" si="2"/>
        <v>2589</v>
      </c>
      <c r="G14" s="908">
        <f t="shared" si="2"/>
        <v>2456</v>
      </c>
      <c r="H14" s="908">
        <f t="shared" si="2"/>
        <v>3401</v>
      </c>
      <c r="I14" s="908">
        <f t="shared" si="2"/>
        <v>1739</v>
      </c>
      <c r="J14" s="908">
        <f t="shared" si="2"/>
        <v>1662</v>
      </c>
      <c r="K14" s="908">
        <f t="shared" si="2"/>
        <v>1366</v>
      </c>
      <c r="L14" s="908">
        <f t="shared" si="2"/>
        <v>697</v>
      </c>
      <c r="M14" s="908">
        <f t="shared" si="2"/>
        <v>669</v>
      </c>
      <c r="N14" s="908">
        <f t="shared" si="2"/>
        <v>216</v>
      </c>
      <c r="O14" s="908">
        <f t="shared" si="2"/>
        <v>119</v>
      </c>
      <c r="P14" s="908">
        <f t="shared" si="2"/>
        <v>97</v>
      </c>
      <c r="Q14" s="908">
        <f t="shared" si="2"/>
        <v>62</v>
      </c>
      <c r="R14" s="908">
        <f t="shared" si="2"/>
        <v>34</v>
      </c>
      <c r="S14" s="908">
        <f t="shared" si="2"/>
        <v>28</v>
      </c>
      <c r="T14" s="403"/>
      <c r="U14" s="406" t="s">
        <v>265</v>
      </c>
    </row>
    <row r="15" spans="1:22" s="333" customFormat="1" ht="12.75" customHeight="1">
      <c r="A15" s="406"/>
      <c r="B15" s="406" t="s">
        <v>266</v>
      </c>
      <c r="C15" s="406"/>
      <c r="D15" s="407"/>
      <c r="E15" s="908">
        <f t="shared" si="2"/>
        <v>5311</v>
      </c>
      <c r="F15" s="908">
        <f t="shared" si="2"/>
        <v>2721</v>
      </c>
      <c r="G15" s="908">
        <f t="shared" si="2"/>
        <v>2590</v>
      </c>
      <c r="H15" s="908">
        <f t="shared" si="2"/>
        <v>3532</v>
      </c>
      <c r="I15" s="908">
        <f t="shared" si="2"/>
        <v>1789</v>
      </c>
      <c r="J15" s="908">
        <f t="shared" si="2"/>
        <v>1743</v>
      </c>
      <c r="K15" s="908">
        <f t="shared" si="2"/>
        <v>1452</v>
      </c>
      <c r="L15" s="908">
        <f t="shared" si="2"/>
        <v>761</v>
      </c>
      <c r="M15" s="908">
        <f t="shared" si="2"/>
        <v>691</v>
      </c>
      <c r="N15" s="908">
        <f t="shared" si="2"/>
        <v>279</v>
      </c>
      <c r="O15" s="908">
        <f t="shared" si="2"/>
        <v>142</v>
      </c>
      <c r="P15" s="908">
        <f t="shared" si="2"/>
        <v>137</v>
      </c>
      <c r="Q15" s="908">
        <f t="shared" si="2"/>
        <v>48</v>
      </c>
      <c r="R15" s="908">
        <f t="shared" si="2"/>
        <v>29</v>
      </c>
      <c r="S15" s="908">
        <f t="shared" si="2"/>
        <v>19</v>
      </c>
      <c r="T15" s="403"/>
      <c r="U15" s="406" t="s">
        <v>267</v>
      </c>
    </row>
    <row r="16" spans="1:22" s="333" customFormat="1" ht="12.75" customHeight="1">
      <c r="A16" s="406"/>
      <c r="B16" s="406" t="s">
        <v>268</v>
      </c>
      <c r="C16" s="406"/>
      <c r="D16" s="407"/>
      <c r="E16" s="908">
        <f t="shared" si="2"/>
        <v>1703</v>
      </c>
      <c r="F16" s="908">
        <f t="shared" si="2"/>
        <v>899</v>
      </c>
      <c r="G16" s="908">
        <f t="shared" si="2"/>
        <v>804</v>
      </c>
      <c r="H16" s="908" t="s">
        <v>25</v>
      </c>
      <c r="I16" s="908" t="s">
        <v>25</v>
      </c>
      <c r="J16" s="908" t="s">
        <v>25</v>
      </c>
      <c r="K16" s="908">
        <f t="shared" si="2"/>
        <v>1425</v>
      </c>
      <c r="L16" s="908">
        <f t="shared" si="2"/>
        <v>750</v>
      </c>
      <c r="M16" s="908">
        <f t="shared" si="2"/>
        <v>675</v>
      </c>
      <c r="N16" s="908">
        <f t="shared" si="2"/>
        <v>236</v>
      </c>
      <c r="O16" s="908">
        <f t="shared" si="2"/>
        <v>132</v>
      </c>
      <c r="P16" s="908">
        <f t="shared" si="2"/>
        <v>104</v>
      </c>
      <c r="Q16" s="908">
        <f t="shared" si="2"/>
        <v>42</v>
      </c>
      <c r="R16" s="908">
        <f t="shared" si="2"/>
        <v>17</v>
      </c>
      <c r="S16" s="908">
        <f t="shared" si="2"/>
        <v>25</v>
      </c>
      <c r="T16" s="406"/>
      <c r="U16" s="406" t="s">
        <v>269</v>
      </c>
    </row>
    <row r="17" spans="1:25" s="333" customFormat="1" ht="12.75" customHeight="1">
      <c r="A17" s="406"/>
      <c r="B17" s="406" t="s">
        <v>270</v>
      </c>
      <c r="C17" s="406"/>
      <c r="D17" s="407"/>
      <c r="E17" s="908">
        <f t="shared" si="2"/>
        <v>341</v>
      </c>
      <c r="F17" s="908">
        <f t="shared" si="2"/>
        <v>154</v>
      </c>
      <c r="G17" s="908">
        <f t="shared" si="2"/>
        <v>187</v>
      </c>
      <c r="H17" s="908" t="s">
        <v>25</v>
      </c>
      <c r="I17" s="908" t="s">
        <v>25</v>
      </c>
      <c r="J17" s="908" t="s">
        <v>25</v>
      </c>
      <c r="K17" s="908" t="s">
        <v>25</v>
      </c>
      <c r="L17" s="908" t="s">
        <v>25</v>
      </c>
      <c r="M17" s="908" t="s">
        <v>25</v>
      </c>
      <c r="N17" s="908" t="s">
        <v>25</v>
      </c>
      <c r="O17" s="908" t="s">
        <v>25</v>
      </c>
      <c r="P17" s="908" t="s">
        <v>25</v>
      </c>
      <c r="Q17" s="908">
        <f t="shared" si="2"/>
        <v>76</v>
      </c>
      <c r="R17" s="908">
        <f t="shared" si="2"/>
        <v>30</v>
      </c>
      <c r="S17" s="908">
        <f t="shared" si="2"/>
        <v>46</v>
      </c>
      <c r="T17" s="406"/>
      <c r="U17" s="406" t="s">
        <v>271</v>
      </c>
    </row>
    <row r="18" spans="1:25" s="333" customFormat="1" ht="12.75" customHeight="1">
      <c r="A18" s="408" t="s">
        <v>89</v>
      </c>
      <c r="B18" s="406"/>
      <c r="C18" s="406"/>
      <c r="D18" s="407"/>
      <c r="E18" s="907">
        <f t="shared" si="2"/>
        <v>36950</v>
      </c>
      <c r="F18" s="907">
        <f t="shared" si="2"/>
        <v>19042</v>
      </c>
      <c r="G18" s="907">
        <f t="shared" si="2"/>
        <v>17898</v>
      </c>
      <c r="H18" s="907">
        <f t="shared" si="2"/>
        <v>26119</v>
      </c>
      <c r="I18" s="907">
        <f t="shared" si="2"/>
        <v>13541</v>
      </c>
      <c r="J18" s="907">
        <f t="shared" si="2"/>
        <v>12578</v>
      </c>
      <c r="K18" s="907">
        <f t="shared" si="2"/>
        <v>9035</v>
      </c>
      <c r="L18" s="907">
        <f t="shared" si="2"/>
        <v>4581</v>
      </c>
      <c r="M18" s="907">
        <f t="shared" si="2"/>
        <v>4454</v>
      </c>
      <c r="N18" s="907">
        <f t="shared" si="2"/>
        <v>1725</v>
      </c>
      <c r="O18" s="907">
        <f t="shared" si="2"/>
        <v>890</v>
      </c>
      <c r="P18" s="907">
        <f t="shared" si="2"/>
        <v>835</v>
      </c>
      <c r="Q18" s="907">
        <f t="shared" si="2"/>
        <v>71</v>
      </c>
      <c r="R18" s="907">
        <f t="shared" si="2"/>
        <v>30</v>
      </c>
      <c r="S18" s="907">
        <f t="shared" si="2"/>
        <v>31</v>
      </c>
      <c r="T18" s="404" t="s">
        <v>95</v>
      </c>
      <c r="U18" s="406"/>
      <c r="V18" s="513"/>
      <c r="W18" s="513"/>
    </row>
    <row r="19" spans="1:25" s="333" customFormat="1" ht="12.75" customHeight="1">
      <c r="A19" s="406"/>
      <c r="B19" s="406" t="s">
        <v>272</v>
      </c>
      <c r="C19" s="406"/>
      <c r="D19" s="407"/>
      <c r="E19" s="908">
        <f t="shared" si="2"/>
        <v>5677</v>
      </c>
      <c r="F19" s="908">
        <f t="shared" si="2"/>
        <v>2962</v>
      </c>
      <c r="G19" s="908">
        <f t="shared" si="2"/>
        <v>2715</v>
      </c>
      <c r="H19" s="908">
        <f t="shared" si="2"/>
        <v>3961</v>
      </c>
      <c r="I19" s="908">
        <f t="shared" si="2"/>
        <v>2046</v>
      </c>
      <c r="J19" s="908">
        <f t="shared" si="2"/>
        <v>1915</v>
      </c>
      <c r="K19" s="908">
        <f t="shared" si="2"/>
        <v>1415</v>
      </c>
      <c r="L19" s="908">
        <f t="shared" si="2"/>
        <v>755</v>
      </c>
      <c r="M19" s="908">
        <f t="shared" si="2"/>
        <v>660</v>
      </c>
      <c r="N19" s="908">
        <f t="shared" si="2"/>
        <v>272</v>
      </c>
      <c r="O19" s="908">
        <f t="shared" si="2"/>
        <v>141</v>
      </c>
      <c r="P19" s="908">
        <f t="shared" si="2"/>
        <v>131</v>
      </c>
      <c r="Q19" s="908">
        <f t="shared" ref="Q19:S24" si="3">Q63+Q102+Q141+Q180+Q219+Q258+Q297+Q336</f>
        <v>29</v>
      </c>
      <c r="R19" s="908">
        <f t="shared" si="3"/>
        <v>20</v>
      </c>
      <c r="S19" s="908">
        <f t="shared" si="3"/>
        <v>9</v>
      </c>
      <c r="T19" s="406"/>
      <c r="U19" s="406" t="s">
        <v>273</v>
      </c>
    </row>
    <row r="20" spans="1:25" s="333" customFormat="1" ht="12.75" customHeight="1">
      <c r="A20" s="406"/>
      <c r="B20" s="406" t="s">
        <v>274</v>
      </c>
      <c r="C20" s="406"/>
      <c r="D20" s="407"/>
      <c r="E20" s="908">
        <f t="shared" si="2"/>
        <v>5920</v>
      </c>
      <c r="F20" s="908">
        <f t="shared" si="2"/>
        <v>3020</v>
      </c>
      <c r="G20" s="908">
        <f t="shared" si="2"/>
        <v>2900</v>
      </c>
      <c r="H20" s="908">
        <f t="shared" si="2"/>
        <v>4193</v>
      </c>
      <c r="I20" s="908">
        <f t="shared" si="2"/>
        <v>2137</v>
      </c>
      <c r="J20" s="908">
        <f t="shared" si="2"/>
        <v>2056</v>
      </c>
      <c r="K20" s="908">
        <f t="shared" si="2"/>
        <v>1410</v>
      </c>
      <c r="L20" s="908">
        <f t="shared" si="2"/>
        <v>723</v>
      </c>
      <c r="M20" s="908">
        <f t="shared" si="2"/>
        <v>687</v>
      </c>
      <c r="N20" s="908">
        <f t="shared" si="2"/>
        <v>297</v>
      </c>
      <c r="O20" s="908">
        <f t="shared" si="2"/>
        <v>150</v>
      </c>
      <c r="P20" s="908">
        <f t="shared" si="2"/>
        <v>147</v>
      </c>
      <c r="Q20" s="908">
        <f t="shared" si="3"/>
        <v>20</v>
      </c>
      <c r="R20" s="908">
        <f t="shared" si="3"/>
        <v>10</v>
      </c>
      <c r="S20" s="908">
        <f t="shared" si="3"/>
        <v>10</v>
      </c>
      <c r="T20" s="406"/>
      <c r="U20" s="406" t="s">
        <v>275</v>
      </c>
    </row>
    <row r="21" spans="1:25" s="333" customFormat="1" ht="12.75" customHeight="1">
      <c r="A21" s="408"/>
      <c r="B21" s="406" t="s">
        <v>276</v>
      </c>
      <c r="C21" s="406"/>
      <c r="D21" s="407"/>
      <c r="E21" s="908">
        <f t="shared" si="2"/>
        <v>6019</v>
      </c>
      <c r="F21" s="908">
        <f t="shared" si="2"/>
        <v>3097</v>
      </c>
      <c r="G21" s="908">
        <f t="shared" si="2"/>
        <v>2912</v>
      </c>
      <c r="H21" s="908">
        <f t="shared" si="2"/>
        <v>4232</v>
      </c>
      <c r="I21" s="908">
        <f t="shared" si="2"/>
        <v>2222</v>
      </c>
      <c r="J21" s="908">
        <f t="shared" si="2"/>
        <v>2010</v>
      </c>
      <c r="K21" s="908">
        <f t="shared" si="2"/>
        <v>1494</v>
      </c>
      <c r="L21" s="908">
        <f t="shared" si="2"/>
        <v>740</v>
      </c>
      <c r="M21" s="908">
        <f t="shared" si="2"/>
        <v>754</v>
      </c>
      <c r="N21" s="908">
        <f t="shared" si="2"/>
        <v>271</v>
      </c>
      <c r="O21" s="908">
        <f t="shared" si="2"/>
        <v>135</v>
      </c>
      <c r="P21" s="908">
        <f t="shared" si="2"/>
        <v>136</v>
      </c>
      <c r="Q21" s="908">
        <f t="shared" si="3"/>
        <v>22</v>
      </c>
      <c r="R21" s="908">
        <f t="shared" si="3"/>
        <v>0</v>
      </c>
      <c r="S21" s="908">
        <f t="shared" si="3"/>
        <v>12</v>
      </c>
      <c r="T21" s="406"/>
      <c r="U21" s="406" t="s">
        <v>277</v>
      </c>
      <c r="Y21" s="333" t="s">
        <v>278</v>
      </c>
    </row>
    <row r="22" spans="1:25" s="333" customFormat="1" ht="12.75" customHeight="1">
      <c r="A22" s="406"/>
      <c r="B22" s="406" t="s">
        <v>279</v>
      </c>
      <c r="C22" s="406"/>
      <c r="D22" s="407"/>
      <c r="E22" s="908">
        <f t="shared" si="2"/>
        <v>6349</v>
      </c>
      <c r="F22" s="908">
        <f t="shared" si="2"/>
        <v>3273</v>
      </c>
      <c r="G22" s="908">
        <f t="shared" si="2"/>
        <v>3076</v>
      </c>
      <c r="H22" s="908">
        <f t="shared" si="2"/>
        <v>4483</v>
      </c>
      <c r="I22" s="908">
        <f t="shared" si="2"/>
        <v>2338</v>
      </c>
      <c r="J22" s="908">
        <f t="shared" si="2"/>
        <v>2145</v>
      </c>
      <c r="K22" s="908">
        <f t="shared" si="2"/>
        <v>1584</v>
      </c>
      <c r="L22" s="908">
        <f t="shared" si="2"/>
        <v>785</v>
      </c>
      <c r="M22" s="908">
        <f t="shared" si="2"/>
        <v>799</v>
      </c>
      <c r="N22" s="908">
        <f t="shared" si="2"/>
        <v>282</v>
      </c>
      <c r="O22" s="908">
        <f t="shared" si="2"/>
        <v>150</v>
      </c>
      <c r="P22" s="908">
        <f t="shared" si="2"/>
        <v>132</v>
      </c>
      <c r="Q22" s="908">
        <f t="shared" si="3"/>
        <v>0</v>
      </c>
      <c r="R22" s="908">
        <f t="shared" si="3"/>
        <v>0</v>
      </c>
      <c r="S22" s="908">
        <f t="shared" si="3"/>
        <v>0</v>
      </c>
      <c r="T22" s="406"/>
      <c r="U22" s="406" t="s">
        <v>280</v>
      </c>
    </row>
    <row r="23" spans="1:25" s="333" customFormat="1" ht="12.75" customHeight="1">
      <c r="A23" s="406"/>
      <c r="B23" s="406" t="s">
        <v>281</v>
      </c>
      <c r="C23" s="406"/>
      <c r="D23" s="407"/>
      <c r="E23" s="908">
        <f t="shared" si="2"/>
        <v>6374</v>
      </c>
      <c r="F23" s="908">
        <f t="shared" si="2"/>
        <v>3349</v>
      </c>
      <c r="G23" s="908">
        <f t="shared" si="2"/>
        <v>3025</v>
      </c>
      <c r="H23" s="908">
        <f t="shared" si="2"/>
        <v>4563</v>
      </c>
      <c r="I23" s="908">
        <f t="shared" si="2"/>
        <v>2425</v>
      </c>
      <c r="J23" s="908">
        <f t="shared" si="2"/>
        <v>2138</v>
      </c>
      <c r="K23" s="908">
        <f t="shared" si="2"/>
        <v>1511</v>
      </c>
      <c r="L23" s="908">
        <f t="shared" si="2"/>
        <v>770</v>
      </c>
      <c r="M23" s="908">
        <f t="shared" si="2"/>
        <v>741</v>
      </c>
      <c r="N23" s="908">
        <f t="shared" si="2"/>
        <v>300</v>
      </c>
      <c r="O23" s="908">
        <f t="shared" si="2"/>
        <v>154</v>
      </c>
      <c r="P23" s="908">
        <f t="shared" si="2"/>
        <v>146</v>
      </c>
      <c r="Q23" s="908">
        <f t="shared" si="3"/>
        <v>0</v>
      </c>
      <c r="R23" s="908">
        <f t="shared" si="3"/>
        <v>0</v>
      </c>
      <c r="S23" s="908">
        <f t="shared" si="3"/>
        <v>0</v>
      </c>
      <c r="T23" s="406"/>
      <c r="U23" s="406" t="s">
        <v>282</v>
      </c>
    </row>
    <row r="24" spans="1:25" s="333" customFormat="1" ht="12.75" customHeight="1">
      <c r="A24" s="406"/>
      <c r="B24" s="406" t="s">
        <v>283</v>
      </c>
      <c r="C24" s="406"/>
      <c r="D24" s="407"/>
      <c r="E24" s="908">
        <f t="shared" si="2"/>
        <v>6611</v>
      </c>
      <c r="F24" s="908">
        <f t="shared" si="2"/>
        <v>3341</v>
      </c>
      <c r="G24" s="908">
        <f t="shared" si="2"/>
        <v>3270</v>
      </c>
      <c r="H24" s="908">
        <f t="shared" si="2"/>
        <v>4687</v>
      </c>
      <c r="I24" s="908">
        <f t="shared" si="2"/>
        <v>2373</v>
      </c>
      <c r="J24" s="908">
        <f t="shared" si="2"/>
        <v>2314</v>
      </c>
      <c r="K24" s="908">
        <f t="shared" si="2"/>
        <v>1621</v>
      </c>
      <c r="L24" s="908">
        <f t="shared" si="2"/>
        <v>808</v>
      </c>
      <c r="M24" s="908">
        <f t="shared" si="2"/>
        <v>813</v>
      </c>
      <c r="N24" s="908">
        <f t="shared" si="2"/>
        <v>303</v>
      </c>
      <c r="O24" s="908">
        <f t="shared" si="2"/>
        <v>160</v>
      </c>
      <c r="P24" s="908">
        <f t="shared" si="2"/>
        <v>143</v>
      </c>
      <c r="Q24" s="908">
        <f t="shared" si="3"/>
        <v>0</v>
      </c>
      <c r="R24" s="908">
        <f t="shared" si="3"/>
        <v>0</v>
      </c>
      <c r="S24" s="908">
        <f t="shared" si="3"/>
        <v>0</v>
      </c>
      <c r="T24" s="406"/>
      <c r="U24" s="406" t="s">
        <v>284</v>
      </c>
    </row>
    <row r="25" spans="1:25" s="333" customFormat="1" ht="12.75" customHeight="1">
      <c r="A25" s="408" t="s">
        <v>285</v>
      </c>
      <c r="B25" s="406"/>
      <c r="C25" s="406"/>
      <c r="D25" s="407"/>
      <c r="E25" s="907">
        <f t="shared" si="2"/>
        <v>20021</v>
      </c>
      <c r="F25" s="907">
        <f t="shared" si="2"/>
        <v>10446</v>
      </c>
      <c r="G25" s="907">
        <f t="shared" si="2"/>
        <v>9575</v>
      </c>
      <c r="H25" s="907">
        <f t="shared" si="2"/>
        <v>14965</v>
      </c>
      <c r="I25" s="907">
        <f t="shared" si="2"/>
        <v>7241</v>
      </c>
      <c r="J25" s="907">
        <f t="shared" si="2"/>
        <v>7724</v>
      </c>
      <c r="K25" s="907">
        <f t="shared" si="2"/>
        <v>3743</v>
      </c>
      <c r="L25" s="907">
        <f t="shared" si="2"/>
        <v>2186</v>
      </c>
      <c r="M25" s="907">
        <f t="shared" si="2"/>
        <v>1557</v>
      </c>
      <c r="N25" s="907">
        <f t="shared" si="2"/>
        <v>631</v>
      </c>
      <c r="O25" s="907">
        <f t="shared" si="2"/>
        <v>337</v>
      </c>
      <c r="P25" s="907">
        <f t="shared" si="2"/>
        <v>294</v>
      </c>
      <c r="Q25" s="907">
        <f t="shared" si="2"/>
        <v>682</v>
      </c>
      <c r="R25" s="907">
        <f t="shared" si="2"/>
        <v>682</v>
      </c>
      <c r="S25" s="907">
        <f t="shared" si="2"/>
        <v>0</v>
      </c>
      <c r="T25" s="404" t="s">
        <v>98</v>
      </c>
      <c r="U25" s="405"/>
      <c r="V25" s="513"/>
    </row>
    <row r="26" spans="1:25" s="333" customFormat="1" ht="12.75" customHeight="1">
      <c r="A26" s="406"/>
      <c r="B26" s="406" t="s">
        <v>286</v>
      </c>
      <c r="C26" s="406"/>
      <c r="D26" s="407"/>
      <c r="E26" s="908">
        <f t="shared" si="2"/>
        <v>6617</v>
      </c>
      <c r="F26" s="908">
        <f t="shared" si="2"/>
        <v>3472</v>
      </c>
      <c r="G26" s="908">
        <f t="shared" si="2"/>
        <v>3145</v>
      </c>
      <c r="H26" s="908">
        <f t="shared" si="2"/>
        <v>4946</v>
      </c>
      <c r="I26" s="908">
        <f t="shared" si="2"/>
        <v>2417</v>
      </c>
      <c r="J26" s="908">
        <f t="shared" si="2"/>
        <v>2529</v>
      </c>
      <c r="K26" s="908">
        <f t="shared" si="2"/>
        <v>1242</v>
      </c>
      <c r="L26" s="908">
        <f t="shared" si="2"/>
        <v>734</v>
      </c>
      <c r="M26" s="908">
        <f t="shared" si="2"/>
        <v>508</v>
      </c>
      <c r="N26" s="908">
        <f t="shared" si="2"/>
        <v>225</v>
      </c>
      <c r="O26" s="908">
        <f t="shared" si="2"/>
        <v>117</v>
      </c>
      <c r="P26" s="908">
        <f t="shared" si="2"/>
        <v>108</v>
      </c>
      <c r="Q26" s="908">
        <f t="shared" si="2"/>
        <v>204</v>
      </c>
      <c r="R26" s="908">
        <f t="shared" si="2"/>
        <v>204</v>
      </c>
      <c r="S26" s="908">
        <f t="shared" ref="S26:S32" si="4">S70+S109+S148+S187+S226+S265+S304+S343</f>
        <v>0</v>
      </c>
      <c r="T26" s="406"/>
      <c r="U26" s="406" t="s">
        <v>287</v>
      </c>
    </row>
    <row r="27" spans="1:25" s="333" customFormat="1" ht="12.75" customHeight="1">
      <c r="A27" s="406"/>
      <c r="B27" s="406" t="s">
        <v>288</v>
      </c>
      <c r="C27" s="406"/>
      <c r="D27" s="407"/>
      <c r="E27" s="908">
        <f t="shared" si="2"/>
        <v>6618</v>
      </c>
      <c r="F27" s="908">
        <f t="shared" si="2"/>
        <v>3455</v>
      </c>
      <c r="G27" s="908">
        <f t="shared" si="2"/>
        <v>3163</v>
      </c>
      <c r="H27" s="908">
        <f t="shared" si="2"/>
        <v>4976</v>
      </c>
      <c r="I27" s="908">
        <f t="shared" si="2"/>
        <v>2425</v>
      </c>
      <c r="J27" s="908">
        <f t="shared" si="2"/>
        <v>2551</v>
      </c>
      <c r="K27" s="908">
        <f t="shared" si="2"/>
        <v>1215</v>
      </c>
      <c r="L27" s="908">
        <f t="shared" si="2"/>
        <v>699</v>
      </c>
      <c r="M27" s="908">
        <f t="shared" si="2"/>
        <v>516</v>
      </c>
      <c r="N27" s="908">
        <f t="shared" si="2"/>
        <v>206</v>
      </c>
      <c r="O27" s="908">
        <f t="shared" si="2"/>
        <v>110</v>
      </c>
      <c r="P27" s="908">
        <f t="shared" si="2"/>
        <v>96</v>
      </c>
      <c r="Q27" s="908">
        <f t="shared" si="2"/>
        <v>221</v>
      </c>
      <c r="R27" s="908">
        <f t="shared" si="2"/>
        <v>221</v>
      </c>
      <c r="S27" s="908">
        <f t="shared" si="4"/>
        <v>0</v>
      </c>
      <c r="T27" s="406"/>
      <c r="U27" s="406" t="s">
        <v>289</v>
      </c>
    </row>
    <row r="28" spans="1:25" s="333" customFormat="1" ht="12.75" customHeight="1">
      <c r="A28" s="406"/>
      <c r="B28" s="406" t="s">
        <v>290</v>
      </c>
      <c r="C28" s="406"/>
      <c r="D28" s="407"/>
      <c r="E28" s="908">
        <f t="shared" si="2"/>
        <v>6786</v>
      </c>
      <c r="F28" s="908">
        <f t="shared" si="2"/>
        <v>3519</v>
      </c>
      <c r="G28" s="908">
        <f t="shared" si="2"/>
        <v>3267</v>
      </c>
      <c r="H28" s="908">
        <f t="shared" si="2"/>
        <v>5043</v>
      </c>
      <c r="I28" s="908">
        <f t="shared" si="2"/>
        <v>2399</v>
      </c>
      <c r="J28" s="908">
        <f t="shared" si="2"/>
        <v>2644</v>
      </c>
      <c r="K28" s="908">
        <f t="shared" si="2"/>
        <v>1286</v>
      </c>
      <c r="L28" s="908">
        <f t="shared" si="2"/>
        <v>753</v>
      </c>
      <c r="M28" s="908">
        <f t="shared" si="2"/>
        <v>533</v>
      </c>
      <c r="N28" s="908">
        <f t="shared" si="2"/>
        <v>200</v>
      </c>
      <c r="O28" s="908">
        <f t="shared" si="2"/>
        <v>110</v>
      </c>
      <c r="P28" s="908">
        <f t="shared" si="2"/>
        <v>90</v>
      </c>
      <c r="Q28" s="908">
        <f t="shared" si="2"/>
        <v>257</v>
      </c>
      <c r="R28" s="908">
        <f t="shared" si="2"/>
        <v>257</v>
      </c>
      <c r="S28" s="908">
        <f t="shared" si="4"/>
        <v>0</v>
      </c>
      <c r="T28" s="406"/>
      <c r="U28" s="406" t="s">
        <v>291</v>
      </c>
    </row>
    <row r="29" spans="1:25" s="333" customFormat="1" ht="12.75" customHeight="1">
      <c r="A29" s="408" t="s">
        <v>292</v>
      </c>
      <c r="B29" s="406"/>
      <c r="C29" s="406"/>
      <c r="D29" s="407"/>
      <c r="E29" s="907">
        <f t="shared" si="2"/>
        <v>11939</v>
      </c>
      <c r="F29" s="907">
        <f t="shared" si="2"/>
        <v>4782</v>
      </c>
      <c r="G29" s="907">
        <f t="shared" si="2"/>
        <v>7157</v>
      </c>
      <c r="H29" s="907">
        <f t="shared" si="2"/>
        <v>9131</v>
      </c>
      <c r="I29" s="907">
        <f t="shared" si="2"/>
        <v>3299</v>
      </c>
      <c r="J29" s="907">
        <f t="shared" si="2"/>
        <v>5832</v>
      </c>
      <c r="K29" s="907">
        <f t="shared" si="2"/>
        <v>2469</v>
      </c>
      <c r="L29" s="907">
        <f t="shared" si="2"/>
        <v>1144</v>
      </c>
      <c r="M29" s="907">
        <f t="shared" si="2"/>
        <v>1325</v>
      </c>
      <c r="N29" s="907" t="s">
        <v>25</v>
      </c>
      <c r="O29" s="907" t="s">
        <v>25</v>
      </c>
      <c r="P29" s="907" t="s">
        <v>25</v>
      </c>
      <c r="Q29" s="907">
        <f t="shared" si="2"/>
        <v>339</v>
      </c>
      <c r="R29" s="907">
        <f t="shared" si="2"/>
        <v>339</v>
      </c>
      <c r="S29" s="907">
        <f t="shared" si="4"/>
        <v>0</v>
      </c>
      <c r="T29" s="404" t="s">
        <v>99</v>
      </c>
      <c r="U29" s="405"/>
      <c r="V29" s="513"/>
    </row>
    <row r="30" spans="1:25" s="333" customFormat="1" ht="12.75" customHeight="1">
      <c r="A30" s="406"/>
      <c r="B30" s="406" t="s">
        <v>293</v>
      </c>
      <c r="C30" s="406"/>
      <c r="D30" s="407"/>
      <c r="E30" s="908">
        <f t="shared" si="2"/>
        <v>3865</v>
      </c>
      <c r="F30" s="908">
        <f t="shared" si="2"/>
        <v>1587</v>
      </c>
      <c r="G30" s="908">
        <f t="shared" si="2"/>
        <v>2278</v>
      </c>
      <c r="H30" s="908">
        <f t="shared" si="2"/>
        <v>2979</v>
      </c>
      <c r="I30" s="908">
        <f t="shared" si="2"/>
        <v>1087</v>
      </c>
      <c r="J30" s="908">
        <f t="shared" si="2"/>
        <v>1892</v>
      </c>
      <c r="K30" s="908">
        <f t="shared" si="2"/>
        <v>743</v>
      </c>
      <c r="L30" s="908">
        <f t="shared" si="2"/>
        <v>357</v>
      </c>
      <c r="M30" s="908">
        <f t="shared" si="2"/>
        <v>386</v>
      </c>
      <c r="N30" s="908" t="s">
        <v>25</v>
      </c>
      <c r="O30" s="908" t="s">
        <v>25</v>
      </c>
      <c r="P30" s="908" t="s">
        <v>25</v>
      </c>
      <c r="Q30" s="908">
        <f t="shared" si="2"/>
        <v>143</v>
      </c>
      <c r="R30" s="908">
        <f t="shared" ref="F30:R32" si="5">R74+R113+R152+R191+R230+R269+R308+R347</f>
        <v>143</v>
      </c>
      <c r="S30" s="908">
        <f t="shared" si="4"/>
        <v>0</v>
      </c>
      <c r="T30" s="406"/>
      <c r="U30" s="406" t="s">
        <v>294</v>
      </c>
    </row>
    <row r="31" spans="1:25" s="333" customFormat="1" ht="12.75" customHeight="1">
      <c r="A31" s="406"/>
      <c r="B31" s="406" t="s">
        <v>295</v>
      </c>
      <c r="C31" s="406"/>
      <c r="D31" s="407"/>
      <c r="E31" s="908">
        <f t="shared" si="2"/>
        <v>3777</v>
      </c>
      <c r="F31" s="908">
        <f t="shared" si="5"/>
        <v>1529</v>
      </c>
      <c r="G31" s="908">
        <f t="shared" si="5"/>
        <v>2248</v>
      </c>
      <c r="H31" s="908">
        <f t="shared" si="5"/>
        <v>2908</v>
      </c>
      <c r="I31" s="908">
        <f t="shared" si="5"/>
        <v>1050</v>
      </c>
      <c r="J31" s="908">
        <f t="shared" si="5"/>
        <v>1858</v>
      </c>
      <c r="K31" s="908">
        <f t="shared" si="5"/>
        <v>757</v>
      </c>
      <c r="L31" s="908">
        <f t="shared" si="5"/>
        <v>367</v>
      </c>
      <c r="M31" s="908">
        <f t="shared" si="5"/>
        <v>390</v>
      </c>
      <c r="N31" s="908" t="s">
        <v>25</v>
      </c>
      <c r="O31" s="908" t="s">
        <v>25</v>
      </c>
      <c r="P31" s="908" t="s">
        <v>25</v>
      </c>
      <c r="Q31" s="908">
        <f t="shared" si="5"/>
        <v>112</v>
      </c>
      <c r="R31" s="908">
        <f t="shared" si="5"/>
        <v>112</v>
      </c>
      <c r="S31" s="908">
        <f t="shared" si="4"/>
        <v>0</v>
      </c>
      <c r="T31" s="406"/>
      <c r="U31" s="406" t="s">
        <v>296</v>
      </c>
    </row>
    <row r="32" spans="1:25" s="333" customFormat="1" ht="12.75" customHeight="1">
      <c r="A32" s="406"/>
      <c r="B32" s="406" t="s">
        <v>297</v>
      </c>
      <c r="C32" s="406"/>
      <c r="D32" s="407"/>
      <c r="E32" s="908">
        <f t="shared" si="2"/>
        <v>4297</v>
      </c>
      <c r="F32" s="908">
        <f t="shared" si="5"/>
        <v>1666</v>
      </c>
      <c r="G32" s="908">
        <f t="shared" si="5"/>
        <v>2631</v>
      </c>
      <c r="H32" s="908">
        <f t="shared" si="5"/>
        <v>3244</v>
      </c>
      <c r="I32" s="908">
        <f t="shared" si="5"/>
        <v>1162</v>
      </c>
      <c r="J32" s="908">
        <f t="shared" si="5"/>
        <v>2082</v>
      </c>
      <c r="K32" s="908">
        <f t="shared" si="5"/>
        <v>969</v>
      </c>
      <c r="L32" s="908">
        <f t="shared" si="5"/>
        <v>420</v>
      </c>
      <c r="M32" s="908">
        <f t="shared" si="5"/>
        <v>549</v>
      </c>
      <c r="N32" s="908" t="s">
        <v>25</v>
      </c>
      <c r="O32" s="908" t="s">
        <v>25</v>
      </c>
      <c r="P32" s="908" t="s">
        <v>25</v>
      </c>
      <c r="Q32" s="908">
        <f t="shared" si="5"/>
        <v>84</v>
      </c>
      <c r="R32" s="908">
        <f t="shared" si="5"/>
        <v>84</v>
      </c>
      <c r="S32" s="908">
        <f t="shared" si="4"/>
        <v>0</v>
      </c>
      <c r="T32" s="406"/>
      <c r="U32" s="406" t="s">
        <v>298</v>
      </c>
    </row>
    <row r="33" spans="1:21" ht="3" customHeight="1">
      <c r="A33" s="12"/>
      <c r="B33" s="12"/>
      <c r="C33" s="12"/>
      <c r="D33" s="12"/>
      <c r="E33" s="409"/>
      <c r="F33" s="410"/>
      <c r="G33" s="410"/>
      <c r="H33" s="409"/>
      <c r="I33" s="409"/>
      <c r="J33" s="410"/>
      <c r="K33" s="13"/>
      <c r="L33" s="13"/>
      <c r="M33" s="283"/>
      <c r="N33" s="13"/>
      <c r="O33" s="13"/>
      <c r="P33" s="283"/>
      <c r="Q33" s="13"/>
      <c r="R33" s="13"/>
      <c r="S33" s="283"/>
      <c r="T33" s="12"/>
      <c r="U33" s="12"/>
    </row>
    <row r="34" spans="1:21" ht="3" customHeight="1"/>
    <row r="35" spans="1:21" s="331" customFormat="1" ht="15" customHeight="1">
      <c r="A35" s="333"/>
      <c r="B35" s="392" t="s">
        <v>49</v>
      </c>
      <c r="C35" s="393" t="s">
        <v>50</v>
      </c>
      <c r="D35" s="333"/>
      <c r="E35" s="333"/>
      <c r="F35" s="333"/>
      <c r="G35" s="333"/>
      <c r="K35" s="411"/>
      <c r="L35" s="392" t="s">
        <v>49</v>
      </c>
      <c r="M35" s="393" t="s">
        <v>171</v>
      </c>
    </row>
    <row r="36" spans="1:21" s="331" customFormat="1" ht="15" customHeight="1">
      <c r="A36" s="333"/>
      <c r="C36" s="393" t="s">
        <v>52</v>
      </c>
      <c r="D36" s="333"/>
      <c r="E36" s="333"/>
      <c r="F36" s="333"/>
      <c r="G36" s="333"/>
      <c r="K36" s="411"/>
      <c r="L36" s="392" t="s">
        <v>172</v>
      </c>
      <c r="M36" s="393" t="s">
        <v>105</v>
      </c>
    </row>
    <row r="37" spans="1:21" s="331" customFormat="1" ht="15" customHeight="1">
      <c r="B37" s="392" t="s">
        <v>54</v>
      </c>
      <c r="C37" s="393" t="s">
        <v>537</v>
      </c>
      <c r="L37" s="392" t="s">
        <v>106</v>
      </c>
      <c r="M37" s="393" t="s">
        <v>543</v>
      </c>
    </row>
    <row r="38" spans="1:21" s="331" customFormat="1" ht="15" customHeight="1">
      <c r="C38" s="393" t="s">
        <v>538</v>
      </c>
      <c r="M38" s="393" t="s">
        <v>544</v>
      </c>
    </row>
    <row r="39" spans="1:21" s="331" customFormat="1" ht="15" customHeight="1">
      <c r="C39" s="393" t="s">
        <v>116</v>
      </c>
      <c r="H39" s="394"/>
      <c r="I39" s="394"/>
      <c r="J39" s="394"/>
      <c r="K39" s="394"/>
      <c r="L39" s="394"/>
      <c r="M39" s="395" t="s">
        <v>545</v>
      </c>
    </row>
    <row r="40" spans="1:21" s="331" customFormat="1" ht="17.25"/>
    <row r="41" spans="1:21" s="331" customFormat="1" ht="17.25"/>
    <row r="42" spans="1:21" s="331" customFormat="1" ht="17.25"/>
    <row r="43" spans="1:21" s="331" customFormat="1" ht="17.25"/>
    <row r="44" spans="1:21" s="35" customFormat="1">
      <c r="B44" s="35" t="s">
        <v>256</v>
      </c>
      <c r="C44" s="412">
        <v>3.6</v>
      </c>
      <c r="D44" s="35" t="s">
        <v>299</v>
      </c>
      <c r="E44" s="413"/>
      <c r="F44" s="413"/>
      <c r="G44" s="413"/>
      <c r="H44" s="413"/>
      <c r="I44" s="413"/>
      <c r="J44" s="413"/>
    </row>
    <row r="45" spans="1:21" s="3" customFormat="1" ht="20.25" customHeight="1">
      <c r="B45" s="35" t="s">
        <v>2</v>
      </c>
      <c r="C45" s="412">
        <v>3.6</v>
      </c>
      <c r="D45" s="35" t="s">
        <v>300</v>
      </c>
      <c r="E45" s="413"/>
      <c r="F45" s="398"/>
      <c r="G45" s="398"/>
      <c r="H45" s="398"/>
      <c r="I45" s="398"/>
      <c r="J45" s="398"/>
      <c r="N45" s="3" t="s">
        <v>301</v>
      </c>
    </row>
    <row r="46" spans="1:21" ht="6.75" customHeight="1"/>
    <row r="47" spans="1:21" s="8" customFormat="1" ht="15" customHeight="1">
      <c r="A47" s="1074" t="s">
        <v>259</v>
      </c>
      <c r="B47" s="1074"/>
      <c r="C47" s="1074"/>
      <c r="D47" s="1184"/>
      <c r="E47" s="414"/>
      <c r="F47" s="415"/>
      <c r="G47" s="416"/>
      <c r="H47" s="1189" t="s">
        <v>260</v>
      </c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0"/>
      <c r="T47" s="1084" t="s">
        <v>261</v>
      </c>
      <c r="U47" s="1075"/>
    </row>
    <row r="48" spans="1:21" s="8" customFormat="1" ht="15" customHeight="1">
      <c r="A48" s="1185"/>
      <c r="B48" s="1185"/>
      <c r="C48" s="1185"/>
      <c r="D48" s="1186"/>
      <c r="E48" s="561"/>
      <c r="F48" s="562"/>
      <c r="G48" s="563"/>
      <c r="H48" s="414"/>
      <c r="I48" s="415"/>
      <c r="J48" s="416"/>
      <c r="K48" s="1090" t="s">
        <v>6</v>
      </c>
      <c r="L48" s="1091"/>
      <c r="M48" s="1092"/>
      <c r="N48" s="51"/>
      <c r="O48" s="33"/>
      <c r="P48" s="52"/>
      <c r="T48" s="1085"/>
      <c r="U48" s="1077"/>
    </row>
    <row r="49" spans="1:23" s="8" customFormat="1" ht="15.75" customHeight="1">
      <c r="A49" s="1185"/>
      <c r="B49" s="1185"/>
      <c r="C49" s="1185"/>
      <c r="D49" s="1186"/>
      <c r="E49" s="1179" t="s">
        <v>7</v>
      </c>
      <c r="F49" s="1180"/>
      <c r="G49" s="1181"/>
      <c r="H49" s="1179" t="s">
        <v>8</v>
      </c>
      <c r="I49" s="1180"/>
      <c r="J49" s="1181"/>
      <c r="K49" s="1087" t="s">
        <v>9</v>
      </c>
      <c r="L49" s="1088"/>
      <c r="M49" s="1089"/>
      <c r="N49" s="1087" t="s">
        <v>10</v>
      </c>
      <c r="O49" s="1088"/>
      <c r="P49" s="1089"/>
      <c r="Q49" s="1088"/>
      <c r="R49" s="1088"/>
      <c r="S49" s="1088"/>
      <c r="T49" s="1085"/>
      <c r="U49" s="1077"/>
    </row>
    <row r="50" spans="1:23" s="8" customFormat="1" ht="17.25" customHeight="1">
      <c r="A50" s="1185"/>
      <c r="B50" s="1185"/>
      <c r="C50" s="1185"/>
      <c r="D50" s="1186"/>
      <c r="E50" s="1179" t="s">
        <v>11</v>
      </c>
      <c r="F50" s="1180"/>
      <c r="G50" s="1181"/>
      <c r="H50" s="1179" t="s">
        <v>12</v>
      </c>
      <c r="I50" s="1180"/>
      <c r="J50" s="1181"/>
      <c r="K50" s="1087" t="s">
        <v>13</v>
      </c>
      <c r="L50" s="1088"/>
      <c r="M50" s="1089"/>
      <c r="N50" s="1087" t="s">
        <v>262</v>
      </c>
      <c r="O50" s="1088"/>
      <c r="P50" s="1089"/>
      <c r="Q50" s="1088" t="s">
        <v>263</v>
      </c>
      <c r="R50" s="1088"/>
      <c r="S50" s="1088"/>
      <c r="T50" s="1085"/>
      <c r="U50" s="1077"/>
    </row>
    <row r="51" spans="1:23" s="8" customFormat="1" ht="16.5" customHeight="1">
      <c r="A51" s="1185"/>
      <c r="B51" s="1185"/>
      <c r="C51" s="1185"/>
      <c r="D51" s="1186"/>
      <c r="E51" s="561"/>
      <c r="F51" s="562"/>
      <c r="G51" s="563"/>
      <c r="H51" s="1179" t="s">
        <v>15</v>
      </c>
      <c r="I51" s="1180"/>
      <c r="J51" s="1181"/>
      <c r="K51" s="1087" t="s">
        <v>16</v>
      </c>
      <c r="L51" s="1088"/>
      <c r="M51" s="1089"/>
      <c r="N51" s="1087" t="s">
        <v>17</v>
      </c>
      <c r="O51" s="1088"/>
      <c r="P51" s="1089"/>
      <c r="Q51" s="1088" t="s">
        <v>166</v>
      </c>
      <c r="R51" s="1088"/>
      <c r="S51" s="1088"/>
      <c r="T51" s="1085"/>
      <c r="U51" s="1077"/>
    </row>
    <row r="52" spans="1:23" s="8" customFormat="1" ht="14.25" customHeight="1">
      <c r="A52" s="1185"/>
      <c r="B52" s="1185"/>
      <c r="C52" s="1185"/>
      <c r="D52" s="1186"/>
      <c r="E52" s="564"/>
      <c r="F52" s="565"/>
      <c r="G52" s="566"/>
      <c r="H52" s="1191" t="s">
        <v>19</v>
      </c>
      <c r="I52" s="1192"/>
      <c r="J52" s="1193"/>
      <c r="K52" s="1093" t="s">
        <v>19</v>
      </c>
      <c r="L52" s="1094"/>
      <c r="M52" s="1095"/>
      <c r="N52" s="1087" t="s">
        <v>20</v>
      </c>
      <c r="O52" s="1088"/>
      <c r="P52" s="1089"/>
      <c r="Q52" s="23"/>
      <c r="R52" s="23"/>
      <c r="S52" s="23"/>
      <c r="T52" s="1085"/>
      <c r="U52" s="1077"/>
    </row>
    <row r="53" spans="1:23" s="8" customFormat="1" ht="13.5" customHeight="1">
      <c r="A53" s="1185"/>
      <c r="B53" s="1185"/>
      <c r="C53" s="1185"/>
      <c r="D53" s="1186"/>
      <c r="E53" s="417" t="s">
        <v>7</v>
      </c>
      <c r="F53" s="418" t="s">
        <v>167</v>
      </c>
      <c r="G53" s="402" t="s">
        <v>168</v>
      </c>
      <c r="H53" s="417" t="s">
        <v>7</v>
      </c>
      <c r="I53" s="417" t="s">
        <v>167</v>
      </c>
      <c r="J53" s="402" t="s">
        <v>168</v>
      </c>
      <c r="K53" s="179" t="s">
        <v>7</v>
      </c>
      <c r="L53" s="179" t="s">
        <v>167</v>
      </c>
      <c r="M53" s="576" t="s">
        <v>168</v>
      </c>
      <c r="N53" s="179" t="s">
        <v>7</v>
      </c>
      <c r="O53" s="179" t="s">
        <v>167</v>
      </c>
      <c r="P53" s="179" t="s">
        <v>168</v>
      </c>
      <c r="Q53" s="179" t="s">
        <v>7</v>
      </c>
      <c r="R53" s="179" t="s">
        <v>167</v>
      </c>
      <c r="S53" s="575" t="s">
        <v>168</v>
      </c>
      <c r="T53" s="1085"/>
      <c r="U53" s="1077"/>
    </row>
    <row r="54" spans="1:23" s="8" customFormat="1" ht="13.5" customHeight="1">
      <c r="A54" s="1187"/>
      <c r="B54" s="1187"/>
      <c r="C54" s="1187"/>
      <c r="D54" s="1188"/>
      <c r="E54" s="419" t="s">
        <v>11</v>
      </c>
      <c r="F54" s="420" t="s">
        <v>169</v>
      </c>
      <c r="G54" s="420" t="s">
        <v>170</v>
      </c>
      <c r="H54" s="419" t="s">
        <v>11</v>
      </c>
      <c r="I54" s="419" t="s">
        <v>169</v>
      </c>
      <c r="J54" s="420" t="s">
        <v>170</v>
      </c>
      <c r="K54" s="38" t="s">
        <v>11</v>
      </c>
      <c r="L54" s="38" t="s">
        <v>169</v>
      </c>
      <c r="M54" s="593" t="s">
        <v>170</v>
      </c>
      <c r="N54" s="38" t="s">
        <v>11</v>
      </c>
      <c r="O54" s="38" t="s">
        <v>169</v>
      </c>
      <c r="P54" s="593" t="s">
        <v>170</v>
      </c>
      <c r="Q54" s="38" t="s">
        <v>11</v>
      </c>
      <c r="R54" s="38" t="s">
        <v>169</v>
      </c>
      <c r="S54" s="594" t="s">
        <v>170</v>
      </c>
      <c r="T54" s="1086"/>
      <c r="U54" s="1079"/>
    </row>
    <row r="55" spans="1:23" s="8" customFormat="1" ht="3" customHeight="1">
      <c r="A55" s="559"/>
      <c r="B55" s="559"/>
      <c r="C55" s="559"/>
      <c r="D55" s="560"/>
      <c r="E55" s="401"/>
      <c r="F55" s="402"/>
      <c r="G55" s="402"/>
      <c r="H55" s="401"/>
      <c r="I55" s="401"/>
      <c r="J55" s="402"/>
      <c r="K55" s="39"/>
      <c r="L55" s="39"/>
      <c r="M55" s="576"/>
      <c r="N55" s="39"/>
      <c r="O55" s="39"/>
      <c r="P55" s="576"/>
      <c r="Q55" s="39"/>
      <c r="R55" s="39"/>
      <c r="S55" s="575"/>
      <c r="T55" s="518"/>
    </row>
    <row r="56" spans="1:23" s="426" customFormat="1" ht="16.5" customHeight="1">
      <c r="A56" s="1205" t="s">
        <v>21</v>
      </c>
      <c r="B56" s="1205"/>
      <c r="C56" s="1205"/>
      <c r="D56" s="1206"/>
      <c r="E56" s="421">
        <f t="shared" ref="E56:S56" si="6">SUM(E57+E62+E69+E73)</f>
        <v>16260</v>
      </c>
      <c r="F56" s="421">
        <f t="shared" si="6"/>
        <v>8351</v>
      </c>
      <c r="G56" s="421">
        <f t="shared" si="6"/>
        <v>7909</v>
      </c>
      <c r="H56" s="422">
        <f t="shared" si="6"/>
        <v>16260</v>
      </c>
      <c r="I56" s="422">
        <f t="shared" si="6"/>
        <v>8351</v>
      </c>
      <c r="J56" s="422">
        <f t="shared" si="6"/>
        <v>7909</v>
      </c>
      <c r="K56" s="423">
        <f t="shared" si="6"/>
        <v>0</v>
      </c>
      <c r="L56" s="423">
        <f t="shared" si="6"/>
        <v>0</v>
      </c>
      <c r="M56" s="423">
        <f t="shared" si="6"/>
        <v>0</v>
      </c>
      <c r="N56" s="423">
        <f t="shared" si="6"/>
        <v>0</v>
      </c>
      <c r="O56" s="423">
        <f t="shared" si="6"/>
        <v>0</v>
      </c>
      <c r="P56" s="423">
        <f t="shared" si="6"/>
        <v>0</v>
      </c>
      <c r="Q56" s="423">
        <f t="shared" si="6"/>
        <v>0</v>
      </c>
      <c r="R56" s="423">
        <f t="shared" si="6"/>
        <v>0</v>
      </c>
      <c r="S56" s="423">
        <f t="shared" si="6"/>
        <v>0</v>
      </c>
      <c r="T56" s="424"/>
      <c r="U56" s="568" t="s">
        <v>11</v>
      </c>
      <c r="V56" s="425"/>
    </row>
    <row r="57" spans="1:23" s="426" customFormat="1" ht="15.75" customHeight="1">
      <c r="A57" s="427" t="s">
        <v>133</v>
      </c>
      <c r="B57" s="568"/>
      <c r="C57" s="568"/>
      <c r="D57" s="569"/>
      <c r="E57" s="421">
        <f t="shared" ref="E57:S57" si="7">SUM(E58:E61)</f>
        <v>2980</v>
      </c>
      <c r="F57" s="421">
        <f t="shared" si="7"/>
        <v>1532</v>
      </c>
      <c r="G57" s="421">
        <f t="shared" si="7"/>
        <v>1448</v>
      </c>
      <c r="H57" s="421">
        <f t="shared" si="7"/>
        <v>2980</v>
      </c>
      <c r="I57" s="421">
        <f t="shared" si="7"/>
        <v>1532</v>
      </c>
      <c r="J57" s="421">
        <f t="shared" si="7"/>
        <v>1448</v>
      </c>
      <c r="K57" s="423">
        <f t="shared" si="7"/>
        <v>0</v>
      </c>
      <c r="L57" s="423">
        <f t="shared" si="7"/>
        <v>0</v>
      </c>
      <c r="M57" s="423">
        <f t="shared" si="7"/>
        <v>0</v>
      </c>
      <c r="N57" s="423">
        <f t="shared" si="7"/>
        <v>0</v>
      </c>
      <c r="O57" s="423">
        <f t="shared" si="7"/>
        <v>0</v>
      </c>
      <c r="P57" s="423">
        <f t="shared" si="7"/>
        <v>0</v>
      </c>
      <c r="Q57" s="423">
        <f t="shared" si="7"/>
        <v>0</v>
      </c>
      <c r="R57" s="423">
        <f t="shared" si="7"/>
        <v>0</v>
      </c>
      <c r="S57" s="423">
        <f t="shared" si="7"/>
        <v>0</v>
      </c>
      <c r="T57" s="428" t="s">
        <v>138</v>
      </c>
      <c r="U57" s="429"/>
      <c r="V57" s="425"/>
    </row>
    <row r="58" spans="1:23" s="426" customFormat="1" ht="13.5" customHeight="1">
      <c r="A58" s="430"/>
      <c r="B58" s="431" t="s">
        <v>264</v>
      </c>
      <c r="C58" s="430"/>
      <c r="D58" s="432"/>
      <c r="E58" s="421">
        <f t="shared" ref="E58:G61" si="8">H58+K58+N58+Q58</f>
        <v>1433</v>
      </c>
      <c r="F58" s="421">
        <f t="shared" si="8"/>
        <v>746</v>
      </c>
      <c r="G58" s="421">
        <f t="shared" si="8"/>
        <v>687</v>
      </c>
      <c r="H58" s="421">
        <f>I58+J58</f>
        <v>1433</v>
      </c>
      <c r="I58" s="421">
        <v>746</v>
      </c>
      <c r="J58" s="433">
        <v>687</v>
      </c>
      <c r="K58" s="423">
        <f>L58+M58</f>
        <v>0</v>
      </c>
      <c r="L58" s="423"/>
      <c r="M58" s="432"/>
      <c r="N58" s="423">
        <f>O58+P58</f>
        <v>0</v>
      </c>
      <c r="O58" s="423"/>
      <c r="P58" s="432"/>
      <c r="Q58" s="423">
        <f>R58+S58</f>
        <v>0</v>
      </c>
      <c r="R58" s="423"/>
      <c r="S58" s="430"/>
      <c r="T58" s="424"/>
      <c r="U58" s="430" t="s">
        <v>265</v>
      </c>
    </row>
    <row r="59" spans="1:23" s="426" customFormat="1" ht="13.5" customHeight="1">
      <c r="A59" s="430"/>
      <c r="B59" s="431" t="s">
        <v>266</v>
      </c>
      <c r="C59" s="430"/>
      <c r="D59" s="432"/>
      <c r="E59" s="421">
        <f t="shared" si="8"/>
        <v>1547</v>
      </c>
      <c r="F59" s="421">
        <f t="shared" si="8"/>
        <v>786</v>
      </c>
      <c r="G59" s="421">
        <f t="shared" si="8"/>
        <v>761</v>
      </c>
      <c r="H59" s="421">
        <f>I59+J59</f>
        <v>1547</v>
      </c>
      <c r="I59" s="421">
        <v>786</v>
      </c>
      <c r="J59" s="433">
        <v>761</v>
      </c>
      <c r="K59" s="423">
        <f>L59+M59</f>
        <v>0</v>
      </c>
      <c r="L59" s="423"/>
      <c r="M59" s="432"/>
      <c r="N59" s="423">
        <f>O59+P59</f>
        <v>0</v>
      </c>
      <c r="O59" s="423"/>
      <c r="P59" s="432"/>
      <c r="Q59" s="423">
        <f>R59+S59</f>
        <v>0</v>
      </c>
      <c r="R59" s="423"/>
      <c r="S59" s="430"/>
      <c r="T59" s="424"/>
      <c r="U59" s="430" t="s">
        <v>267</v>
      </c>
    </row>
    <row r="60" spans="1:23" s="426" customFormat="1" ht="13.5" customHeight="1">
      <c r="A60" s="430"/>
      <c r="B60" s="431" t="s">
        <v>268</v>
      </c>
      <c r="C60" s="430"/>
      <c r="D60" s="432"/>
      <c r="E60" s="421">
        <f t="shared" si="8"/>
        <v>0</v>
      </c>
      <c r="F60" s="421">
        <f t="shared" si="8"/>
        <v>0</v>
      </c>
      <c r="G60" s="421">
        <f t="shared" si="8"/>
        <v>0</v>
      </c>
      <c r="H60" s="421">
        <f>I60+J60</f>
        <v>0</v>
      </c>
      <c r="I60" s="421">
        <v>0</v>
      </c>
      <c r="J60" s="433">
        <v>0</v>
      </c>
      <c r="K60" s="423">
        <f>L60+M60</f>
        <v>0</v>
      </c>
      <c r="L60" s="423"/>
      <c r="M60" s="432"/>
      <c r="N60" s="423">
        <f>O60+P60</f>
        <v>0</v>
      </c>
      <c r="O60" s="423"/>
      <c r="P60" s="432"/>
      <c r="Q60" s="423">
        <f>R60+S60</f>
        <v>0</v>
      </c>
      <c r="R60" s="423"/>
      <c r="S60" s="432"/>
      <c r="T60" s="430"/>
      <c r="U60" s="434" t="s">
        <v>269</v>
      </c>
    </row>
    <row r="61" spans="1:23" s="426" customFormat="1" ht="13.5" customHeight="1">
      <c r="A61" s="430"/>
      <c r="B61" s="431" t="s">
        <v>270</v>
      </c>
      <c r="C61" s="430"/>
      <c r="D61" s="432"/>
      <c r="E61" s="421">
        <f t="shared" si="8"/>
        <v>0</v>
      </c>
      <c r="F61" s="421">
        <f t="shared" si="8"/>
        <v>0</v>
      </c>
      <c r="G61" s="421">
        <f t="shared" si="8"/>
        <v>0</v>
      </c>
      <c r="H61" s="421">
        <f>I61+J61</f>
        <v>0</v>
      </c>
      <c r="I61" s="421">
        <v>0</v>
      </c>
      <c r="J61" s="433">
        <v>0</v>
      </c>
      <c r="K61" s="423">
        <f>L61+M61</f>
        <v>0</v>
      </c>
      <c r="L61" s="423"/>
      <c r="M61" s="432"/>
      <c r="N61" s="423">
        <f>O61+P61</f>
        <v>0</v>
      </c>
      <c r="O61" s="423"/>
      <c r="P61" s="432"/>
      <c r="Q61" s="423">
        <f>R61+S61</f>
        <v>0</v>
      </c>
      <c r="R61" s="423"/>
      <c r="S61" s="432"/>
      <c r="T61" s="430"/>
      <c r="U61" s="434" t="s">
        <v>271</v>
      </c>
    </row>
    <row r="62" spans="1:23" s="426" customFormat="1" ht="16.5" customHeight="1">
      <c r="A62" s="435" t="s">
        <v>89</v>
      </c>
      <c r="B62" s="430"/>
      <c r="C62" s="430"/>
      <c r="D62" s="432"/>
      <c r="E62" s="421">
        <f t="shared" ref="E62:S62" si="9">SUM(E63:E68)</f>
        <v>12010</v>
      </c>
      <c r="F62" s="421">
        <f t="shared" si="9"/>
        <v>6151</v>
      </c>
      <c r="G62" s="421">
        <f t="shared" si="9"/>
        <v>5859</v>
      </c>
      <c r="H62" s="421">
        <f t="shared" si="9"/>
        <v>12010</v>
      </c>
      <c r="I62" s="421">
        <f t="shared" si="9"/>
        <v>6151</v>
      </c>
      <c r="J62" s="421">
        <f t="shared" si="9"/>
        <v>5859</v>
      </c>
      <c r="K62" s="423">
        <f t="shared" si="9"/>
        <v>0</v>
      </c>
      <c r="L62" s="423">
        <f t="shared" si="9"/>
        <v>0</v>
      </c>
      <c r="M62" s="423">
        <f t="shared" si="9"/>
        <v>0</v>
      </c>
      <c r="N62" s="423">
        <f t="shared" si="9"/>
        <v>0</v>
      </c>
      <c r="O62" s="423">
        <f t="shared" si="9"/>
        <v>0</v>
      </c>
      <c r="P62" s="423">
        <f t="shared" si="9"/>
        <v>0</v>
      </c>
      <c r="Q62" s="423">
        <f t="shared" si="9"/>
        <v>0</v>
      </c>
      <c r="R62" s="423">
        <f t="shared" si="9"/>
        <v>0</v>
      </c>
      <c r="S62" s="423">
        <f t="shared" si="9"/>
        <v>0</v>
      </c>
      <c r="T62" s="428" t="s">
        <v>95</v>
      </c>
      <c r="U62" s="430"/>
      <c r="V62" s="425"/>
      <c r="W62" s="425"/>
    </row>
    <row r="63" spans="1:23" s="426" customFormat="1" ht="17.25" customHeight="1">
      <c r="A63" s="430"/>
      <c r="B63" s="431" t="s">
        <v>272</v>
      </c>
      <c r="C63" s="430"/>
      <c r="D63" s="432"/>
      <c r="E63" s="421">
        <f t="shared" ref="E63:E68" si="10">H63+K63+N63+Q63</f>
        <v>1861</v>
      </c>
      <c r="F63" s="421">
        <f t="shared" ref="F63:F68" si="11">I63+L63+O63+R63</f>
        <v>970</v>
      </c>
      <c r="G63" s="421">
        <f t="shared" ref="G63:G68" si="12">J63+M63+P63+S63</f>
        <v>891</v>
      </c>
      <c r="H63" s="421">
        <f t="shared" ref="H63:H68" si="13">I63+J63</f>
        <v>1861</v>
      </c>
      <c r="I63" s="421">
        <v>970</v>
      </c>
      <c r="J63" s="433">
        <v>891</v>
      </c>
      <c r="K63" s="423">
        <f t="shared" ref="K63:K68" si="14">L63+M63</f>
        <v>0</v>
      </c>
      <c r="L63" s="423"/>
      <c r="M63" s="432"/>
      <c r="N63" s="423">
        <f t="shared" ref="N63:N68" si="15">O63+P63</f>
        <v>0</v>
      </c>
      <c r="O63" s="423"/>
      <c r="P63" s="432"/>
      <c r="Q63" s="423">
        <f t="shared" ref="Q63:Q68" si="16">R63+S63</f>
        <v>0</v>
      </c>
      <c r="R63" s="423"/>
      <c r="S63" s="432"/>
      <c r="T63" s="430"/>
      <c r="U63" s="434" t="s">
        <v>273</v>
      </c>
    </row>
    <row r="64" spans="1:23" s="441" customFormat="1" ht="17.25" customHeight="1">
      <c r="A64" s="436"/>
      <c r="B64" s="431" t="s">
        <v>274</v>
      </c>
      <c r="C64" s="436"/>
      <c r="D64" s="437"/>
      <c r="E64" s="421">
        <f t="shared" si="10"/>
        <v>1981</v>
      </c>
      <c r="F64" s="421">
        <f t="shared" si="11"/>
        <v>991</v>
      </c>
      <c r="G64" s="421">
        <f t="shared" si="12"/>
        <v>990</v>
      </c>
      <c r="H64" s="421">
        <f t="shared" si="13"/>
        <v>1981</v>
      </c>
      <c r="I64" s="438">
        <v>991</v>
      </c>
      <c r="J64" s="439">
        <v>990</v>
      </c>
      <c r="K64" s="423">
        <f t="shared" si="14"/>
        <v>0</v>
      </c>
      <c r="L64" s="423"/>
      <c r="M64" s="432"/>
      <c r="N64" s="423">
        <f t="shared" si="15"/>
        <v>0</v>
      </c>
      <c r="O64" s="423"/>
      <c r="P64" s="432"/>
      <c r="Q64" s="423">
        <f t="shared" si="16"/>
        <v>0</v>
      </c>
      <c r="R64" s="440"/>
      <c r="S64" s="437"/>
      <c r="T64" s="436"/>
      <c r="U64" s="434" t="s">
        <v>275</v>
      </c>
    </row>
    <row r="65" spans="1:22" s="441" customFormat="1" ht="17.25" customHeight="1">
      <c r="A65" s="435"/>
      <c r="B65" s="431" t="s">
        <v>276</v>
      </c>
      <c r="C65" s="436"/>
      <c r="D65" s="437"/>
      <c r="E65" s="421">
        <f t="shared" si="10"/>
        <v>1966</v>
      </c>
      <c r="F65" s="421">
        <f t="shared" si="11"/>
        <v>1033</v>
      </c>
      <c r="G65" s="421">
        <f t="shared" si="12"/>
        <v>933</v>
      </c>
      <c r="H65" s="421">
        <f t="shared" si="13"/>
        <v>1966</v>
      </c>
      <c r="I65" s="438">
        <v>1033</v>
      </c>
      <c r="J65" s="439">
        <v>933</v>
      </c>
      <c r="K65" s="423">
        <f t="shared" si="14"/>
        <v>0</v>
      </c>
      <c r="L65" s="423"/>
      <c r="M65" s="432"/>
      <c r="N65" s="423">
        <f t="shared" si="15"/>
        <v>0</v>
      </c>
      <c r="O65" s="423"/>
      <c r="P65" s="432"/>
      <c r="Q65" s="423">
        <f t="shared" si="16"/>
        <v>0</v>
      </c>
      <c r="R65" s="440"/>
      <c r="S65" s="437"/>
      <c r="T65" s="436"/>
      <c r="U65" s="434" t="s">
        <v>277</v>
      </c>
    </row>
    <row r="66" spans="1:22" s="441" customFormat="1" ht="17.25" customHeight="1">
      <c r="A66" s="436"/>
      <c r="B66" s="431" t="s">
        <v>279</v>
      </c>
      <c r="C66" s="436"/>
      <c r="D66" s="437"/>
      <c r="E66" s="421">
        <f t="shared" si="10"/>
        <v>2091</v>
      </c>
      <c r="F66" s="421">
        <f t="shared" si="11"/>
        <v>1070</v>
      </c>
      <c r="G66" s="421">
        <f t="shared" si="12"/>
        <v>1021</v>
      </c>
      <c r="H66" s="421">
        <f t="shared" si="13"/>
        <v>2091</v>
      </c>
      <c r="I66" s="438">
        <v>1070</v>
      </c>
      <c r="J66" s="439">
        <v>1021</v>
      </c>
      <c r="K66" s="423">
        <f t="shared" si="14"/>
        <v>0</v>
      </c>
      <c r="L66" s="423"/>
      <c r="M66" s="432"/>
      <c r="N66" s="423">
        <f t="shared" si="15"/>
        <v>0</v>
      </c>
      <c r="O66" s="423"/>
      <c r="P66" s="432"/>
      <c r="Q66" s="423">
        <f t="shared" si="16"/>
        <v>0</v>
      </c>
      <c r="R66" s="440"/>
      <c r="S66" s="437"/>
      <c r="T66" s="436"/>
      <c r="U66" s="434" t="s">
        <v>280</v>
      </c>
    </row>
    <row r="67" spans="1:22" s="441" customFormat="1" ht="17.25" customHeight="1">
      <c r="A67" s="436"/>
      <c r="B67" s="431" t="s">
        <v>281</v>
      </c>
      <c r="C67" s="436"/>
      <c r="D67" s="437"/>
      <c r="E67" s="421">
        <f t="shared" si="10"/>
        <v>2099</v>
      </c>
      <c r="F67" s="421">
        <f t="shared" si="11"/>
        <v>1078</v>
      </c>
      <c r="G67" s="421">
        <f t="shared" si="12"/>
        <v>1021</v>
      </c>
      <c r="H67" s="421">
        <f t="shared" si="13"/>
        <v>2099</v>
      </c>
      <c r="I67" s="438">
        <v>1078</v>
      </c>
      <c r="J67" s="439">
        <v>1021</v>
      </c>
      <c r="K67" s="423">
        <f t="shared" si="14"/>
        <v>0</v>
      </c>
      <c r="L67" s="423"/>
      <c r="M67" s="432"/>
      <c r="N67" s="423">
        <f t="shared" si="15"/>
        <v>0</v>
      </c>
      <c r="O67" s="423"/>
      <c r="P67" s="432"/>
      <c r="Q67" s="423">
        <f t="shared" si="16"/>
        <v>0</v>
      </c>
      <c r="R67" s="440"/>
      <c r="S67" s="437"/>
      <c r="T67" s="436"/>
      <c r="U67" s="434" t="s">
        <v>282</v>
      </c>
    </row>
    <row r="68" spans="1:22" s="441" customFormat="1" ht="17.25" customHeight="1">
      <c r="A68" s="436"/>
      <c r="B68" s="431" t="s">
        <v>283</v>
      </c>
      <c r="C68" s="436"/>
      <c r="D68" s="437"/>
      <c r="E68" s="421">
        <f t="shared" si="10"/>
        <v>2012</v>
      </c>
      <c r="F68" s="421">
        <f t="shared" si="11"/>
        <v>1009</v>
      </c>
      <c r="G68" s="421">
        <f t="shared" si="12"/>
        <v>1003</v>
      </c>
      <c r="H68" s="421">
        <f t="shared" si="13"/>
        <v>2012</v>
      </c>
      <c r="I68" s="438">
        <v>1009</v>
      </c>
      <c r="J68" s="439">
        <v>1003</v>
      </c>
      <c r="K68" s="423">
        <f t="shared" si="14"/>
        <v>0</v>
      </c>
      <c r="L68" s="423"/>
      <c r="M68" s="432"/>
      <c r="N68" s="423">
        <f t="shared" si="15"/>
        <v>0</v>
      </c>
      <c r="O68" s="423"/>
      <c r="P68" s="432"/>
      <c r="Q68" s="423">
        <f t="shared" si="16"/>
        <v>0</v>
      </c>
      <c r="R68" s="440"/>
      <c r="S68" s="437"/>
      <c r="T68" s="436"/>
      <c r="U68" s="434" t="s">
        <v>284</v>
      </c>
    </row>
    <row r="69" spans="1:22" s="441" customFormat="1" ht="17.25" customHeight="1">
      <c r="A69" s="435" t="s">
        <v>285</v>
      </c>
      <c r="B69" s="430"/>
      <c r="C69" s="436"/>
      <c r="D69" s="437"/>
      <c r="E69" s="438">
        <f t="shared" ref="E69:S69" si="17">SUM(E70:E72)</f>
        <v>1270</v>
      </c>
      <c r="F69" s="438">
        <f t="shared" si="17"/>
        <v>668</v>
      </c>
      <c r="G69" s="438">
        <f t="shared" si="17"/>
        <v>602</v>
      </c>
      <c r="H69" s="438">
        <f t="shared" si="17"/>
        <v>1270</v>
      </c>
      <c r="I69" s="438">
        <f t="shared" si="17"/>
        <v>668</v>
      </c>
      <c r="J69" s="438">
        <f t="shared" si="17"/>
        <v>602</v>
      </c>
      <c r="K69" s="440">
        <f t="shared" si="17"/>
        <v>0</v>
      </c>
      <c r="L69" s="440">
        <f t="shared" si="17"/>
        <v>0</v>
      </c>
      <c r="M69" s="440">
        <f t="shared" si="17"/>
        <v>0</v>
      </c>
      <c r="N69" s="440">
        <f t="shared" si="17"/>
        <v>0</v>
      </c>
      <c r="O69" s="440">
        <f t="shared" si="17"/>
        <v>0</v>
      </c>
      <c r="P69" s="440">
        <f t="shared" si="17"/>
        <v>0</v>
      </c>
      <c r="Q69" s="440">
        <f t="shared" si="17"/>
        <v>0</v>
      </c>
      <c r="R69" s="440">
        <f t="shared" si="17"/>
        <v>0</v>
      </c>
      <c r="S69" s="440">
        <f t="shared" si="17"/>
        <v>0</v>
      </c>
      <c r="T69" s="428" t="s">
        <v>98</v>
      </c>
      <c r="U69" s="429"/>
      <c r="V69" s="425"/>
    </row>
    <row r="70" spans="1:22" s="441" customFormat="1" ht="21" customHeight="1">
      <c r="A70" s="436"/>
      <c r="B70" s="431" t="s">
        <v>286</v>
      </c>
      <c r="C70" s="436"/>
      <c r="D70" s="437"/>
      <c r="E70" s="421">
        <f t="shared" ref="E70:G72" si="18">H70+K70+N70+Q70</f>
        <v>450</v>
      </c>
      <c r="F70" s="421">
        <f t="shared" si="18"/>
        <v>235</v>
      </c>
      <c r="G70" s="421">
        <f t="shared" si="18"/>
        <v>215</v>
      </c>
      <c r="H70" s="421">
        <f>I70+J70</f>
        <v>450</v>
      </c>
      <c r="I70" s="438">
        <v>235</v>
      </c>
      <c r="J70" s="439">
        <v>215</v>
      </c>
      <c r="K70" s="423">
        <f>L70+M70</f>
        <v>0</v>
      </c>
      <c r="L70" s="423"/>
      <c r="M70" s="432"/>
      <c r="N70" s="423">
        <f>O70+P70</f>
        <v>0</v>
      </c>
      <c r="O70" s="423"/>
      <c r="P70" s="432"/>
      <c r="Q70" s="423">
        <f>R70+S70</f>
        <v>0</v>
      </c>
      <c r="R70" s="440"/>
      <c r="S70" s="437"/>
      <c r="T70" s="436"/>
      <c r="U70" s="434" t="s">
        <v>287</v>
      </c>
    </row>
    <row r="71" spans="1:22" s="441" customFormat="1" ht="21" customHeight="1">
      <c r="A71" s="436"/>
      <c r="B71" s="431" t="s">
        <v>288</v>
      </c>
      <c r="C71" s="436"/>
      <c r="D71" s="437"/>
      <c r="E71" s="421">
        <f t="shared" si="18"/>
        <v>401</v>
      </c>
      <c r="F71" s="421">
        <f t="shared" si="18"/>
        <v>213</v>
      </c>
      <c r="G71" s="421">
        <f t="shared" si="18"/>
        <v>188</v>
      </c>
      <c r="H71" s="421">
        <f>I71+J71</f>
        <v>401</v>
      </c>
      <c r="I71" s="438">
        <v>213</v>
      </c>
      <c r="J71" s="439">
        <v>188</v>
      </c>
      <c r="K71" s="423">
        <f>L71+M71</f>
        <v>0</v>
      </c>
      <c r="L71" s="423"/>
      <c r="M71" s="432"/>
      <c r="N71" s="423">
        <f>O71+P71</f>
        <v>0</v>
      </c>
      <c r="O71" s="423"/>
      <c r="P71" s="432"/>
      <c r="Q71" s="423">
        <f>R71+S71</f>
        <v>0</v>
      </c>
      <c r="R71" s="440"/>
      <c r="S71" s="437"/>
      <c r="T71" s="436"/>
      <c r="U71" s="434" t="s">
        <v>289</v>
      </c>
    </row>
    <row r="72" spans="1:22" s="441" customFormat="1" ht="21" customHeight="1">
      <c r="A72" s="436"/>
      <c r="B72" s="431" t="s">
        <v>290</v>
      </c>
      <c r="C72" s="436"/>
      <c r="D72" s="437"/>
      <c r="E72" s="421">
        <f t="shared" si="18"/>
        <v>419</v>
      </c>
      <c r="F72" s="421">
        <f t="shared" si="18"/>
        <v>220</v>
      </c>
      <c r="G72" s="421">
        <f t="shared" si="18"/>
        <v>199</v>
      </c>
      <c r="H72" s="421">
        <f>I72+J72</f>
        <v>419</v>
      </c>
      <c r="I72" s="438">
        <v>220</v>
      </c>
      <c r="J72" s="439">
        <v>199</v>
      </c>
      <c r="K72" s="423">
        <f>L72+M72</f>
        <v>0</v>
      </c>
      <c r="L72" s="423"/>
      <c r="M72" s="432"/>
      <c r="N72" s="423">
        <f>O72+P72</f>
        <v>0</v>
      </c>
      <c r="O72" s="423"/>
      <c r="P72" s="432"/>
      <c r="Q72" s="423">
        <f>R72+S72</f>
        <v>0</v>
      </c>
      <c r="R72" s="440"/>
      <c r="S72" s="437"/>
      <c r="T72" s="436"/>
      <c r="U72" s="434" t="s">
        <v>291</v>
      </c>
    </row>
    <row r="73" spans="1:22" s="441" customFormat="1" ht="16.5" customHeight="1">
      <c r="A73" s="435" t="s">
        <v>292</v>
      </c>
      <c r="B73" s="430"/>
      <c r="C73" s="436"/>
      <c r="D73" s="437"/>
      <c r="E73" s="438">
        <f t="shared" ref="E73:S73" si="19">SUM(E74:E76)</f>
        <v>0</v>
      </c>
      <c r="F73" s="438">
        <f t="shared" si="19"/>
        <v>0</v>
      </c>
      <c r="G73" s="438">
        <f t="shared" si="19"/>
        <v>0</v>
      </c>
      <c r="H73" s="438">
        <f t="shared" si="19"/>
        <v>0</v>
      </c>
      <c r="I73" s="438">
        <v>0</v>
      </c>
      <c r="J73" s="438">
        <v>0</v>
      </c>
      <c r="K73" s="440">
        <f t="shared" si="19"/>
        <v>0</v>
      </c>
      <c r="L73" s="440">
        <f t="shared" si="19"/>
        <v>0</v>
      </c>
      <c r="M73" s="440">
        <f t="shared" si="19"/>
        <v>0</v>
      </c>
      <c r="N73" s="440">
        <f t="shared" si="19"/>
        <v>0</v>
      </c>
      <c r="O73" s="440">
        <f t="shared" si="19"/>
        <v>0</v>
      </c>
      <c r="P73" s="440">
        <f t="shared" si="19"/>
        <v>0</v>
      </c>
      <c r="Q73" s="440">
        <f t="shared" si="19"/>
        <v>0</v>
      </c>
      <c r="R73" s="440">
        <f t="shared" si="19"/>
        <v>0</v>
      </c>
      <c r="S73" s="440">
        <f t="shared" si="19"/>
        <v>0</v>
      </c>
      <c r="T73" s="428" t="s">
        <v>99</v>
      </c>
      <c r="U73" s="429"/>
      <c r="V73" s="425"/>
    </row>
    <row r="74" spans="1:22" s="441" customFormat="1" ht="13.5" customHeight="1">
      <c r="A74" s="436"/>
      <c r="B74" s="431" t="s">
        <v>293</v>
      </c>
      <c r="C74" s="436"/>
      <c r="D74" s="437"/>
      <c r="E74" s="421">
        <f t="shared" ref="E74:G77" si="20">H74+K74+N74+Q74</f>
        <v>0</v>
      </c>
      <c r="F74" s="421">
        <f t="shared" si="20"/>
        <v>0</v>
      </c>
      <c r="G74" s="421">
        <f t="shared" si="20"/>
        <v>0</v>
      </c>
      <c r="H74" s="421">
        <f>I74+J74</f>
        <v>0</v>
      </c>
      <c r="I74" s="438">
        <v>0</v>
      </c>
      <c r="J74" s="439">
        <v>0</v>
      </c>
      <c r="K74" s="423">
        <f>L74+M74</f>
        <v>0</v>
      </c>
      <c r="L74" s="423"/>
      <c r="M74" s="432"/>
      <c r="N74" s="423">
        <f>O74+P74</f>
        <v>0</v>
      </c>
      <c r="O74" s="423"/>
      <c r="P74" s="432"/>
      <c r="Q74" s="423">
        <f>R74+S74</f>
        <v>0</v>
      </c>
      <c r="R74" s="440"/>
      <c r="S74" s="437"/>
      <c r="T74" s="436"/>
      <c r="U74" s="434" t="s">
        <v>294</v>
      </c>
    </row>
    <row r="75" spans="1:22" s="441" customFormat="1" ht="13.5" customHeight="1">
      <c r="A75" s="436"/>
      <c r="B75" s="431" t="s">
        <v>295</v>
      </c>
      <c r="C75" s="436"/>
      <c r="D75" s="437"/>
      <c r="E75" s="421">
        <f t="shared" si="20"/>
        <v>0</v>
      </c>
      <c r="F75" s="421">
        <f t="shared" si="20"/>
        <v>0</v>
      </c>
      <c r="G75" s="421">
        <f t="shared" si="20"/>
        <v>0</v>
      </c>
      <c r="H75" s="421">
        <f>I75+J75</f>
        <v>0</v>
      </c>
      <c r="I75" s="438">
        <v>0</v>
      </c>
      <c r="J75" s="439">
        <v>0</v>
      </c>
      <c r="K75" s="423">
        <f>L75+M75</f>
        <v>0</v>
      </c>
      <c r="L75" s="423"/>
      <c r="M75" s="432"/>
      <c r="N75" s="423">
        <f>O75+P75</f>
        <v>0</v>
      </c>
      <c r="O75" s="423"/>
      <c r="P75" s="432"/>
      <c r="Q75" s="423">
        <f>R75+S75</f>
        <v>0</v>
      </c>
      <c r="R75" s="440"/>
      <c r="S75" s="437"/>
      <c r="T75" s="436"/>
      <c r="U75" s="434" t="s">
        <v>296</v>
      </c>
    </row>
    <row r="76" spans="1:22" s="441" customFormat="1" ht="13.5" customHeight="1">
      <c r="A76" s="436"/>
      <c r="B76" s="431" t="s">
        <v>297</v>
      </c>
      <c r="C76" s="436"/>
      <c r="D76" s="437"/>
      <c r="E76" s="421">
        <f t="shared" si="20"/>
        <v>0</v>
      </c>
      <c r="F76" s="421">
        <f t="shared" si="20"/>
        <v>0</v>
      </c>
      <c r="G76" s="421">
        <f t="shared" si="20"/>
        <v>0</v>
      </c>
      <c r="H76" s="421">
        <f>I76+J76</f>
        <v>0</v>
      </c>
      <c r="I76" s="438">
        <v>0</v>
      </c>
      <c r="J76" s="439">
        <v>0</v>
      </c>
      <c r="K76" s="423">
        <f>L76+M76</f>
        <v>0</v>
      </c>
      <c r="L76" s="423"/>
      <c r="M76" s="432"/>
      <c r="N76" s="423">
        <f>O76+P76</f>
        <v>0</v>
      </c>
      <c r="O76" s="423"/>
      <c r="P76" s="432"/>
      <c r="Q76" s="423">
        <f>R76+S76</f>
        <v>0</v>
      </c>
      <c r="R76" s="440"/>
      <c r="S76" s="437"/>
      <c r="T76" s="436"/>
      <c r="U76" s="434" t="s">
        <v>298</v>
      </c>
    </row>
    <row r="77" spans="1:22" ht="3" customHeight="1">
      <c r="A77" s="12"/>
      <c r="B77" s="12"/>
      <c r="C77" s="12"/>
      <c r="D77" s="12"/>
      <c r="E77" s="442"/>
      <c r="F77" s="443">
        <f t="shared" si="20"/>
        <v>0</v>
      </c>
      <c r="G77" s="443"/>
      <c r="H77" s="442">
        <f>I77+J77</f>
        <v>0</v>
      </c>
      <c r="I77" s="442">
        <v>0</v>
      </c>
      <c r="J77" s="443"/>
      <c r="K77" s="13"/>
      <c r="L77" s="13"/>
      <c r="M77" s="283"/>
      <c r="N77" s="13"/>
      <c r="O77" s="13"/>
      <c r="P77" s="283"/>
      <c r="Q77" s="13"/>
      <c r="R77" s="13"/>
      <c r="S77" s="283"/>
      <c r="T77" s="12"/>
      <c r="U77" s="12"/>
    </row>
    <row r="78" spans="1:22" ht="3" customHeight="1"/>
    <row r="79" spans="1:22" s="10" customFormat="1" ht="14.25" customHeight="1">
      <c r="A79" s="8"/>
      <c r="B79" s="10" t="s">
        <v>302</v>
      </c>
      <c r="C79" s="8"/>
      <c r="D79" s="8"/>
      <c r="E79" s="562"/>
      <c r="F79" s="562"/>
      <c r="G79" s="562"/>
      <c r="H79" s="444"/>
      <c r="I79" s="444"/>
      <c r="J79" s="444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44"/>
      <c r="F80" s="444"/>
      <c r="G80" s="444"/>
      <c r="H80" s="444"/>
      <c r="I80" s="444"/>
      <c r="J80" s="444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44"/>
      <c r="F81" s="444"/>
      <c r="G81" s="444"/>
      <c r="H81" s="444"/>
      <c r="I81" s="444"/>
      <c r="J81" s="444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44"/>
      <c r="F82" s="444"/>
      <c r="G82" s="444"/>
      <c r="H82" s="444"/>
      <c r="I82" s="444"/>
      <c r="J82" s="444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5" customFormat="1">
      <c r="B83" s="35" t="s">
        <v>256</v>
      </c>
      <c r="C83" s="412">
        <v>3.6</v>
      </c>
      <c r="D83" s="35" t="s">
        <v>493</v>
      </c>
      <c r="E83" s="413"/>
      <c r="F83" s="413"/>
      <c r="G83" s="413"/>
      <c r="H83" s="413"/>
      <c r="I83" s="413"/>
      <c r="J83" s="413"/>
    </row>
    <row r="84" spans="1:22" s="3" customFormat="1" ht="20.25" customHeight="1">
      <c r="B84" s="35" t="s">
        <v>2</v>
      </c>
      <c r="C84" s="412">
        <v>3.6</v>
      </c>
      <c r="D84" s="35" t="s">
        <v>524</v>
      </c>
      <c r="E84" s="413"/>
      <c r="F84" s="398"/>
      <c r="G84" s="398"/>
      <c r="H84" s="398"/>
      <c r="I84" s="398"/>
      <c r="J84" s="398"/>
      <c r="N84" s="3" t="s">
        <v>303</v>
      </c>
    </row>
    <row r="85" spans="1:22" ht="6.75" customHeight="1"/>
    <row r="86" spans="1:22" s="8" customFormat="1" ht="15" customHeight="1">
      <c r="A86" s="1074" t="s">
        <v>259</v>
      </c>
      <c r="B86" s="1074"/>
      <c r="C86" s="1074"/>
      <c r="D86" s="1184"/>
      <c r="E86" s="414"/>
      <c r="F86" s="415"/>
      <c r="G86" s="416"/>
      <c r="H86" s="1189" t="s">
        <v>260</v>
      </c>
      <c r="I86" s="1190"/>
      <c r="J86" s="1190"/>
      <c r="K86" s="1190"/>
      <c r="L86" s="1190"/>
      <c r="M86" s="1190"/>
      <c r="N86" s="1190"/>
      <c r="O86" s="1190"/>
      <c r="P86" s="1190"/>
      <c r="Q86" s="1190"/>
      <c r="R86" s="1190"/>
      <c r="S86" s="1190"/>
      <c r="T86" s="1084" t="s">
        <v>261</v>
      </c>
      <c r="U86" s="1075"/>
    </row>
    <row r="87" spans="1:22" s="8" customFormat="1" ht="15" customHeight="1">
      <c r="A87" s="1185"/>
      <c r="B87" s="1185"/>
      <c r="C87" s="1185"/>
      <c r="D87" s="1186"/>
      <c r="E87" s="561"/>
      <c r="F87" s="562"/>
      <c r="G87" s="563"/>
      <c r="H87" s="414"/>
      <c r="I87" s="415"/>
      <c r="J87" s="416"/>
      <c r="K87" s="1090" t="s">
        <v>6</v>
      </c>
      <c r="L87" s="1091"/>
      <c r="M87" s="1092"/>
      <c r="N87" s="51"/>
      <c r="O87" s="33"/>
      <c r="P87" s="52"/>
      <c r="T87" s="1085"/>
      <c r="U87" s="1077"/>
    </row>
    <row r="88" spans="1:22" s="8" customFormat="1" ht="15.75" customHeight="1">
      <c r="A88" s="1185"/>
      <c r="B88" s="1185"/>
      <c r="C88" s="1185"/>
      <c r="D88" s="1186"/>
      <c r="E88" s="1179" t="s">
        <v>7</v>
      </c>
      <c r="F88" s="1180"/>
      <c r="G88" s="1181"/>
      <c r="H88" s="1179" t="s">
        <v>8</v>
      </c>
      <c r="I88" s="1180"/>
      <c r="J88" s="1181"/>
      <c r="K88" s="1087" t="s">
        <v>9</v>
      </c>
      <c r="L88" s="1088"/>
      <c r="M88" s="1089"/>
      <c r="N88" s="1087" t="s">
        <v>10</v>
      </c>
      <c r="O88" s="1088"/>
      <c r="P88" s="1089"/>
      <c r="Q88" s="1088"/>
      <c r="R88" s="1088"/>
      <c r="S88" s="1088"/>
      <c r="T88" s="1085"/>
      <c r="U88" s="1077"/>
    </row>
    <row r="89" spans="1:22" s="8" customFormat="1" ht="17.25" customHeight="1">
      <c r="A89" s="1185"/>
      <c r="B89" s="1185"/>
      <c r="C89" s="1185"/>
      <c r="D89" s="1186"/>
      <c r="E89" s="1179" t="s">
        <v>11</v>
      </c>
      <c r="F89" s="1180"/>
      <c r="G89" s="1181"/>
      <c r="H89" s="1179" t="s">
        <v>12</v>
      </c>
      <c r="I89" s="1180"/>
      <c r="J89" s="1181"/>
      <c r="K89" s="1087" t="s">
        <v>13</v>
      </c>
      <c r="L89" s="1088"/>
      <c r="M89" s="1089"/>
      <c r="N89" s="1087" t="s">
        <v>262</v>
      </c>
      <c r="O89" s="1088"/>
      <c r="P89" s="1089"/>
      <c r="Q89" s="1088" t="s">
        <v>263</v>
      </c>
      <c r="R89" s="1088"/>
      <c r="S89" s="1088"/>
      <c r="T89" s="1085"/>
      <c r="U89" s="1077"/>
    </row>
    <row r="90" spans="1:22" s="8" customFormat="1" ht="16.5" customHeight="1">
      <c r="A90" s="1185"/>
      <c r="B90" s="1185"/>
      <c r="C90" s="1185"/>
      <c r="D90" s="1186"/>
      <c r="E90" s="561"/>
      <c r="F90" s="562"/>
      <c r="G90" s="563"/>
      <c r="H90" s="1179" t="s">
        <v>15</v>
      </c>
      <c r="I90" s="1180"/>
      <c r="J90" s="1181"/>
      <c r="K90" s="1087" t="s">
        <v>16</v>
      </c>
      <c r="L90" s="1088"/>
      <c r="M90" s="1089"/>
      <c r="N90" s="1087" t="s">
        <v>17</v>
      </c>
      <c r="O90" s="1088"/>
      <c r="P90" s="1089"/>
      <c r="Q90" s="1088" t="s">
        <v>166</v>
      </c>
      <c r="R90" s="1088"/>
      <c r="S90" s="1088"/>
      <c r="T90" s="1085"/>
      <c r="U90" s="1077"/>
    </row>
    <row r="91" spans="1:22" s="8" customFormat="1" ht="14.25" customHeight="1">
      <c r="A91" s="1185"/>
      <c r="B91" s="1185"/>
      <c r="C91" s="1185"/>
      <c r="D91" s="1186"/>
      <c r="E91" s="564"/>
      <c r="F91" s="565"/>
      <c r="G91" s="566"/>
      <c r="H91" s="1191" t="s">
        <v>19</v>
      </c>
      <c r="I91" s="1192"/>
      <c r="J91" s="1193"/>
      <c r="K91" s="1093" t="s">
        <v>19</v>
      </c>
      <c r="L91" s="1094"/>
      <c r="M91" s="1095"/>
      <c r="N91" s="1087" t="s">
        <v>20</v>
      </c>
      <c r="O91" s="1088"/>
      <c r="P91" s="1089"/>
      <c r="Q91" s="23"/>
      <c r="R91" s="23"/>
      <c r="S91" s="23"/>
      <c r="T91" s="1085"/>
      <c r="U91" s="1077"/>
    </row>
    <row r="92" spans="1:22" s="8" customFormat="1" ht="13.5" customHeight="1">
      <c r="A92" s="1185"/>
      <c r="B92" s="1185"/>
      <c r="C92" s="1185"/>
      <c r="D92" s="1186"/>
      <c r="E92" s="417" t="s">
        <v>7</v>
      </c>
      <c r="F92" s="418" t="s">
        <v>167</v>
      </c>
      <c r="G92" s="402" t="s">
        <v>168</v>
      </c>
      <c r="H92" s="417" t="s">
        <v>7</v>
      </c>
      <c r="I92" s="417" t="s">
        <v>167</v>
      </c>
      <c r="J92" s="402" t="s">
        <v>168</v>
      </c>
      <c r="K92" s="179" t="s">
        <v>7</v>
      </c>
      <c r="L92" s="179" t="s">
        <v>167</v>
      </c>
      <c r="M92" s="576" t="s">
        <v>168</v>
      </c>
      <c r="N92" s="179" t="s">
        <v>7</v>
      </c>
      <c r="O92" s="179" t="s">
        <v>167</v>
      </c>
      <c r="P92" s="179" t="s">
        <v>168</v>
      </c>
      <c r="Q92" s="179" t="s">
        <v>7</v>
      </c>
      <c r="R92" s="179" t="s">
        <v>167</v>
      </c>
      <c r="S92" s="575" t="s">
        <v>168</v>
      </c>
      <c r="T92" s="1085"/>
      <c r="U92" s="1077"/>
    </row>
    <row r="93" spans="1:22" s="8" customFormat="1" ht="13.5" customHeight="1">
      <c r="A93" s="1187"/>
      <c r="B93" s="1187"/>
      <c r="C93" s="1187"/>
      <c r="D93" s="1188"/>
      <c r="E93" s="419" t="s">
        <v>11</v>
      </c>
      <c r="F93" s="420" t="s">
        <v>169</v>
      </c>
      <c r="G93" s="420" t="s">
        <v>170</v>
      </c>
      <c r="H93" s="419" t="s">
        <v>11</v>
      </c>
      <c r="I93" s="419" t="s">
        <v>169</v>
      </c>
      <c r="J93" s="420" t="s">
        <v>170</v>
      </c>
      <c r="K93" s="38" t="s">
        <v>11</v>
      </c>
      <c r="L93" s="38" t="s">
        <v>169</v>
      </c>
      <c r="M93" s="593" t="s">
        <v>170</v>
      </c>
      <c r="N93" s="38" t="s">
        <v>11</v>
      </c>
      <c r="O93" s="38" t="s">
        <v>169</v>
      </c>
      <c r="P93" s="593" t="s">
        <v>170</v>
      </c>
      <c r="Q93" s="38" t="s">
        <v>11</v>
      </c>
      <c r="R93" s="38" t="s">
        <v>169</v>
      </c>
      <c r="S93" s="594" t="s">
        <v>170</v>
      </c>
      <c r="T93" s="1086"/>
      <c r="U93" s="1079"/>
    </row>
    <row r="94" spans="1:22" s="8" customFormat="1" ht="3" customHeight="1">
      <c r="A94" s="559"/>
      <c r="B94" s="559"/>
      <c r="C94" s="559"/>
      <c r="D94" s="560"/>
      <c r="E94" s="401"/>
      <c r="F94" s="402"/>
      <c r="G94" s="402"/>
      <c r="H94" s="401"/>
      <c r="I94" s="401"/>
      <c r="J94" s="402"/>
      <c r="K94" s="39"/>
      <c r="L94" s="39"/>
      <c r="M94" s="576"/>
      <c r="N94" s="39"/>
      <c r="O94" s="39"/>
      <c r="P94" s="576"/>
      <c r="Q94" s="39"/>
      <c r="R94" s="39"/>
      <c r="S94" s="575"/>
      <c r="T94" s="518"/>
    </row>
    <row r="95" spans="1:22" s="426" customFormat="1" ht="15.75" customHeight="1">
      <c r="A95" s="1205" t="s">
        <v>21</v>
      </c>
      <c r="B95" s="1205"/>
      <c r="C95" s="1205"/>
      <c r="D95" s="1206"/>
      <c r="E95" s="421">
        <f t="shared" ref="E95:S95" si="21">SUM(E96+E101+E108+E112)</f>
        <v>16144</v>
      </c>
      <c r="F95" s="421">
        <f t="shared" si="21"/>
        <v>8221</v>
      </c>
      <c r="G95" s="421">
        <f t="shared" si="21"/>
        <v>7923</v>
      </c>
      <c r="H95" s="421">
        <f t="shared" si="21"/>
        <v>0</v>
      </c>
      <c r="I95" s="421">
        <f t="shared" si="21"/>
        <v>0</v>
      </c>
      <c r="J95" s="421">
        <f t="shared" si="21"/>
        <v>0</v>
      </c>
      <c r="K95" s="423">
        <f>SUM(K96+K101+K108+K112)</f>
        <v>16144</v>
      </c>
      <c r="L95" s="423">
        <f t="shared" si="21"/>
        <v>8221</v>
      </c>
      <c r="M95" s="423">
        <f t="shared" si="21"/>
        <v>7923</v>
      </c>
      <c r="N95" s="423">
        <f t="shared" si="21"/>
        <v>0</v>
      </c>
      <c r="O95" s="423">
        <f t="shared" si="21"/>
        <v>0</v>
      </c>
      <c r="P95" s="423">
        <f t="shared" si="21"/>
        <v>0</v>
      </c>
      <c r="Q95" s="423">
        <f t="shared" si="21"/>
        <v>0</v>
      </c>
      <c r="R95" s="423">
        <f t="shared" si="21"/>
        <v>0</v>
      </c>
      <c r="S95" s="423">
        <f t="shared" si="21"/>
        <v>0</v>
      </c>
      <c r="T95" s="424"/>
      <c r="U95" s="568" t="s">
        <v>11</v>
      </c>
      <c r="V95" s="425"/>
    </row>
    <row r="96" spans="1:22" s="426" customFormat="1" ht="15.75" customHeight="1">
      <c r="A96" s="427" t="s">
        <v>133</v>
      </c>
      <c r="B96" s="568"/>
      <c r="C96" s="568"/>
      <c r="D96" s="569"/>
      <c r="E96" s="421">
        <f t="shared" ref="E96:S96" si="22">SUM(E97:E100)</f>
        <v>3607</v>
      </c>
      <c r="F96" s="421">
        <f t="shared" si="22"/>
        <v>1838</v>
      </c>
      <c r="G96" s="421">
        <f t="shared" si="22"/>
        <v>1769</v>
      </c>
      <c r="H96" s="421">
        <f t="shared" si="22"/>
        <v>0</v>
      </c>
      <c r="I96" s="421">
        <f t="shared" si="22"/>
        <v>0</v>
      </c>
      <c r="J96" s="421">
        <f t="shared" si="22"/>
        <v>0</v>
      </c>
      <c r="K96" s="765">
        <f>SUM(K97:K100)</f>
        <v>3607</v>
      </c>
      <c r="L96" s="765">
        <f t="shared" si="22"/>
        <v>1838</v>
      </c>
      <c r="M96" s="765">
        <f t="shared" si="22"/>
        <v>1769</v>
      </c>
      <c r="N96" s="423">
        <f t="shared" si="22"/>
        <v>0</v>
      </c>
      <c r="O96" s="423">
        <f t="shared" si="22"/>
        <v>0</v>
      </c>
      <c r="P96" s="423">
        <f t="shared" si="22"/>
        <v>0</v>
      </c>
      <c r="Q96" s="423">
        <f t="shared" si="22"/>
        <v>0</v>
      </c>
      <c r="R96" s="423">
        <f t="shared" si="22"/>
        <v>0</v>
      </c>
      <c r="S96" s="423">
        <f t="shared" si="22"/>
        <v>0</v>
      </c>
      <c r="T96" s="428" t="s">
        <v>138</v>
      </c>
      <c r="U96" s="429"/>
      <c r="V96" s="425"/>
    </row>
    <row r="97" spans="1:23" s="426" customFormat="1" ht="15.75" customHeight="1">
      <c r="A97" s="430"/>
      <c r="B97" s="431" t="s">
        <v>264</v>
      </c>
      <c r="C97" s="430"/>
      <c r="D97" s="432"/>
      <c r="E97" s="421">
        <f t="shared" ref="E97:G99" si="23">H97+K97+N97+Q97</f>
        <v>1074</v>
      </c>
      <c r="F97" s="421">
        <f t="shared" si="23"/>
        <v>540</v>
      </c>
      <c r="G97" s="421">
        <f t="shared" si="23"/>
        <v>534</v>
      </c>
      <c r="H97" s="421">
        <f>I97+J97</f>
        <v>0</v>
      </c>
      <c r="I97" s="421"/>
      <c r="J97" s="433"/>
      <c r="K97" s="423">
        <f>L97+M97</f>
        <v>1074</v>
      </c>
      <c r="L97" s="423">
        <v>540</v>
      </c>
      <c r="M97" s="432">
        <v>534</v>
      </c>
      <c r="N97" s="423">
        <f>O97+P97</f>
        <v>0</v>
      </c>
      <c r="O97" s="423"/>
      <c r="P97" s="432"/>
      <c r="Q97" s="423">
        <f>R97+S97</f>
        <v>0</v>
      </c>
      <c r="R97" s="423"/>
      <c r="S97" s="430"/>
      <c r="T97" s="424"/>
      <c r="U97" s="430" t="s">
        <v>265</v>
      </c>
    </row>
    <row r="98" spans="1:23" s="426" customFormat="1" ht="15.75" customHeight="1">
      <c r="A98" s="430"/>
      <c r="B98" s="431" t="s">
        <v>266</v>
      </c>
      <c r="C98" s="430"/>
      <c r="D98" s="432"/>
      <c r="E98" s="421">
        <f t="shared" si="23"/>
        <v>1157</v>
      </c>
      <c r="F98" s="421">
        <f t="shared" si="23"/>
        <v>596</v>
      </c>
      <c r="G98" s="421">
        <f t="shared" si="23"/>
        <v>561</v>
      </c>
      <c r="H98" s="421">
        <f>I98+J98</f>
        <v>0</v>
      </c>
      <c r="I98" s="421"/>
      <c r="J98" s="433"/>
      <c r="K98" s="423">
        <f>L98+M98</f>
        <v>1157</v>
      </c>
      <c r="L98" s="423">
        <v>596</v>
      </c>
      <c r="M98" s="432">
        <v>561</v>
      </c>
      <c r="N98" s="423">
        <f>O98+P98</f>
        <v>0</v>
      </c>
      <c r="O98" s="423"/>
      <c r="P98" s="432"/>
      <c r="Q98" s="423">
        <f>R98+S98</f>
        <v>0</v>
      </c>
      <c r="R98" s="423"/>
      <c r="S98" s="430"/>
      <c r="T98" s="424"/>
      <c r="U98" s="430" t="s">
        <v>267</v>
      </c>
    </row>
    <row r="99" spans="1:23" s="426" customFormat="1" ht="15.75" customHeight="1">
      <c r="A99" s="430"/>
      <c r="B99" s="431" t="s">
        <v>268</v>
      </c>
      <c r="C99" s="430"/>
      <c r="D99" s="432"/>
      <c r="E99" s="421">
        <f t="shared" si="23"/>
        <v>1111</v>
      </c>
      <c r="F99" s="421">
        <f t="shared" si="23"/>
        <v>578</v>
      </c>
      <c r="G99" s="421">
        <f t="shared" si="23"/>
        <v>533</v>
      </c>
      <c r="H99" s="421">
        <f>I99+J99</f>
        <v>0</v>
      </c>
      <c r="I99" s="421"/>
      <c r="J99" s="433"/>
      <c r="K99" s="423">
        <f>L99+M99</f>
        <v>1111</v>
      </c>
      <c r="L99" s="423">
        <v>578</v>
      </c>
      <c r="M99" s="432">
        <v>533</v>
      </c>
      <c r="N99" s="423">
        <f>O99+P99</f>
        <v>0</v>
      </c>
      <c r="O99" s="423"/>
      <c r="P99" s="432"/>
      <c r="Q99" s="423">
        <f>R99+S99</f>
        <v>0</v>
      </c>
      <c r="R99" s="423"/>
      <c r="S99" s="432"/>
      <c r="T99" s="430"/>
      <c r="U99" s="434" t="s">
        <v>269</v>
      </c>
    </row>
    <row r="100" spans="1:23" s="426" customFormat="1" ht="15.75" customHeight="1">
      <c r="A100" s="430"/>
      <c r="B100" s="431" t="s">
        <v>270</v>
      </c>
      <c r="C100" s="430"/>
      <c r="D100" s="432"/>
      <c r="E100" s="421">
        <f t="shared" ref="E100" si="24">H100+K100+N100+Q100</f>
        <v>265</v>
      </c>
      <c r="F100" s="421">
        <f t="shared" ref="F100" si="25">I100+L100+O100+R100</f>
        <v>124</v>
      </c>
      <c r="G100" s="421">
        <f t="shared" ref="G100" si="26">J100+M100+P100+S100</f>
        <v>141</v>
      </c>
      <c r="H100" s="421"/>
      <c r="I100" s="421"/>
      <c r="J100" s="433"/>
      <c r="K100" s="423">
        <f>L100+M100</f>
        <v>265</v>
      </c>
      <c r="L100" s="423">
        <v>124</v>
      </c>
      <c r="M100" s="432">
        <v>141</v>
      </c>
      <c r="N100" s="423">
        <f>O100+P100</f>
        <v>0</v>
      </c>
      <c r="O100" s="423"/>
      <c r="P100" s="432"/>
      <c r="Q100" s="423">
        <f>R100+S100</f>
        <v>0</v>
      </c>
      <c r="R100" s="423"/>
      <c r="S100" s="432"/>
      <c r="T100" s="430"/>
      <c r="U100" s="434" t="s">
        <v>271</v>
      </c>
    </row>
    <row r="101" spans="1:23" s="426" customFormat="1" ht="15.75" customHeight="1">
      <c r="A101" s="435" t="s">
        <v>89</v>
      </c>
      <c r="B101" s="430"/>
      <c r="C101" s="430"/>
      <c r="D101" s="432"/>
      <c r="E101" s="421">
        <f t="shared" ref="E101:S101" si="27">SUM(E102:E107)</f>
        <v>7373</v>
      </c>
      <c r="F101" s="421">
        <f t="shared" si="27"/>
        <v>3726</v>
      </c>
      <c r="G101" s="421">
        <f t="shared" si="27"/>
        <v>3647</v>
      </c>
      <c r="H101" s="421">
        <f t="shared" si="27"/>
        <v>0</v>
      </c>
      <c r="I101" s="421">
        <f t="shared" si="27"/>
        <v>0</v>
      </c>
      <c r="J101" s="421">
        <f t="shared" si="27"/>
        <v>0</v>
      </c>
      <c r="K101" s="445">
        <f t="shared" si="27"/>
        <v>7373</v>
      </c>
      <c r="L101" s="445">
        <f t="shared" si="27"/>
        <v>3726</v>
      </c>
      <c r="M101" s="445">
        <f t="shared" si="27"/>
        <v>3647</v>
      </c>
      <c r="N101" s="423">
        <f t="shared" si="27"/>
        <v>0</v>
      </c>
      <c r="O101" s="423">
        <f t="shared" si="27"/>
        <v>0</v>
      </c>
      <c r="P101" s="423">
        <f t="shared" si="27"/>
        <v>0</v>
      </c>
      <c r="Q101" s="423">
        <f t="shared" si="27"/>
        <v>0</v>
      </c>
      <c r="R101" s="423">
        <f t="shared" si="27"/>
        <v>0</v>
      </c>
      <c r="S101" s="423">
        <f t="shared" si="27"/>
        <v>0</v>
      </c>
      <c r="T101" s="428" t="s">
        <v>95</v>
      </c>
      <c r="U101" s="430"/>
      <c r="V101" s="425"/>
      <c r="W101" s="425"/>
    </row>
    <row r="102" spans="1:23" s="426" customFormat="1" ht="15.75" customHeight="1">
      <c r="A102" s="430"/>
      <c r="B102" s="431" t="s">
        <v>272</v>
      </c>
      <c r="C102" s="430"/>
      <c r="D102" s="432"/>
      <c r="E102" s="421">
        <f t="shared" ref="E102:E107" si="28">H102+K102+N102+Q102</f>
        <v>1135</v>
      </c>
      <c r="F102" s="421">
        <f t="shared" ref="F102:F107" si="29">I102+L102+O102+R102</f>
        <v>609</v>
      </c>
      <c r="G102" s="421">
        <f t="shared" ref="G102:G107" si="30">J102+M102+P102+S102</f>
        <v>526</v>
      </c>
      <c r="H102" s="421">
        <f t="shared" ref="H102:H107" si="31">I102+J102</f>
        <v>0</v>
      </c>
      <c r="I102" s="421"/>
      <c r="J102" s="433"/>
      <c r="K102" s="423">
        <f t="shared" ref="K102:K107" si="32">L102+M102</f>
        <v>1135</v>
      </c>
      <c r="L102" s="423">
        <v>609</v>
      </c>
      <c r="M102" s="432">
        <v>526</v>
      </c>
      <c r="N102" s="423">
        <f t="shared" ref="N102:N107" si="33">O102+P102</f>
        <v>0</v>
      </c>
      <c r="O102" s="423"/>
      <c r="P102" s="432"/>
      <c r="Q102" s="423">
        <f t="shared" ref="Q102:Q107" si="34">R102+S102</f>
        <v>0</v>
      </c>
      <c r="R102" s="423"/>
      <c r="S102" s="432"/>
      <c r="T102" s="430"/>
      <c r="U102" s="434" t="s">
        <v>273</v>
      </c>
    </row>
    <row r="103" spans="1:23" s="441" customFormat="1" ht="15.75" customHeight="1">
      <c r="A103" s="436"/>
      <c r="B103" s="431" t="s">
        <v>274</v>
      </c>
      <c r="C103" s="436"/>
      <c r="D103" s="437"/>
      <c r="E103" s="421">
        <f t="shared" si="28"/>
        <v>1140</v>
      </c>
      <c r="F103" s="421">
        <f t="shared" si="29"/>
        <v>593</v>
      </c>
      <c r="G103" s="421">
        <f t="shared" si="30"/>
        <v>547</v>
      </c>
      <c r="H103" s="421">
        <f t="shared" si="31"/>
        <v>0</v>
      </c>
      <c r="I103" s="438"/>
      <c r="J103" s="439"/>
      <c r="K103" s="423">
        <f t="shared" si="32"/>
        <v>1140</v>
      </c>
      <c r="L103" s="423">
        <v>593</v>
      </c>
      <c r="M103" s="432">
        <v>547</v>
      </c>
      <c r="N103" s="423">
        <f t="shared" si="33"/>
        <v>0</v>
      </c>
      <c r="O103" s="423"/>
      <c r="P103" s="432"/>
      <c r="Q103" s="423">
        <f t="shared" si="34"/>
        <v>0</v>
      </c>
      <c r="R103" s="440"/>
      <c r="S103" s="437"/>
      <c r="T103" s="436"/>
      <c r="U103" s="434" t="s">
        <v>275</v>
      </c>
    </row>
    <row r="104" spans="1:23" s="441" customFormat="1" ht="15.75" customHeight="1">
      <c r="A104" s="435"/>
      <c r="B104" s="431" t="s">
        <v>276</v>
      </c>
      <c r="C104" s="436"/>
      <c r="D104" s="437"/>
      <c r="E104" s="421">
        <f t="shared" si="28"/>
        <v>1189</v>
      </c>
      <c r="F104" s="421">
        <f t="shared" si="29"/>
        <v>588</v>
      </c>
      <c r="G104" s="421">
        <f t="shared" si="30"/>
        <v>601</v>
      </c>
      <c r="H104" s="421">
        <f t="shared" si="31"/>
        <v>0</v>
      </c>
      <c r="I104" s="438"/>
      <c r="J104" s="439"/>
      <c r="K104" s="423">
        <f t="shared" si="32"/>
        <v>1189</v>
      </c>
      <c r="L104" s="423">
        <v>588</v>
      </c>
      <c r="M104" s="432">
        <v>601</v>
      </c>
      <c r="N104" s="423">
        <f t="shared" si="33"/>
        <v>0</v>
      </c>
      <c r="O104" s="423"/>
      <c r="P104" s="432"/>
      <c r="Q104" s="423">
        <f t="shared" si="34"/>
        <v>0</v>
      </c>
      <c r="R104" s="440"/>
      <c r="S104" s="437"/>
      <c r="T104" s="436"/>
      <c r="U104" s="434" t="s">
        <v>277</v>
      </c>
    </row>
    <row r="105" spans="1:23" s="441" customFormat="1" ht="15.75" customHeight="1">
      <c r="A105" s="436"/>
      <c r="B105" s="431" t="s">
        <v>279</v>
      </c>
      <c r="C105" s="436"/>
      <c r="D105" s="437"/>
      <c r="E105" s="421">
        <f t="shared" si="28"/>
        <v>1305</v>
      </c>
      <c r="F105" s="421">
        <f t="shared" si="29"/>
        <v>642</v>
      </c>
      <c r="G105" s="421">
        <f t="shared" si="30"/>
        <v>663</v>
      </c>
      <c r="H105" s="421">
        <f t="shared" si="31"/>
        <v>0</v>
      </c>
      <c r="I105" s="438"/>
      <c r="J105" s="439"/>
      <c r="K105" s="423">
        <f t="shared" si="32"/>
        <v>1305</v>
      </c>
      <c r="L105" s="423">
        <v>642</v>
      </c>
      <c r="M105" s="432">
        <v>663</v>
      </c>
      <c r="N105" s="423">
        <f t="shared" si="33"/>
        <v>0</v>
      </c>
      <c r="O105" s="423"/>
      <c r="P105" s="432"/>
      <c r="Q105" s="423">
        <f t="shared" si="34"/>
        <v>0</v>
      </c>
      <c r="R105" s="440"/>
      <c r="S105" s="437"/>
      <c r="T105" s="436"/>
      <c r="U105" s="434" t="s">
        <v>280</v>
      </c>
    </row>
    <row r="106" spans="1:23" s="441" customFormat="1" ht="15.75" customHeight="1">
      <c r="A106" s="436"/>
      <c r="B106" s="431" t="s">
        <v>281</v>
      </c>
      <c r="C106" s="436"/>
      <c r="D106" s="437"/>
      <c r="E106" s="421">
        <f t="shared" si="28"/>
        <v>1261</v>
      </c>
      <c r="F106" s="421">
        <f t="shared" si="29"/>
        <v>634</v>
      </c>
      <c r="G106" s="421">
        <f t="shared" si="30"/>
        <v>627</v>
      </c>
      <c r="H106" s="421">
        <f t="shared" si="31"/>
        <v>0</v>
      </c>
      <c r="I106" s="438"/>
      <c r="J106" s="439"/>
      <c r="K106" s="423">
        <f t="shared" si="32"/>
        <v>1261</v>
      </c>
      <c r="L106" s="423">
        <v>634</v>
      </c>
      <c r="M106" s="432">
        <v>627</v>
      </c>
      <c r="N106" s="423">
        <f t="shared" si="33"/>
        <v>0</v>
      </c>
      <c r="O106" s="423"/>
      <c r="P106" s="432"/>
      <c r="Q106" s="423">
        <f t="shared" si="34"/>
        <v>0</v>
      </c>
      <c r="R106" s="440"/>
      <c r="S106" s="437"/>
      <c r="T106" s="436"/>
      <c r="U106" s="434" t="s">
        <v>282</v>
      </c>
    </row>
    <row r="107" spans="1:23" s="441" customFormat="1" ht="15.75" customHeight="1">
      <c r="A107" s="436"/>
      <c r="B107" s="431" t="s">
        <v>283</v>
      </c>
      <c r="C107" s="436"/>
      <c r="D107" s="437"/>
      <c r="E107" s="421">
        <f t="shared" si="28"/>
        <v>1343</v>
      </c>
      <c r="F107" s="421">
        <f t="shared" si="29"/>
        <v>660</v>
      </c>
      <c r="G107" s="421">
        <f t="shared" si="30"/>
        <v>683</v>
      </c>
      <c r="H107" s="421">
        <f t="shared" si="31"/>
        <v>0</v>
      </c>
      <c r="I107" s="438"/>
      <c r="J107" s="439"/>
      <c r="K107" s="423">
        <f t="shared" si="32"/>
        <v>1343</v>
      </c>
      <c r="L107" s="423">
        <v>660</v>
      </c>
      <c r="M107" s="432">
        <v>683</v>
      </c>
      <c r="N107" s="423">
        <f t="shared" si="33"/>
        <v>0</v>
      </c>
      <c r="O107" s="423"/>
      <c r="P107" s="432"/>
      <c r="Q107" s="423">
        <f t="shared" si="34"/>
        <v>0</v>
      </c>
      <c r="R107" s="440"/>
      <c r="S107" s="437"/>
      <c r="T107" s="436"/>
      <c r="U107" s="434" t="s">
        <v>284</v>
      </c>
    </row>
    <row r="108" spans="1:23" s="441" customFormat="1" ht="15.75" customHeight="1">
      <c r="A108" s="435" t="s">
        <v>285</v>
      </c>
      <c r="B108" s="430"/>
      <c r="C108" s="436"/>
      <c r="D108" s="437"/>
      <c r="E108" s="438">
        <f t="shared" ref="E108:S108" si="35">SUM(E109:E111)</f>
        <v>3093</v>
      </c>
      <c r="F108" s="438">
        <f t="shared" si="35"/>
        <v>1762</v>
      </c>
      <c r="G108" s="438">
        <f t="shared" si="35"/>
        <v>1331</v>
      </c>
      <c r="H108" s="438">
        <f t="shared" si="35"/>
        <v>0</v>
      </c>
      <c r="I108" s="438">
        <f t="shared" si="35"/>
        <v>0</v>
      </c>
      <c r="J108" s="438">
        <f t="shared" si="35"/>
        <v>0</v>
      </c>
      <c r="K108" s="446">
        <f t="shared" si="35"/>
        <v>3093</v>
      </c>
      <c r="L108" s="446">
        <f t="shared" si="35"/>
        <v>1762</v>
      </c>
      <c r="M108" s="446">
        <f t="shared" si="35"/>
        <v>1331</v>
      </c>
      <c r="N108" s="440">
        <f t="shared" si="35"/>
        <v>0</v>
      </c>
      <c r="O108" s="440">
        <f t="shared" si="35"/>
        <v>0</v>
      </c>
      <c r="P108" s="440">
        <f t="shared" si="35"/>
        <v>0</v>
      </c>
      <c r="Q108" s="440">
        <f t="shared" si="35"/>
        <v>0</v>
      </c>
      <c r="R108" s="440">
        <f t="shared" si="35"/>
        <v>0</v>
      </c>
      <c r="S108" s="440">
        <f t="shared" si="35"/>
        <v>0</v>
      </c>
      <c r="T108" s="428" t="s">
        <v>98</v>
      </c>
      <c r="U108" s="429"/>
      <c r="V108" s="425"/>
    </row>
    <row r="109" spans="1:23" s="441" customFormat="1" ht="15.75" customHeight="1">
      <c r="A109" s="436"/>
      <c r="B109" s="431" t="s">
        <v>286</v>
      </c>
      <c r="C109" s="436"/>
      <c r="D109" s="437"/>
      <c r="E109" s="421">
        <f t="shared" ref="E109:G111" si="36">H109+K109+N109+Q109</f>
        <v>1014</v>
      </c>
      <c r="F109" s="421">
        <f t="shared" si="36"/>
        <v>579</v>
      </c>
      <c r="G109" s="421">
        <f t="shared" si="36"/>
        <v>435</v>
      </c>
      <c r="H109" s="421">
        <f>I109+J109</f>
        <v>0</v>
      </c>
      <c r="I109" s="438"/>
      <c r="J109" s="439"/>
      <c r="K109" s="423">
        <f>L109+M109</f>
        <v>1014</v>
      </c>
      <c r="L109" s="423">
        <v>579</v>
      </c>
      <c r="M109" s="432">
        <v>435</v>
      </c>
      <c r="N109" s="423">
        <f>O109+P109</f>
        <v>0</v>
      </c>
      <c r="O109" s="423"/>
      <c r="P109" s="432"/>
      <c r="Q109" s="423">
        <f>R109+S109</f>
        <v>0</v>
      </c>
      <c r="R109" s="440"/>
      <c r="S109" s="437"/>
      <c r="T109" s="436"/>
      <c r="U109" s="434" t="s">
        <v>287</v>
      </c>
    </row>
    <row r="110" spans="1:23" s="441" customFormat="1" ht="15.75" customHeight="1">
      <c r="A110" s="436"/>
      <c r="B110" s="431" t="s">
        <v>288</v>
      </c>
      <c r="C110" s="436"/>
      <c r="D110" s="437"/>
      <c r="E110" s="421">
        <f t="shared" si="36"/>
        <v>1016</v>
      </c>
      <c r="F110" s="421">
        <f t="shared" si="36"/>
        <v>565</v>
      </c>
      <c r="G110" s="421">
        <f t="shared" si="36"/>
        <v>451</v>
      </c>
      <c r="H110" s="421">
        <f>I110+J110</f>
        <v>0</v>
      </c>
      <c r="I110" s="438"/>
      <c r="J110" s="439"/>
      <c r="K110" s="423">
        <f>L110+M110</f>
        <v>1016</v>
      </c>
      <c r="L110" s="423">
        <v>565</v>
      </c>
      <c r="M110" s="432">
        <v>451</v>
      </c>
      <c r="N110" s="423">
        <f>O110+P110</f>
        <v>0</v>
      </c>
      <c r="O110" s="423"/>
      <c r="P110" s="432"/>
      <c r="Q110" s="423">
        <f>R110+S110</f>
        <v>0</v>
      </c>
      <c r="R110" s="440"/>
      <c r="S110" s="437"/>
      <c r="T110" s="436"/>
      <c r="U110" s="434" t="s">
        <v>289</v>
      </c>
    </row>
    <row r="111" spans="1:23" s="441" customFormat="1" ht="15.75" customHeight="1">
      <c r="A111" s="436"/>
      <c r="B111" s="431" t="s">
        <v>290</v>
      </c>
      <c r="C111" s="436"/>
      <c r="D111" s="437"/>
      <c r="E111" s="421">
        <f t="shared" si="36"/>
        <v>1063</v>
      </c>
      <c r="F111" s="421">
        <f t="shared" si="36"/>
        <v>618</v>
      </c>
      <c r="G111" s="421">
        <f t="shared" si="36"/>
        <v>445</v>
      </c>
      <c r="H111" s="421">
        <f>I111+J111</f>
        <v>0</v>
      </c>
      <c r="I111" s="438"/>
      <c r="J111" s="439"/>
      <c r="K111" s="423">
        <f>L111+M111</f>
        <v>1063</v>
      </c>
      <c r="L111" s="423">
        <v>618</v>
      </c>
      <c r="M111" s="432">
        <v>445</v>
      </c>
      <c r="N111" s="423">
        <f>O111+P111</f>
        <v>0</v>
      </c>
      <c r="O111" s="423"/>
      <c r="P111" s="432"/>
      <c r="Q111" s="423">
        <f>R111+S111</f>
        <v>0</v>
      </c>
      <c r="R111" s="440"/>
      <c r="S111" s="437"/>
      <c r="T111" s="436"/>
      <c r="U111" s="434" t="s">
        <v>291</v>
      </c>
    </row>
    <row r="112" spans="1:23" s="441" customFormat="1" ht="15.75" customHeight="1">
      <c r="A112" s="435" t="s">
        <v>292</v>
      </c>
      <c r="B112" s="430"/>
      <c r="C112" s="436"/>
      <c r="D112" s="437"/>
      <c r="E112" s="438">
        <f t="shared" ref="E112:S112" si="37">SUM(E113:E115)</f>
        <v>2071</v>
      </c>
      <c r="F112" s="438">
        <f t="shared" si="37"/>
        <v>895</v>
      </c>
      <c r="G112" s="438">
        <f t="shared" si="37"/>
        <v>1176</v>
      </c>
      <c r="H112" s="438">
        <f t="shared" si="37"/>
        <v>0</v>
      </c>
      <c r="I112" s="438">
        <f t="shared" si="37"/>
        <v>0</v>
      </c>
      <c r="J112" s="438">
        <f t="shared" si="37"/>
        <v>0</v>
      </c>
      <c r="K112" s="446">
        <f t="shared" si="37"/>
        <v>2071</v>
      </c>
      <c r="L112" s="446">
        <f t="shared" si="37"/>
        <v>895</v>
      </c>
      <c r="M112" s="446">
        <f t="shared" si="37"/>
        <v>1176</v>
      </c>
      <c r="N112" s="440">
        <f t="shared" si="37"/>
        <v>0</v>
      </c>
      <c r="O112" s="440">
        <f t="shared" si="37"/>
        <v>0</v>
      </c>
      <c r="P112" s="440">
        <f t="shared" si="37"/>
        <v>0</v>
      </c>
      <c r="Q112" s="440">
        <f t="shared" si="37"/>
        <v>0</v>
      </c>
      <c r="R112" s="440">
        <f t="shared" si="37"/>
        <v>0</v>
      </c>
      <c r="S112" s="440">
        <f t="shared" si="37"/>
        <v>0</v>
      </c>
      <c r="T112" s="428" t="s">
        <v>99</v>
      </c>
      <c r="U112" s="429"/>
      <c r="V112" s="425"/>
    </row>
    <row r="113" spans="1:21" s="441" customFormat="1" ht="15.75" customHeight="1">
      <c r="A113" s="436"/>
      <c r="B113" s="431" t="s">
        <v>293</v>
      </c>
      <c r="C113" s="436"/>
      <c r="D113" s="437"/>
      <c r="E113" s="421">
        <f t="shared" ref="E113:G115" si="38">H113+K113+N113+Q113</f>
        <v>607</v>
      </c>
      <c r="F113" s="421">
        <f t="shared" si="38"/>
        <v>268</v>
      </c>
      <c r="G113" s="421">
        <f t="shared" si="38"/>
        <v>339</v>
      </c>
      <c r="H113" s="421">
        <f>I113+J113</f>
        <v>0</v>
      </c>
      <c r="I113" s="438"/>
      <c r="J113" s="439"/>
      <c r="K113" s="423">
        <f>L113+M113</f>
        <v>607</v>
      </c>
      <c r="L113" s="423">
        <v>268</v>
      </c>
      <c r="M113" s="432">
        <v>339</v>
      </c>
      <c r="N113" s="423">
        <f>O113+P113</f>
        <v>0</v>
      </c>
      <c r="O113" s="423"/>
      <c r="P113" s="432"/>
      <c r="Q113" s="423">
        <f>R113+S113</f>
        <v>0</v>
      </c>
      <c r="R113" s="440"/>
      <c r="S113" s="437"/>
      <c r="T113" s="436"/>
      <c r="U113" s="434" t="s">
        <v>294</v>
      </c>
    </row>
    <row r="114" spans="1:21" s="441" customFormat="1" ht="15.75" customHeight="1">
      <c r="A114" s="436"/>
      <c r="B114" s="431" t="s">
        <v>295</v>
      </c>
      <c r="C114" s="436"/>
      <c r="D114" s="437"/>
      <c r="E114" s="421">
        <f t="shared" si="38"/>
        <v>628</v>
      </c>
      <c r="F114" s="421">
        <f t="shared" si="38"/>
        <v>279</v>
      </c>
      <c r="G114" s="421">
        <f t="shared" si="38"/>
        <v>349</v>
      </c>
      <c r="H114" s="421">
        <f>I114+J114</f>
        <v>0</v>
      </c>
      <c r="I114" s="438"/>
      <c r="J114" s="439"/>
      <c r="K114" s="423">
        <f>L114+M114</f>
        <v>628</v>
      </c>
      <c r="L114" s="423">
        <v>279</v>
      </c>
      <c r="M114" s="432">
        <v>349</v>
      </c>
      <c r="N114" s="423">
        <f>O114+P114</f>
        <v>0</v>
      </c>
      <c r="O114" s="423"/>
      <c r="P114" s="432"/>
      <c r="Q114" s="423">
        <f>R114+S114</f>
        <v>0</v>
      </c>
      <c r="R114" s="440"/>
      <c r="S114" s="437"/>
      <c r="T114" s="436"/>
      <c r="U114" s="434" t="s">
        <v>296</v>
      </c>
    </row>
    <row r="115" spans="1:21" s="441" customFormat="1" ht="15.75" customHeight="1">
      <c r="A115" s="436"/>
      <c r="B115" s="431" t="s">
        <v>297</v>
      </c>
      <c r="C115" s="436"/>
      <c r="D115" s="437"/>
      <c r="E115" s="421">
        <f t="shared" si="38"/>
        <v>836</v>
      </c>
      <c r="F115" s="421">
        <f t="shared" si="38"/>
        <v>348</v>
      </c>
      <c r="G115" s="421">
        <f t="shared" si="38"/>
        <v>488</v>
      </c>
      <c r="H115" s="421">
        <f>I115+J115</f>
        <v>0</v>
      </c>
      <c r="I115" s="438"/>
      <c r="J115" s="439"/>
      <c r="K115" s="423">
        <f>L115+M115</f>
        <v>836</v>
      </c>
      <c r="L115" s="423">
        <v>348</v>
      </c>
      <c r="M115" s="432">
        <v>488</v>
      </c>
      <c r="N115" s="423">
        <f>O115+P115</f>
        <v>0</v>
      </c>
      <c r="O115" s="423"/>
      <c r="P115" s="432"/>
      <c r="Q115" s="423">
        <f>R115+S115</f>
        <v>0</v>
      </c>
      <c r="R115" s="440"/>
      <c r="S115" s="437"/>
      <c r="T115" s="436"/>
      <c r="U115" s="434" t="s">
        <v>298</v>
      </c>
    </row>
    <row r="116" spans="1:21" s="441" customFormat="1" ht="3" customHeight="1">
      <c r="A116" s="447"/>
      <c r="B116" s="447"/>
      <c r="C116" s="447"/>
      <c r="D116" s="447"/>
      <c r="E116" s="448"/>
      <c r="F116" s="449"/>
      <c r="G116" s="449"/>
      <c r="H116" s="448"/>
      <c r="I116" s="448"/>
      <c r="J116" s="449"/>
      <c r="K116" s="450"/>
      <c r="L116" s="450"/>
      <c r="M116" s="451"/>
      <c r="N116" s="450"/>
      <c r="O116" s="450"/>
      <c r="P116" s="451"/>
      <c r="Q116" s="450"/>
      <c r="R116" s="450"/>
      <c r="S116" s="451"/>
      <c r="T116" s="447"/>
      <c r="U116" s="447"/>
    </row>
    <row r="117" spans="1:21" s="441" customFormat="1" ht="3" customHeight="1">
      <c r="E117" s="452"/>
      <c r="F117" s="452"/>
      <c r="G117" s="452"/>
      <c r="H117" s="452"/>
      <c r="I117" s="452"/>
      <c r="J117" s="452"/>
    </row>
    <row r="118" spans="1:21" s="10" customFormat="1" ht="14.25" customHeight="1">
      <c r="A118" s="8"/>
      <c r="B118" s="10" t="s">
        <v>302</v>
      </c>
      <c r="C118" s="8"/>
      <c r="D118" s="8"/>
      <c r="E118" s="562"/>
      <c r="F118" s="562"/>
      <c r="G118" s="562"/>
      <c r="H118" s="444"/>
      <c r="I118" s="444"/>
      <c r="J118" s="444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44"/>
      <c r="F119" s="444"/>
      <c r="G119" s="444"/>
      <c r="H119" s="444"/>
      <c r="I119" s="444"/>
      <c r="J119" s="444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44"/>
      <c r="F120" s="444"/>
      <c r="G120" s="444"/>
      <c r="H120" s="444"/>
      <c r="I120" s="444"/>
      <c r="J120" s="444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44"/>
      <c r="F121" s="444"/>
      <c r="G121" s="444"/>
      <c r="H121" s="444"/>
      <c r="I121" s="444"/>
      <c r="J121" s="444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5" customFormat="1">
      <c r="B122" s="35" t="s">
        <v>256</v>
      </c>
      <c r="C122" s="412">
        <v>3.6</v>
      </c>
      <c r="D122" s="35" t="s">
        <v>304</v>
      </c>
      <c r="E122" s="413"/>
      <c r="F122" s="413"/>
      <c r="G122" s="413"/>
      <c r="H122" s="413"/>
      <c r="I122" s="413"/>
      <c r="J122" s="413"/>
    </row>
    <row r="123" spans="1:21" s="3" customFormat="1" ht="20.25" customHeight="1">
      <c r="B123" s="35" t="s">
        <v>2</v>
      </c>
      <c r="C123" s="412">
        <v>3.6</v>
      </c>
      <c r="D123" s="35" t="s">
        <v>305</v>
      </c>
      <c r="E123" s="413"/>
      <c r="F123" s="398"/>
      <c r="G123" s="398"/>
      <c r="H123" s="398"/>
      <c r="I123" s="398"/>
      <c r="J123" s="398"/>
      <c r="N123" s="3" t="s">
        <v>180</v>
      </c>
    </row>
    <row r="124" spans="1:21" ht="6.75" customHeight="1"/>
    <row r="125" spans="1:21" s="8" customFormat="1" ht="15" customHeight="1">
      <c r="A125" s="1074" t="s">
        <v>259</v>
      </c>
      <c r="B125" s="1074"/>
      <c r="C125" s="1074"/>
      <c r="D125" s="1184"/>
      <c r="E125" s="414"/>
      <c r="F125" s="415"/>
      <c r="G125" s="416"/>
      <c r="H125" s="1189" t="s">
        <v>260</v>
      </c>
      <c r="I125" s="1190"/>
      <c r="J125" s="1190"/>
      <c r="K125" s="1190"/>
      <c r="L125" s="1190"/>
      <c r="M125" s="1190"/>
      <c r="N125" s="1190"/>
      <c r="O125" s="1190"/>
      <c r="P125" s="1190"/>
      <c r="Q125" s="1190"/>
      <c r="R125" s="1190"/>
      <c r="S125" s="1190"/>
      <c r="T125" s="1084" t="s">
        <v>261</v>
      </c>
      <c r="U125" s="1075"/>
    </row>
    <row r="126" spans="1:21" s="8" customFormat="1" ht="15" customHeight="1">
      <c r="A126" s="1185"/>
      <c r="B126" s="1185"/>
      <c r="C126" s="1185"/>
      <c r="D126" s="1186"/>
      <c r="E126" s="561"/>
      <c r="F126" s="562"/>
      <c r="G126" s="563"/>
      <c r="H126" s="414"/>
      <c r="I126" s="415"/>
      <c r="J126" s="416"/>
      <c r="K126" s="1090" t="s">
        <v>6</v>
      </c>
      <c r="L126" s="1091"/>
      <c r="M126" s="1092"/>
      <c r="N126" s="51"/>
      <c r="O126" s="33"/>
      <c r="P126" s="52"/>
      <c r="T126" s="1085"/>
      <c r="U126" s="1077"/>
    </row>
    <row r="127" spans="1:21" s="8" customFormat="1" ht="15.75" customHeight="1">
      <c r="A127" s="1185"/>
      <c r="B127" s="1185"/>
      <c r="C127" s="1185"/>
      <c r="D127" s="1186"/>
      <c r="E127" s="1179" t="s">
        <v>7</v>
      </c>
      <c r="F127" s="1180"/>
      <c r="G127" s="1181"/>
      <c r="H127" s="1179" t="s">
        <v>8</v>
      </c>
      <c r="I127" s="1180"/>
      <c r="J127" s="1181"/>
      <c r="K127" s="1087" t="s">
        <v>9</v>
      </c>
      <c r="L127" s="1088"/>
      <c r="M127" s="1089"/>
      <c r="N127" s="1087" t="s">
        <v>10</v>
      </c>
      <c r="O127" s="1088"/>
      <c r="P127" s="1089"/>
      <c r="Q127" s="1088"/>
      <c r="R127" s="1088"/>
      <c r="S127" s="1088"/>
      <c r="T127" s="1085"/>
      <c r="U127" s="1077"/>
    </row>
    <row r="128" spans="1:21" s="8" customFormat="1" ht="17.25" customHeight="1">
      <c r="A128" s="1185"/>
      <c r="B128" s="1185"/>
      <c r="C128" s="1185"/>
      <c r="D128" s="1186"/>
      <c r="E128" s="1179" t="s">
        <v>11</v>
      </c>
      <c r="F128" s="1180"/>
      <c r="G128" s="1181"/>
      <c r="H128" s="1179" t="s">
        <v>12</v>
      </c>
      <c r="I128" s="1180"/>
      <c r="J128" s="1181"/>
      <c r="K128" s="1087" t="s">
        <v>13</v>
      </c>
      <c r="L128" s="1088"/>
      <c r="M128" s="1089"/>
      <c r="N128" s="1087" t="s">
        <v>262</v>
      </c>
      <c r="O128" s="1088"/>
      <c r="P128" s="1089"/>
      <c r="Q128" s="1088" t="s">
        <v>263</v>
      </c>
      <c r="R128" s="1088"/>
      <c r="S128" s="1088"/>
      <c r="T128" s="1085"/>
      <c r="U128" s="1077"/>
    </row>
    <row r="129" spans="1:23" s="8" customFormat="1" ht="16.5" customHeight="1">
      <c r="A129" s="1185"/>
      <c r="B129" s="1185"/>
      <c r="C129" s="1185"/>
      <c r="D129" s="1186"/>
      <c r="E129" s="561"/>
      <c r="F129" s="562"/>
      <c r="G129" s="563"/>
      <c r="H129" s="1179" t="s">
        <v>15</v>
      </c>
      <c r="I129" s="1180"/>
      <c r="J129" s="1181"/>
      <c r="K129" s="1087" t="s">
        <v>16</v>
      </c>
      <c r="L129" s="1088"/>
      <c r="M129" s="1089"/>
      <c r="N129" s="1087" t="s">
        <v>17</v>
      </c>
      <c r="O129" s="1088"/>
      <c r="P129" s="1089"/>
      <c r="Q129" s="1088" t="s">
        <v>166</v>
      </c>
      <c r="R129" s="1088"/>
      <c r="S129" s="1088"/>
      <c r="T129" s="1085"/>
      <c r="U129" s="1077"/>
    </row>
    <row r="130" spans="1:23" s="8" customFormat="1" ht="14.25" customHeight="1">
      <c r="A130" s="1185"/>
      <c r="B130" s="1185"/>
      <c r="C130" s="1185"/>
      <c r="D130" s="1186"/>
      <c r="E130" s="564"/>
      <c r="F130" s="565"/>
      <c r="G130" s="566"/>
      <c r="H130" s="1191" t="s">
        <v>19</v>
      </c>
      <c r="I130" s="1192"/>
      <c r="J130" s="1193"/>
      <c r="K130" s="1093" t="s">
        <v>19</v>
      </c>
      <c r="L130" s="1094"/>
      <c r="M130" s="1095"/>
      <c r="N130" s="1087" t="s">
        <v>20</v>
      </c>
      <c r="O130" s="1088"/>
      <c r="P130" s="1089"/>
      <c r="Q130" s="23"/>
      <c r="R130" s="23"/>
      <c r="S130" s="23"/>
      <c r="T130" s="1085"/>
      <c r="U130" s="1077"/>
    </row>
    <row r="131" spans="1:23" s="8" customFormat="1" ht="13.5" customHeight="1">
      <c r="A131" s="1185"/>
      <c r="B131" s="1185"/>
      <c r="C131" s="1185"/>
      <c r="D131" s="1186"/>
      <c r="E131" s="417" t="s">
        <v>7</v>
      </c>
      <c r="F131" s="418" t="s">
        <v>167</v>
      </c>
      <c r="G131" s="402" t="s">
        <v>168</v>
      </c>
      <c r="H131" s="417" t="s">
        <v>7</v>
      </c>
      <c r="I131" s="417" t="s">
        <v>167</v>
      </c>
      <c r="J131" s="402" t="s">
        <v>168</v>
      </c>
      <c r="K131" s="179" t="s">
        <v>7</v>
      </c>
      <c r="L131" s="179" t="s">
        <v>167</v>
      </c>
      <c r="M131" s="576" t="s">
        <v>168</v>
      </c>
      <c r="N131" s="179" t="s">
        <v>7</v>
      </c>
      <c r="O131" s="179" t="s">
        <v>167</v>
      </c>
      <c r="P131" s="179" t="s">
        <v>168</v>
      </c>
      <c r="Q131" s="179" t="s">
        <v>7</v>
      </c>
      <c r="R131" s="179" t="s">
        <v>167</v>
      </c>
      <c r="S131" s="575" t="s">
        <v>168</v>
      </c>
      <c r="T131" s="1085"/>
      <c r="U131" s="1077"/>
    </row>
    <row r="132" spans="1:23" s="8" customFormat="1" ht="13.5" customHeight="1">
      <c r="A132" s="1187"/>
      <c r="B132" s="1187"/>
      <c r="C132" s="1187"/>
      <c r="D132" s="1188"/>
      <c r="E132" s="419" t="s">
        <v>11</v>
      </c>
      <c r="F132" s="420" t="s">
        <v>169</v>
      </c>
      <c r="G132" s="420" t="s">
        <v>170</v>
      </c>
      <c r="H132" s="419" t="s">
        <v>11</v>
      </c>
      <c r="I132" s="419" t="s">
        <v>169</v>
      </c>
      <c r="J132" s="420" t="s">
        <v>170</v>
      </c>
      <c r="K132" s="38" t="s">
        <v>11</v>
      </c>
      <c r="L132" s="38" t="s">
        <v>169</v>
      </c>
      <c r="M132" s="593" t="s">
        <v>170</v>
      </c>
      <c r="N132" s="38" t="s">
        <v>11</v>
      </c>
      <c r="O132" s="38" t="s">
        <v>169</v>
      </c>
      <c r="P132" s="593" t="s">
        <v>170</v>
      </c>
      <c r="Q132" s="38" t="s">
        <v>11</v>
      </c>
      <c r="R132" s="38" t="s">
        <v>169</v>
      </c>
      <c r="S132" s="594" t="s">
        <v>170</v>
      </c>
      <c r="T132" s="1086"/>
      <c r="U132" s="1079"/>
    </row>
    <row r="133" spans="1:23" s="8" customFormat="1" ht="3" customHeight="1">
      <c r="A133" s="559"/>
      <c r="B133" s="559"/>
      <c r="C133" s="559"/>
      <c r="D133" s="560"/>
      <c r="E133" s="401"/>
      <c r="F133" s="402"/>
      <c r="G133" s="402"/>
      <c r="H133" s="401"/>
      <c r="I133" s="401"/>
      <c r="J133" s="402"/>
      <c r="K133" s="39"/>
      <c r="L133" s="39"/>
      <c r="M133" s="576"/>
      <c r="N133" s="39"/>
      <c r="O133" s="39"/>
      <c r="P133" s="576"/>
      <c r="Q133" s="39"/>
      <c r="R133" s="39"/>
      <c r="S133" s="575"/>
      <c r="T133" s="518"/>
    </row>
    <row r="134" spans="1:23" s="8" customFormat="1" ht="16.5" customHeight="1">
      <c r="A134" s="1182" t="s">
        <v>21</v>
      </c>
      <c r="B134" s="1182"/>
      <c r="C134" s="1182"/>
      <c r="D134" s="1183"/>
      <c r="E134" s="453">
        <f t="shared" ref="E134:S134" si="39">SUM(E135+E140+E147+E151)</f>
        <v>16631</v>
      </c>
      <c r="F134" s="453">
        <f t="shared" si="39"/>
        <v>8869</v>
      </c>
      <c r="G134" s="453">
        <f t="shared" si="39"/>
        <v>7762</v>
      </c>
      <c r="H134" s="453">
        <f t="shared" si="39"/>
        <v>13020</v>
      </c>
      <c r="I134" s="453">
        <f t="shared" si="39"/>
        <v>6847</v>
      </c>
      <c r="J134" s="453">
        <f t="shared" si="39"/>
        <v>6173</v>
      </c>
      <c r="K134" s="453">
        <f>SUM(K135+K140+K147+K151)</f>
        <v>3611</v>
      </c>
      <c r="L134" s="453">
        <f t="shared" si="39"/>
        <v>2022</v>
      </c>
      <c r="M134" s="453">
        <f t="shared" si="39"/>
        <v>1589</v>
      </c>
      <c r="N134" s="453">
        <f t="shared" si="39"/>
        <v>0</v>
      </c>
      <c r="O134" s="453">
        <f t="shared" si="39"/>
        <v>0</v>
      </c>
      <c r="P134" s="453">
        <f t="shared" si="39"/>
        <v>0</v>
      </c>
      <c r="Q134" s="453">
        <f t="shared" si="39"/>
        <v>0</v>
      </c>
      <c r="R134" s="453">
        <f t="shared" si="39"/>
        <v>0</v>
      </c>
      <c r="S134" s="453">
        <f t="shared" si="39"/>
        <v>0</v>
      </c>
      <c r="T134" s="454"/>
      <c r="U134" s="570" t="s">
        <v>11</v>
      </c>
      <c r="V134" s="519"/>
    </row>
    <row r="135" spans="1:23" s="8" customFormat="1" ht="15.75" customHeight="1">
      <c r="A135" s="455" t="s">
        <v>133</v>
      </c>
      <c r="B135" s="456"/>
      <c r="C135" s="456"/>
      <c r="D135" s="457"/>
      <c r="E135" s="458">
        <f t="shared" ref="E135:S135" si="40">SUM(E136:E139)</f>
        <v>3312</v>
      </c>
      <c r="F135" s="458">
        <f t="shared" si="40"/>
        <v>1695</v>
      </c>
      <c r="G135" s="458">
        <f t="shared" si="40"/>
        <v>1617</v>
      </c>
      <c r="H135" s="458">
        <f t="shared" si="40"/>
        <v>2411</v>
      </c>
      <c r="I135" s="458">
        <f t="shared" si="40"/>
        <v>1201</v>
      </c>
      <c r="J135" s="458">
        <f t="shared" si="40"/>
        <v>1210</v>
      </c>
      <c r="K135" s="458">
        <f t="shared" si="40"/>
        <v>901</v>
      </c>
      <c r="L135" s="458">
        <f t="shared" si="40"/>
        <v>494</v>
      </c>
      <c r="M135" s="458">
        <f t="shared" si="40"/>
        <v>407</v>
      </c>
      <c r="N135" s="453">
        <f t="shared" si="40"/>
        <v>0</v>
      </c>
      <c r="O135" s="453">
        <f t="shared" si="40"/>
        <v>0</v>
      </c>
      <c r="P135" s="453">
        <f t="shared" si="40"/>
        <v>0</v>
      </c>
      <c r="Q135" s="453">
        <f t="shared" si="40"/>
        <v>0</v>
      </c>
      <c r="R135" s="453">
        <f t="shared" si="40"/>
        <v>0</v>
      </c>
      <c r="S135" s="453">
        <f t="shared" si="40"/>
        <v>0</v>
      </c>
      <c r="T135" s="459" t="s">
        <v>138</v>
      </c>
      <c r="U135" s="460"/>
      <c r="V135" s="519"/>
    </row>
    <row r="136" spans="1:23" s="8" customFormat="1" ht="14.25" customHeight="1">
      <c r="A136" s="461"/>
      <c r="B136" s="406" t="s">
        <v>264</v>
      </c>
      <c r="C136" s="461"/>
      <c r="D136" s="462"/>
      <c r="E136" s="453">
        <f t="shared" ref="E136:G139" si="41">H136+K136+N136+Q136</f>
        <v>1488</v>
      </c>
      <c r="F136" s="453">
        <f t="shared" si="41"/>
        <v>743</v>
      </c>
      <c r="G136" s="453">
        <f t="shared" si="41"/>
        <v>745</v>
      </c>
      <c r="H136" s="453">
        <f>I136+J136</f>
        <v>1196</v>
      </c>
      <c r="I136" s="453">
        <v>586</v>
      </c>
      <c r="J136" s="462">
        <v>610</v>
      </c>
      <c r="K136" s="453">
        <f>L136+M136</f>
        <v>292</v>
      </c>
      <c r="L136" s="453">
        <v>157</v>
      </c>
      <c r="M136" s="462">
        <v>135</v>
      </c>
      <c r="N136" s="453">
        <f>O136+P136</f>
        <v>0</v>
      </c>
      <c r="O136" s="453"/>
      <c r="P136" s="462"/>
      <c r="Q136" s="453">
        <f>R136+S136</f>
        <v>0</v>
      </c>
      <c r="R136" s="453"/>
      <c r="S136" s="461"/>
      <c r="T136" s="454"/>
      <c r="U136" s="461" t="s">
        <v>265</v>
      </c>
    </row>
    <row r="137" spans="1:23" s="8" customFormat="1" ht="14.25" customHeight="1">
      <c r="A137" s="461"/>
      <c r="B137" s="406" t="s">
        <v>266</v>
      </c>
      <c r="C137" s="461"/>
      <c r="D137" s="462"/>
      <c r="E137" s="453">
        <f t="shared" si="41"/>
        <v>1510</v>
      </c>
      <c r="F137" s="453">
        <f t="shared" si="41"/>
        <v>780</v>
      </c>
      <c r="G137" s="453">
        <f t="shared" si="41"/>
        <v>730</v>
      </c>
      <c r="H137" s="453">
        <f>I137+J137</f>
        <v>1215</v>
      </c>
      <c r="I137" s="453">
        <v>615</v>
      </c>
      <c r="J137" s="462">
        <v>600</v>
      </c>
      <c r="K137" s="453">
        <f>L137+M137</f>
        <v>295</v>
      </c>
      <c r="L137" s="453">
        <v>165</v>
      </c>
      <c r="M137" s="462">
        <v>130</v>
      </c>
      <c r="N137" s="453">
        <f>O137+P137</f>
        <v>0</v>
      </c>
      <c r="O137" s="453"/>
      <c r="P137" s="462"/>
      <c r="Q137" s="453">
        <f>R137+S137</f>
        <v>0</v>
      </c>
      <c r="R137" s="453"/>
      <c r="S137" s="461"/>
      <c r="T137" s="454"/>
      <c r="U137" s="461" t="s">
        <v>267</v>
      </c>
    </row>
    <row r="138" spans="1:23" s="8" customFormat="1" ht="14.25" customHeight="1">
      <c r="A138" s="461"/>
      <c r="B138" s="406" t="s">
        <v>268</v>
      </c>
      <c r="C138" s="461"/>
      <c r="D138" s="462"/>
      <c r="E138" s="453">
        <f t="shared" si="41"/>
        <v>314</v>
      </c>
      <c r="F138" s="453">
        <f t="shared" si="41"/>
        <v>172</v>
      </c>
      <c r="G138" s="453">
        <f t="shared" si="41"/>
        <v>142</v>
      </c>
      <c r="H138" s="453">
        <f>I138+J138</f>
        <v>0</v>
      </c>
      <c r="I138" s="453"/>
      <c r="J138" s="462"/>
      <c r="K138" s="453">
        <f>L138+M138</f>
        <v>314</v>
      </c>
      <c r="L138" s="453">
        <v>172</v>
      </c>
      <c r="M138" s="462">
        <v>142</v>
      </c>
      <c r="N138" s="453">
        <f>O138+P138</f>
        <v>0</v>
      </c>
      <c r="O138" s="453"/>
      <c r="P138" s="462"/>
      <c r="Q138" s="453">
        <f>R138+S138</f>
        <v>0</v>
      </c>
      <c r="R138" s="453"/>
      <c r="S138" s="462"/>
      <c r="T138" s="461"/>
      <c r="U138" s="463" t="s">
        <v>269</v>
      </c>
    </row>
    <row r="139" spans="1:23" s="8" customFormat="1" ht="14.25" customHeight="1">
      <c r="A139" s="461"/>
      <c r="B139" s="406" t="s">
        <v>270</v>
      </c>
      <c r="C139" s="461"/>
      <c r="D139" s="462"/>
      <c r="E139" s="453">
        <f t="shared" si="41"/>
        <v>0</v>
      </c>
      <c r="F139" s="453">
        <f t="shared" si="41"/>
        <v>0</v>
      </c>
      <c r="G139" s="453">
        <f t="shared" si="41"/>
        <v>0</v>
      </c>
      <c r="H139" s="453">
        <f>I139+J139</f>
        <v>0</v>
      </c>
      <c r="I139" s="453"/>
      <c r="J139" s="462"/>
      <c r="K139" s="453">
        <f>L139+M139</f>
        <v>0</v>
      </c>
      <c r="L139" s="453"/>
      <c r="M139" s="462"/>
      <c r="N139" s="453">
        <f>O139+P139</f>
        <v>0</v>
      </c>
      <c r="O139" s="453"/>
      <c r="P139" s="462"/>
      <c r="Q139" s="453">
        <f>R139+S139</f>
        <v>0</v>
      </c>
      <c r="R139" s="453"/>
      <c r="S139" s="462"/>
      <c r="T139" s="461"/>
      <c r="U139" s="463" t="s">
        <v>271</v>
      </c>
    </row>
    <row r="140" spans="1:23" s="8" customFormat="1" ht="16.5" customHeight="1">
      <c r="A140" s="464" t="s">
        <v>89</v>
      </c>
      <c r="B140" s="465"/>
      <c r="C140" s="465"/>
      <c r="D140" s="466"/>
      <c r="E140" s="458">
        <f t="shared" ref="E140:S140" si="42">SUM(E141:E146)</f>
        <v>10582</v>
      </c>
      <c r="F140" s="458">
        <f t="shared" si="42"/>
        <v>5577</v>
      </c>
      <c r="G140" s="458">
        <f t="shared" si="42"/>
        <v>5005</v>
      </c>
      <c r="H140" s="458">
        <f t="shared" si="42"/>
        <v>8920</v>
      </c>
      <c r="I140" s="458">
        <f t="shared" si="42"/>
        <v>4722</v>
      </c>
      <c r="J140" s="458">
        <f t="shared" si="42"/>
        <v>4198</v>
      </c>
      <c r="K140" s="458">
        <f t="shared" si="42"/>
        <v>1662</v>
      </c>
      <c r="L140" s="458">
        <f t="shared" si="42"/>
        <v>855</v>
      </c>
      <c r="M140" s="458">
        <f t="shared" si="42"/>
        <v>807</v>
      </c>
      <c r="N140" s="453">
        <f t="shared" si="42"/>
        <v>0</v>
      </c>
      <c r="O140" s="453">
        <f t="shared" si="42"/>
        <v>0</v>
      </c>
      <c r="P140" s="453">
        <f t="shared" si="42"/>
        <v>0</v>
      </c>
      <c r="Q140" s="453">
        <f t="shared" si="42"/>
        <v>0</v>
      </c>
      <c r="R140" s="453">
        <f t="shared" si="42"/>
        <v>0</v>
      </c>
      <c r="S140" s="453">
        <f t="shared" si="42"/>
        <v>0</v>
      </c>
      <c r="T140" s="459" t="s">
        <v>95</v>
      </c>
      <c r="U140" s="461"/>
      <c r="V140" s="519"/>
      <c r="W140" s="519"/>
    </row>
    <row r="141" spans="1:23" s="8" customFormat="1" ht="17.25" customHeight="1">
      <c r="A141" s="461"/>
      <c r="B141" s="406" t="s">
        <v>272</v>
      </c>
      <c r="C141" s="461"/>
      <c r="D141" s="462"/>
      <c r="E141" s="453">
        <f t="shared" ref="E141:G146" si="43">H141+K141+N141+Q141</f>
        <v>1571</v>
      </c>
      <c r="F141" s="453">
        <f t="shared" si="43"/>
        <v>802</v>
      </c>
      <c r="G141" s="453">
        <f t="shared" si="43"/>
        <v>769</v>
      </c>
      <c r="H141" s="453">
        <f t="shared" ref="H141:H146" si="44">I141+J141</f>
        <v>1291</v>
      </c>
      <c r="I141" s="453">
        <v>656</v>
      </c>
      <c r="J141" s="462">
        <v>635</v>
      </c>
      <c r="K141" s="453">
        <f t="shared" ref="K141:K146" si="45">L141+M141</f>
        <v>280</v>
      </c>
      <c r="L141" s="453">
        <v>146</v>
      </c>
      <c r="M141" s="462">
        <v>134</v>
      </c>
      <c r="N141" s="453">
        <f t="shared" ref="N141:N146" si="46">O141+P141</f>
        <v>0</v>
      </c>
      <c r="O141" s="453"/>
      <c r="P141" s="462"/>
      <c r="Q141" s="453">
        <f t="shared" ref="Q141:Q146" si="47">R141+S141</f>
        <v>0</v>
      </c>
      <c r="R141" s="453"/>
      <c r="S141" s="462"/>
      <c r="T141" s="461"/>
      <c r="U141" s="463" t="s">
        <v>273</v>
      </c>
    </row>
    <row r="142" spans="1:23" ht="14.25" customHeight="1">
      <c r="A142" s="467"/>
      <c r="B142" s="406" t="s">
        <v>274</v>
      </c>
      <c r="C142" s="467"/>
      <c r="D142" s="468"/>
      <c r="E142" s="453">
        <f t="shared" si="43"/>
        <v>1691</v>
      </c>
      <c r="F142" s="453">
        <f t="shared" si="43"/>
        <v>864</v>
      </c>
      <c r="G142" s="453">
        <f t="shared" si="43"/>
        <v>827</v>
      </c>
      <c r="H142" s="453">
        <f t="shared" si="44"/>
        <v>1421</v>
      </c>
      <c r="I142" s="453">
        <v>734</v>
      </c>
      <c r="J142" s="462">
        <v>687</v>
      </c>
      <c r="K142" s="453">
        <f t="shared" si="45"/>
        <v>270</v>
      </c>
      <c r="L142" s="453">
        <v>130</v>
      </c>
      <c r="M142" s="462">
        <v>140</v>
      </c>
      <c r="N142" s="453">
        <f t="shared" si="46"/>
        <v>0</v>
      </c>
      <c r="O142" s="453"/>
      <c r="P142" s="462"/>
      <c r="Q142" s="453">
        <f t="shared" si="47"/>
        <v>0</v>
      </c>
      <c r="R142" s="453"/>
      <c r="S142" s="462"/>
      <c r="T142" s="467"/>
      <c r="U142" s="463" t="s">
        <v>275</v>
      </c>
    </row>
    <row r="143" spans="1:23" ht="18.75" customHeight="1">
      <c r="A143" s="464"/>
      <c r="B143" s="406" t="s">
        <v>276</v>
      </c>
      <c r="C143" s="467"/>
      <c r="D143" s="468"/>
      <c r="E143" s="453">
        <f t="shared" si="43"/>
        <v>1726</v>
      </c>
      <c r="F143" s="453">
        <f t="shared" si="43"/>
        <v>920</v>
      </c>
      <c r="G143" s="453">
        <f t="shared" si="43"/>
        <v>806</v>
      </c>
      <c r="H143" s="453">
        <f t="shared" si="44"/>
        <v>1421</v>
      </c>
      <c r="I143" s="453">
        <v>768</v>
      </c>
      <c r="J143" s="462">
        <v>653</v>
      </c>
      <c r="K143" s="453">
        <f t="shared" si="45"/>
        <v>305</v>
      </c>
      <c r="L143" s="453">
        <v>152</v>
      </c>
      <c r="M143" s="462">
        <v>153</v>
      </c>
      <c r="N143" s="453">
        <f t="shared" si="46"/>
        <v>0</v>
      </c>
      <c r="O143" s="453"/>
      <c r="P143" s="462"/>
      <c r="Q143" s="453">
        <f t="shared" si="47"/>
        <v>0</v>
      </c>
      <c r="R143" s="453"/>
      <c r="S143" s="462"/>
      <c r="T143" s="467"/>
      <c r="U143" s="463" t="s">
        <v>277</v>
      </c>
    </row>
    <row r="144" spans="1:23" ht="16.5" customHeight="1">
      <c r="A144" s="467"/>
      <c r="B144" s="406" t="s">
        <v>279</v>
      </c>
      <c r="C144" s="467"/>
      <c r="D144" s="468"/>
      <c r="E144" s="453">
        <f t="shared" si="43"/>
        <v>1795</v>
      </c>
      <c r="F144" s="453">
        <f t="shared" si="43"/>
        <v>948</v>
      </c>
      <c r="G144" s="453">
        <f t="shared" si="43"/>
        <v>847</v>
      </c>
      <c r="H144" s="453">
        <f t="shared" si="44"/>
        <v>1516</v>
      </c>
      <c r="I144" s="453">
        <v>805</v>
      </c>
      <c r="J144" s="462">
        <v>711</v>
      </c>
      <c r="K144" s="453">
        <f t="shared" si="45"/>
        <v>279</v>
      </c>
      <c r="L144" s="453">
        <v>143</v>
      </c>
      <c r="M144" s="462">
        <v>136</v>
      </c>
      <c r="N144" s="453">
        <f t="shared" si="46"/>
        <v>0</v>
      </c>
      <c r="O144" s="453"/>
      <c r="P144" s="462"/>
      <c r="Q144" s="453">
        <f t="shared" si="47"/>
        <v>0</v>
      </c>
      <c r="R144" s="453"/>
      <c r="S144" s="462"/>
      <c r="T144" s="467"/>
      <c r="U144" s="463" t="s">
        <v>280</v>
      </c>
    </row>
    <row r="145" spans="1:22" ht="18" customHeight="1">
      <c r="A145" s="467"/>
      <c r="B145" s="406" t="s">
        <v>281</v>
      </c>
      <c r="C145" s="467"/>
      <c r="D145" s="468"/>
      <c r="E145" s="453">
        <f t="shared" si="43"/>
        <v>1848</v>
      </c>
      <c r="F145" s="453">
        <f t="shared" si="43"/>
        <v>1033</v>
      </c>
      <c r="G145" s="453">
        <f t="shared" si="43"/>
        <v>815</v>
      </c>
      <c r="H145" s="453">
        <f t="shared" si="44"/>
        <v>1598</v>
      </c>
      <c r="I145" s="453">
        <v>897</v>
      </c>
      <c r="J145" s="462">
        <v>701</v>
      </c>
      <c r="K145" s="453">
        <f t="shared" si="45"/>
        <v>250</v>
      </c>
      <c r="L145" s="453">
        <v>136</v>
      </c>
      <c r="M145" s="462">
        <v>114</v>
      </c>
      <c r="N145" s="453">
        <f t="shared" si="46"/>
        <v>0</v>
      </c>
      <c r="O145" s="453"/>
      <c r="P145" s="462"/>
      <c r="Q145" s="453">
        <f t="shared" si="47"/>
        <v>0</v>
      </c>
      <c r="R145" s="453"/>
      <c r="S145" s="462"/>
      <c r="T145" s="467"/>
      <c r="U145" s="463" t="s">
        <v>282</v>
      </c>
    </row>
    <row r="146" spans="1:22" ht="16.5" customHeight="1">
      <c r="A146" s="467"/>
      <c r="B146" s="406" t="s">
        <v>283</v>
      </c>
      <c r="C146" s="467"/>
      <c r="D146" s="468"/>
      <c r="E146" s="453">
        <f t="shared" si="43"/>
        <v>1951</v>
      </c>
      <c r="F146" s="453">
        <f t="shared" si="43"/>
        <v>1010</v>
      </c>
      <c r="G146" s="453">
        <f t="shared" si="43"/>
        <v>941</v>
      </c>
      <c r="H146" s="453">
        <f t="shared" si="44"/>
        <v>1673</v>
      </c>
      <c r="I146" s="453">
        <v>862</v>
      </c>
      <c r="J146" s="462">
        <v>811</v>
      </c>
      <c r="K146" s="453">
        <f t="shared" si="45"/>
        <v>278</v>
      </c>
      <c r="L146" s="453">
        <v>148</v>
      </c>
      <c r="M146" s="462">
        <v>130</v>
      </c>
      <c r="N146" s="453">
        <f t="shared" si="46"/>
        <v>0</v>
      </c>
      <c r="O146" s="453"/>
      <c r="P146" s="462"/>
      <c r="Q146" s="453">
        <f t="shared" si="47"/>
        <v>0</v>
      </c>
      <c r="R146" s="453"/>
      <c r="S146" s="462"/>
      <c r="T146" s="467"/>
      <c r="U146" s="463" t="s">
        <v>284</v>
      </c>
    </row>
    <row r="147" spans="1:22" ht="17.25" customHeight="1">
      <c r="A147" s="464" t="s">
        <v>285</v>
      </c>
      <c r="B147" s="465"/>
      <c r="C147" s="469"/>
      <c r="D147" s="470"/>
      <c r="E147" s="458">
        <f t="shared" ref="E147:S147" si="48">SUM(E148:E150)</f>
        <v>2339</v>
      </c>
      <c r="F147" s="458">
        <f t="shared" si="48"/>
        <v>1348</v>
      </c>
      <c r="G147" s="458">
        <f t="shared" si="48"/>
        <v>991</v>
      </c>
      <c r="H147" s="458">
        <f t="shared" si="48"/>
        <v>1689</v>
      </c>
      <c r="I147" s="458">
        <f t="shared" si="48"/>
        <v>924</v>
      </c>
      <c r="J147" s="458">
        <f t="shared" si="48"/>
        <v>765</v>
      </c>
      <c r="K147" s="458">
        <f t="shared" si="48"/>
        <v>650</v>
      </c>
      <c r="L147" s="458">
        <f t="shared" si="48"/>
        <v>424</v>
      </c>
      <c r="M147" s="458">
        <f t="shared" si="48"/>
        <v>226</v>
      </c>
      <c r="N147" s="453">
        <f t="shared" si="48"/>
        <v>0</v>
      </c>
      <c r="O147" s="453">
        <f t="shared" si="48"/>
        <v>0</v>
      </c>
      <c r="P147" s="453">
        <f t="shared" si="48"/>
        <v>0</v>
      </c>
      <c r="Q147" s="453">
        <f t="shared" si="48"/>
        <v>0</v>
      </c>
      <c r="R147" s="453">
        <f t="shared" si="48"/>
        <v>0</v>
      </c>
      <c r="S147" s="453">
        <f t="shared" si="48"/>
        <v>0</v>
      </c>
      <c r="T147" s="459" t="s">
        <v>98</v>
      </c>
      <c r="U147" s="460"/>
      <c r="V147" s="519"/>
    </row>
    <row r="148" spans="1:22" ht="15" customHeight="1">
      <c r="A148" s="467"/>
      <c r="B148" s="406" t="s">
        <v>286</v>
      </c>
      <c r="C148" s="467"/>
      <c r="D148" s="468"/>
      <c r="E148" s="453">
        <f t="shared" ref="E148:G150" si="49">H148+K148+N148+Q148</f>
        <v>815</v>
      </c>
      <c r="F148" s="453">
        <f t="shared" si="49"/>
        <v>477</v>
      </c>
      <c r="G148" s="453">
        <f t="shared" si="49"/>
        <v>338</v>
      </c>
      <c r="H148" s="453">
        <f>I148+J148</f>
        <v>587</v>
      </c>
      <c r="I148" s="453">
        <v>322</v>
      </c>
      <c r="J148" s="462">
        <v>265</v>
      </c>
      <c r="K148" s="453">
        <f>L148+M148</f>
        <v>228</v>
      </c>
      <c r="L148" s="453">
        <v>155</v>
      </c>
      <c r="M148" s="462">
        <v>73</v>
      </c>
      <c r="N148" s="453">
        <f>O148+P148</f>
        <v>0</v>
      </c>
      <c r="O148" s="453"/>
      <c r="P148" s="462"/>
      <c r="Q148" s="453">
        <f>R148+S148</f>
        <v>0</v>
      </c>
      <c r="R148" s="453"/>
      <c r="S148" s="462"/>
      <c r="T148" s="467"/>
      <c r="U148" s="463" t="s">
        <v>287</v>
      </c>
    </row>
    <row r="149" spans="1:22" ht="17.25" customHeight="1">
      <c r="A149" s="467"/>
      <c r="B149" s="406" t="s">
        <v>288</v>
      </c>
      <c r="C149" s="467"/>
      <c r="D149" s="468"/>
      <c r="E149" s="453">
        <f t="shared" si="49"/>
        <v>757</v>
      </c>
      <c r="F149" s="453">
        <f t="shared" si="49"/>
        <v>439</v>
      </c>
      <c r="G149" s="453">
        <f t="shared" si="49"/>
        <v>318</v>
      </c>
      <c r="H149" s="453">
        <f>I149+J149</f>
        <v>558</v>
      </c>
      <c r="I149" s="453">
        <v>305</v>
      </c>
      <c r="J149" s="462">
        <v>253</v>
      </c>
      <c r="K149" s="453">
        <f>L149+M149</f>
        <v>199</v>
      </c>
      <c r="L149" s="453">
        <v>134</v>
      </c>
      <c r="M149" s="462">
        <v>65</v>
      </c>
      <c r="N149" s="453">
        <f>O149+P149</f>
        <v>0</v>
      </c>
      <c r="O149" s="453"/>
      <c r="P149" s="462"/>
      <c r="Q149" s="453">
        <f>R149+S149</f>
        <v>0</v>
      </c>
      <c r="R149" s="453"/>
      <c r="S149" s="462"/>
      <c r="T149" s="467"/>
      <c r="U149" s="463" t="s">
        <v>289</v>
      </c>
    </row>
    <row r="150" spans="1:22" ht="13.5" customHeight="1">
      <c r="A150" s="467"/>
      <c r="B150" s="406" t="s">
        <v>290</v>
      </c>
      <c r="C150" s="467"/>
      <c r="D150" s="468"/>
      <c r="E150" s="453">
        <f t="shared" si="49"/>
        <v>767</v>
      </c>
      <c r="F150" s="453">
        <f t="shared" si="49"/>
        <v>432</v>
      </c>
      <c r="G150" s="453">
        <f t="shared" si="49"/>
        <v>335</v>
      </c>
      <c r="H150" s="453">
        <f>I150+J150</f>
        <v>544</v>
      </c>
      <c r="I150" s="453">
        <v>297</v>
      </c>
      <c r="J150" s="462">
        <v>247</v>
      </c>
      <c r="K150" s="453">
        <f>L150+M150</f>
        <v>223</v>
      </c>
      <c r="L150" s="453">
        <v>135</v>
      </c>
      <c r="M150" s="462">
        <v>88</v>
      </c>
      <c r="N150" s="453">
        <f>O150+P150</f>
        <v>0</v>
      </c>
      <c r="O150" s="453"/>
      <c r="P150" s="462"/>
      <c r="Q150" s="453">
        <f>R150+S150</f>
        <v>0</v>
      </c>
      <c r="R150" s="453"/>
      <c r="S150" s="462"/>
      <c r="T150" s="467"/>
      <c r="U150" s="463" t="s">
        <v>291</v>
      </c>
    </row>
    <row r="151" spans="1:22" ht="16.5" customHeight="1">
      <c r="A151" s="464" t="s">
        <v>292</v>
      </c>
      <c r="B151" s="465"/>
      <c r="C151" s="469"/>
      <c r="D151" s="470"/>
      <c r="E151" s="458">
        <f t="shared" ref="E151:S151" si="50">SUM(E152:E154)</f>
        <v>398</v>
      </c>
      <c r="F151" s="458">
        <f t="shared" si="50"/>
        <v>249</v>
      </c>
      <c r="G151" s="458">
        <f t="shared" si="50"/>
        <v>149</v>
      </c>
      <c r="H151" s="458">
        <f t="shared" si="50"/>
        <v>0</v>
      </c>
      <c r="I151" s="458">
        <f t="shared" si="50"/>
        <v>0</v>
      </c>
      <c r="J151" s="458">
        <f t="shared" si="50"/>
        <v>0</v>
      </c>
      <c r="K151" s="458">
        <f t="shared" si="50"/>
        <v>398</v>
      </c>
      <c r="L151" s="458">
        <f t="shared" si="50"/>
        <v>249</v>
      </c>
      <c r="M151" s="458">
        <f t="shared" si="50"/>
        <v>149</v>
      </c>
      <c r="N151" s="453">
        <f t="shared" si="50"/>
        <v>0</v>
      </c>
      <c r="O151" s="453">
        <f t="shared" si="50"/>
        <v>0</v>
      </c>
      <c r="P151" s="453">
        <f t="shared" si="50"/>
        <v>0</v>
      </c>
      <c r="Q151" s="453">
        <f t="shared" si="50"/>
        <v>0</v>
      </c>
      <c r="R151" s="453">
        <f t="shared" si="50"/>
        <v>0</v>
      </c>
      <c r="S151" s="453">
        <f t="shared" si="50"/>
        <v>0</v>
      </c>
      <c r="T151" s="459" t="s">
        <v>99</v>
      </c>
      <c r="U151" s="460"/>
      <c r="V151" s="519"/>
    </row>
    <row r="152" spans="1:22" ht="14.25" customHeight="1">
      <c r="A152" s="467"/>
      <c r="B152" s="406" t="s">
        <v>293</v>
      </c>
      <c r="C152" s="467"/>
      <c r="D152" s="468"/>
      <c r="E152" s="453">
        <f t="shared" ref="E152:G154" si="51">H152+K152+N152+Q152</f>
        <v>136</v>
      </c>
      <c r="F152" s="453">
        <f t="shared" si="51"/>
        <v>89</v>
      </c>
      <c r="G152" s="453">
        <f t="shared" si="51"/>
        <v>47</v>
      </c>
      <c r="H152" s="453">
        <f>I152+J152</f>
        <v>0</v>
      </c>
      <c r="I152" s="453">
        <v>0</v>
      </c>
      <c r="J152" s="462"/>
      <c r="K152" s="453">
        <f>L152+M152</f>
        <v>136</v>
      </c>
      <c r="L152" s="453">
        <v>89</v>
      </c>
      <c r="M152" s="462">
        <v>47</v>
      </c>
      <c r="N152" s="453">
        <f>O152+P152</f>
        <v>0</v>
      </c>
      <c r="O152" s="453"/>
      <c r="P152" s="462"/>
      <c r="Q152" s="453">
        <f>R152+S152</f>
        <v>0</v>
      </c>
      <c r="R152" s="453"/>
      <c r="S152" s="462"/>
      <c r="T152" s="467"/>
      <c r="U152" s="463" t="s">
        <v>294</v>
      </c>
    </row>
    <row r="153" spans="1:22" ht="13.5" customHeight="1">
      <c r="A153" s="467"/>
      <c r="B153" s="406" t="s">
        <v>295</v>
      </c>
      <c r="C153" s="467"/>
      <c r="D153" s="468"/>
      <c r="E153" s="453">
        <f t="shared" si="51"/>
        <v>129</v>
      </c>
      <c r="F153" s="453">
        <f t="shared" si="51"/>
        <v>88</v>
      </c>
      <c r="G153" s="453">
        <f t="shared" si="51"/>
        <v>41</v>
      </c>
      <c r="H153" s="453">
        <f>I153+J153</f>
        <v>0</v>
      </c>
      <c r="I153" s="453">
        <v>0</v>
      </c>
      <c r="J153" s="462"/>
      <c r="K153" s="453">
        <f>L153+M153</f>
        <v>129</v>
      </c>
      <c r="L153" s="453">
        <v>88</v>
      </c>
      <c r="M153" s="462">
        <v>41</v>
      </c>
      <c r="N153" s="453">
        <f>O153+P153</f>
        <v>0</v>
      </c>
      <c r="O153" s="453"/>
      <c r="P153" s="462"/>
      <c r="Q153" s="453">
        <f>R153+S153</f>
        <v>0</v>
      </c>
      <c r="R153" s="453"/>
      <c r="S153" s="462"/>
      <c r="T153" s="467"/>
      <c r="U153" s="463" t="s">
        <v>296</v>
      </c>
    </row>
    <row r="154" spans="1:22" ht="13.5" customHeight="1">
      <c r="A154" s="467"/>
      <c r="B154" s="406" t="s">
        <v>297</v>
      </c>
      <c r="C154" s="467"/>
      <c r="D154" s="468"/>
      <c r="E154" s="453">
        <f t="shared" si="51"/>
        <v>133</v>
      </c>
      <c r="F154" s="453">
        <f t="shared" si="51"/>
        <v>72</v>
      </c>
      <c r="G154" s="453">
        <f t="shared" si="51"/>
        <v>61</v>
      </c>
      <c r="H154" s="453">
        <f>I154+J154</f>
        <v>0</v>
      </c>
      <c r="I154" s="453">
        <v>0</v>
      </c>
      <c r="J154" s="462"/>
      <c r="K154" s="453">
        <f>L154+M154</f>
        <v>133</v>
      </c>
      <c r="L154" s="453">
        <v>72</v>
      </c>
      <c r="M154" s="462">
        <v>61</v>
      </c>
      <c r="N154" s="453">
        <f>O154+P154</f>
        <v>0</v>
      </c>
      <c r="O154" s="453"/>
      <c r="P154" s="462"/>
      <c r="Q154" s="453">
        <f>R154+S154</f>
        <v>0</v>
      </c>
      <c r="R154" s="453"/>
      <c r="S154" s="462"/>
      <c r="T154" s="467"/>
      <c r="U154" s="463" t="s">
        <v>298</v>
      </c>
    </row>
    <row r="155" spans="1:22" ht="3" customHeight="1">
      <c r="A155" s="12"/>
      <c r="B155" s="12"/>
      <c r="C155" s="12"/>
      <c r="D155" s="12"/>
      <c r="E155" s="442"/>
      <c r="F155" s="443"/>
      <c r="G155" s="443"/>
      <c r="H155" s="442"/>
      <c r="I155" s="442"/>
      <c r="J155" s="443"/>
      <c r="K155" s="13"/>
      <c r="L155" s="13"/>
      <c r="M155" s="283"/>
      <c r="N155" s="13"/>
      <c r="O155" s="13"/>
      <c r="P155" s="283"/>
      <c r="Q155" s="13"/>
      <c r="R155" s="13"/>
      <c r="S155" s="283"/>
      <c r="T155" s="12"/>
      <c r="U155" s="12"/>
    </row>
    <row r="156" spans="1:22" ht="3" customHeight="1"/>
    <row r="157" spans="1:22" s="10" customFormat="1" ht="14.25" customHeight="1">
      <c r="A157" s="8"/>
      <c r="B157" s="10" t="s">
        <v>302</v>
      </c>
      <c r="C157" s="8"/>
      <c r="D157" s="8"/>
      <c r="E157" s="562"/>
      <c r="F157" s="562"/>
      <c r="G157" s="562"/>
      <c r="H157" s="444"/>
      <c r="I157" s="444"/>
      <c r="J157" s="444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44"/>
      <c r="F158" s="444"/>
      <c r="G158" s="444"/>
      <c r="H158" s="444"/>
      <c r="I158" s="444"/>
      <c r="J158" s="444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44"/>
      <c r="F159" s="444"/>
      <c r="G159" s="444"/>
      <c r="H159" s="444"/>
      <c r="I159" s="444"/>
      <c r="J159" s="444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44"/>
      <c r="F160" s="444"/>
      <c r="G160" s="444"/>
      <c r="H160" s="444"/>
      <c r="I160" s="444"/>
      <c r="J160" s="444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5" customFormat="1">
      <c r="B161" s="35" t="s">
        <v>256</v>
      </c>
      <c r="C161" s="412">
        <v>3.5</v>
      </c>
      <c r="D161" s="35" t="s">
        <v>493</v>
      </c>
      <c r="E161" s="413"/>
      <c r="F161" s="413"/>
      <c r="G161" s="413"/>
      <c r="H161" s="413"/>
      <c r="I161" s="413"/>
      <c r="J161" s="413"/>
    </row>
    <row r="162" spans="1:22" s="3" customFormat="1" ht="20.25" customHeight="1">
      <c r="B162" s="35" t="s">
        <v>2</v>
      </c>
      <c r="C162" s="412">
        <v>3.5</v>
      </c>
      <c r="D162" s="35" t="s">
        <v>524</v>
      </c>
      <c r="E162" s="413"/>
      <c r="F162" s="398"/>
      <c r="G162" s="398"/>
      <c r="H162" s="398"/>
      <c r="I162" s="398"/>
      <c r="J162" s="398"/>
      <c r="N162" s="3" t="s">
        <v>306</v>
      </c>
    </row>
    <row r="163" spans="1:22" ht="6.75" customHeight="1"/>
    <row r="164" spans="1:22" s="8" customFormat="1" ht="15" customHeight="1">
      <c r="A164" s="1074" t="s">
        <v>259</v>
      </c>
      <c r="B164" s="1074"/>
      <c r="C164" s="1074"/>
      <c r="D164" s="1184"/>
      <c r="E164" s="414"/>
      <c r="F164" s="415"/>
      <c r="G164" s="416"/>
      <c r="H164" s="1189" t="s">
        <v>260</v>
      </c>
      <c r="I164" s="1190"/>
      <c r="J164" s="1190"/>
      <c r="K164" s="1190"/>
      <c r="L164" s="1190"/>
      <c r="M164" s="1190"/>
      <c r="N164" s="1190"/>
      <c r="O164" s="1190"/>
      <c r="P164" s="1190"/>
      <c r="Q164" s="1190"/>
      <c r="R164" s="1190"/>
      <c r="S164" s="1190"/>
      <c r="T164" s="1084" t="s">
        <v>261</v>
      </c>
      <c r="U164" s="1075"/>
    </row>
    <row r="165" spans="1:22" s="474" customFormat="1" ht="15" customHeight="1">
      <c r="A165" s="1185"/>
      <c r="B165" s="1185"/>
      <c r="C165" s="1185"/>
      <c r="D165" s="1186"/>
      <c r="E165" s="561"/>
      <c r="F165" s="562"/>
      <c r="G165" s="563"/>
      <c r="H165" s="414"/>
      <c r="I165" s="415"/>
      <c r="J165" s="416"/>
      <c r="K165" s="1200" t="s">
        <v>6</v>
      </c>
      <c r="L165" s="1201"/>
      <c r="M165" s="1202"/>
      <c r="N165" s="471"/>
      <c r="O165" s="472"/>
      <c r="P165" s="473"/>
      <c r="T165" s="1085"/>
      <c r="U165" s="1077"/>
    </row>
    <row r="166" spans="1:22" s="474" customFormat="1" ht="15.75" customHeight="1">
      <c r="A166" s="1185"/>
      <c r="B166" s="1185"/>
      <c r="C166" s="1185"/>
      <c r="D166" s="1186"/>
      <c r="E166" s="1179" t="s">
        <v>7</v>
      </c>
      <c r="F166" s="1180"/>
      <c r="G166" s="1181"/>
      <c r="H166" s="1179" t="s">
        <v>8</v>
      </c>
      <c r="I166" s="1180"/>
      <c r="J166" s="1181"/>
      <c r="K166" s="1198" t="s">
        <v>9</v>
      </c>
      <c r="L166" s="1194"/>
      <c r="M166" s="1199"/>
      <c r="N166" s="1198" t="s">
        <v>10</v>
      </c>
      <c r="O166" s="1194"/>
      <c r="P166" s="1199"/>
      <c r="Q166" s="1194"/>
      <c r="R166" s="1194"/>
      <c r="S166" s="1194"/>
      <c r="T166" s="1085"/>
      <c r="U166" s="1077"/>
    </row>
    <row r="167" spans="1:22" s="474" customFormat="1" ht="17.25" customHeight="1">
      <c r="A167" s="1185"/>
      <c r="B167" s="1185"/>
      <c r="C167" s="1185"/>
      <c r="D167" s="1186"/>
      <c r="E167" s="1179" t="s">
        <v>11</v>
      </c>
      <c r="F167" s="1180"/>
      <c r="G167" s="1181"/>
      <c r="H167" s="1179" t="s">
        <v>12</v>
      </c>
      <c r="I167" s="1180"/>
      <c r="J167" s="1181"/>
      <c r="K167" s="1198" t="s">
        <v>13</v>
      </c>
      <c r="L167" s="1194"/>
      <c r="M167" s="1199"/>
      <c r="N167" s="1198" t="s">
        <v>262</v>
      </c>
      <c r="O167" s="1194"/>
      <c r="P167" s="1199"/>
      <c r="Q167" s="1194" t="s">
        <v>263</v>
      </c>
      <c r="R167" s="1194"/>
      <c r="S167" s="1194"/>
      <c r="T167" s="1085"/>
      <c r="U167" s="1077"/>
    </row>
    <row r="168" spans="1:22" s="474" customFormat="1" ht="16.5" customHeight="1">
      <c r="A168" s="1185"/>
      <c r="B168" s="1185"/>
      <c r="C168" s="1185"/>
      <c r="D168" s="1186"/>
      <c r="E168" s="561"/>
      <c r="F168" s="562"/>
      <c r="G168" s="563"/>
      <c r="H168" s="1179" t="s">
        <v>15</v>
      </c>
      <c r="I168" s="1180"/>
      <c r="J168" s="1181"/>
      <c r="K168" s="1198" t="s">
        <v>16</v>
      </c>
      <c r="L168" s="1194"/>
      <c r="M168" s="1199"/>
      <c r="N168" s="1198" t="s">
        <v>17</v>
      </c>
      <c r="O168" s="1194"/>
      <c r="P168" s="1199"/>
      <c r="Q168" s="1194" t="s">
        <v>166</v>
      </c>
      <c r="R168" s="1194"/>
      <c r="S168" s="1194"/>
      <c r="T168" s="1085"/>
      <c r="U168" s="1077"/>
    </row>
    <row r="169" spans="1:22" s="474" customFormat="1" ht="14.25" customHeight="1">
      <c r="A169" s="1185"/>
      <c r="B169" s="1185"/>
      <c r="C169" s="1185"/>
      <c r="D169" s="1186"/>
      <c r="E169" s="564"/>
      <c r="F169" s="565"/>
      <c r="G169" s="566"/>
      <c r="H169" s="1191" t="s">
        <v>19</v>
      </c>
      <c r="I169" s="1192"/>
      <c r="J169" s="1193"/>
      <c r="K169" s="1195" t="s">
        <v>19</v>
      </c>
      <c r="L169" s="1196"/>
      <c r="M169" s="1197"/>
      <c r="N169" s="1198" t="s">
        <v>20</v>
      </c>
      <c r="O169" s="1194"/>
      <c r="P169" s="1199"/>
      <c r="Q169" s="475"/>
      <c r="R169" s="475"/>
      <c r="S169" s="475"/>
      <c r="T169" s="1085"/>
      <c r="U169" s="1077"/>
    </row>
    <row r="170" spans="1:22" s="474" customFormat="1" ht="13.5" customHeight="1">
      <c r="A170" s="1185"/>
      <c r="B170" s="1185"/>
      <c r="C170" s="1185"/>
      <c r="D170" s="1186"/>
      <c r="E170" s="417" t="s">
        <v>7</v>
      </c>
      <c r="F170" s="418" t="s">
        <v>167</v>
      </c>
      <c r="G170" s="402" t="s">
        <v>168</v>
      </c>
      <c r="H170" s="417" t="s">
        <v>7</v>
      </c>
      <c r="I170" s="417" t="s">
        <v>167</v>
      </c>
      <c r="J170" s="402" t="s">
        <v>168</v>
      </c>
      <c r="K170" s="363" t="s">
        <v>7</v>
      </c>
      <c r="L170" s="363" t="s">
        <v>167</v>
      </c>
      <c r="M170" s="365" t="s">
        <v>168</v>
      </c>
      <c r="N170" s="363" t="s">
        <v>7</v>
      </c>
      <c r="O170" s="363" t="s">
        <v>167</v>
      </c>
      <c r="P170" s="363" t="s">
        <v>168</v>
      </c>
      <c r="Q170" s="363" t="s">
        <v>7</v>
      </c>
      <c r="R170" s="363" t="s">
        <v>167</v>
      </c>
      <c r="S170" s="476" t="s">
        <v>168</v>
      </c>
      <c r="T170" s="1085"/>
      <c r="U170" s="1077"/>
    </row>
    <row r="171" spans="1:22" s="474" customFormat="1" ht="13.5" customHeight="1">
      <c r="A171" s="1187"/>
      <c r="B171" s="1187"/>
      <c r="C171" s="1187"/>
      <c r="D171" s="1188"/>
      <c r="E171" s="419" t="s">
        <v>11</v>
      </c>
      <c r="F171" s="420" t="s">
        <v>169</v>
      </c>
      <c r="G171" s="420" t="s">
        <v>170</v>
      </c>
      <c r="H171" s="419" t="s">
        <v>11</v>
      </c>
      <c r="I171" s="419" t="s">
        <v>169</v>
      </c>
      <c r="J171" s="420" t="s">
        <v>170</v>
      </c>
      <c r="K171" s="366" t="s">
        <v>11</v>
      </c>
      <c r="L171" s="366" t="s">
        <v>169</v>
      </c>
      <c r="M171" s="367" t="s">
        <v>170</v>
      </c>
      <c r="N171" s="366" t="s">
        <v>11</v>
      </c>
      <c r="O171" s="366" t="s">
        <v>169</v>
      </c>
      <c r="P171" s="367" t="s">
        <v>170</v>
      </c>
      <c r="Q171" s="366" t="s">
        <v>11</v>
      </c>
      <c r="R171" s="366" t="s">
        <v>169</v>
      </c>
      <c r="S171" s="477" t="s">
        <v>170</v>
      </c>
      <c r="T171" s="1086"/>
      <c r="U171" s="1079"/>
    </row>
    <row r="172" spans="1:22" s="474" customFormat="1" ht="3" customHeight="1">
      <c r="A172" s="478"/>
      <c r="B172" s="478"/>
      <c r="C172" s="478"/>
      <c r="D172" s="479"/>
      <c r="E172" s="401"/>
      <c r="F172" s="402"/>
      <c r="G172" s="402"/>
      <c r="H172" s="401"/>
      <c r="I172" s="401"/>
      <c r="J172" s="402"/>
      <c r="K172" s="480"/>
      <c r="L172" s="480"/>
      <c r="M172" s="365"/>
      <c r="N172" s="480"/>
      <c r="O172" s="480"/>
      <c r="P172" s="365"/>
      <c r="Q172" s="480"/>
      <c r="R172" s="480"/>
      <c r="S172" s="476"/>
      <c r="T172" s="554"/>
    </row>
    <row r="173" spans="1:22" s="474" customFormat="1" ht="16.5" customHeight="1">
      <c r="A173" s="1203" t="s">
        <v>21</v>
      </c>
      <c r="B173" s="1203"/>
      <c r="C173" s="1203"/>
      <c r="D173" s="1204"/>
      <c r="E173" s="481">
        <f t="shared" ref="E173:S173" si="52">SUM(E174+E179+E186+E190)</f>
        <v>7328</v>
      </c>
      <c r="F173" s="481">
        <f t="shared" si="52"/>
        <v>3805</v>
      </c>
      <c r="G173" s="481">
        <f t="shared" si="52"/>
        <v>3523</v>
      </c>
      <c r="H173" s="824">
        <f t="shared" si="52"/>
        <v>7328</v>
      </c>
      <c r="I173" s="481">
        <f t="shared" si="52"/>
        <v>3805</v>
      </c>
      <c r="J173" s="481">
        <f t="shared" si="52"/>
        <v>3523</v>
      </c>
      <c r="K173" s="481">
        <f t="shared" si="52"/>
        <v>0</v>
      </c>
      <c r="L173" s="481">
        <f t="shared" si="52"/>
        <v>0</v>
      </c>
      <c r="M173" s="481">
        <f t="shared" si="52"/>
        <v>0</v>
      </c>
      <c r="N173" s="481">
        <f t="shared" si="52"/>
        <v>0</v>
      </c>
      <c r="O173" s="481">
        <f t="shared" si="52"/>
        <v>0</v>
      </c>
      <c r="P173" s="481">
        <f t="shared" si="52"/>
        <v>0</v>
      </c>
      <c r="Q173" s="481">
        <f t="shared" si="52"/>
        <v>0</v>
      </c>
      <c r="R173" s="481">
        <f t="shared" si="52"/>
        <v>0</v>
      </c>
      <c r="S173" s="481">
        <f t="shared" si="52"/>
        <v>0</v>
      </c>
      <c r="T173" s="482"/>
      <c r="U173" s="572" t="s">
        <v>11</v>
      </c>
      <c r="V173" s="555"/>
    </row>
    <row r="174" spans="1:22" s="474" customFormat="1" ht="15.75" customHeight="1">
      <c r="A174" s="483" t="s">
        <v>133</v>
      </c>
      <c r="B174" s="572"/>
      <c r="C174" s="572"/>
      <c r="D174" s="573"/>
      <c r="E174" s="481">
        <f t="shared" ref="E174:S174" si="53">SUM(E175:E178)</f>
        <v>1542</v>
      </c>
      <c r="F174" s="481">
        <f t="shared" si="53"/>
        <v>795</v>
      </c>
      <c r="G174" s="481">
        <f t="shared" si="53"/>
        <v>747</v>
      </c>
      <c r="H174" s="824">
        <f t="shared" si="53"/>
        <v>1542</v>
      </c>
      <c r="I174" s="481">
        <f t="shared" si="53"/>
        <v>795</v>
      </c>
      <c r="J174" s="481">
        <f t="shared" si="53"/>
        <v>747</v>
      </c>
      <c r="K174" s="481">
        <f t="shared" si="53"/>
        <v>0</v>
      </c>
      <c r="L174" s="481">
        <f t="shared" si="53"/>
        <v>0</v>
      </c>
      <c r="M174" s="481">
        <f t="shared" si="53"/>
        <v>0</v>
      </c>
      <c r="N174" s="481">
        <f t="shared" si="53"/>
        <v>0</v>
      </c>
      <c r="O174" s="481">
        <f t="shared" si="53"/>
        <v>0</v>
      </c>
      <c r="P174" s="481">
        <f t="shared" si="53"/>
        <v>0</v>
      </c>
      <c r="Q174" s="481">
        <f t="shared" si="53"/>
        <v>0</v>
      </c>
      <c r="R174" s="481">
        <f t="shared" si="53"/>
        <v>0</v>
      </c>
      <c r="S174" s="481">
        <f t="shared" si="53"/>
        <v>0</v>
      </c>
      <c r="T174" s="483" t="s">
        <v>138</v>
      </c>
      <c r="U174" s="484"/>
      <c r="V174" s="555"/>
    </row>
    <row r="175" spans="1:22" s="474" customFormat="1" ht="13.5" customHeight="1">
      <c r="A175" s="485"/>
      <c r="B175" s="485" t="s">
        <v>264</v>
      </c>
      <c r="C175" s="485"/>
      <c r="D175" s="486"/>
      <c r="E175" s="481">
        <f t="shared" ref="E175:G178" si="54">H175+K175+N175+Q175</f>
        <v>772</v>
      </c>
      <c r="F175" s="481">
        <f t="shared" si="54"/>
        <v>407</v>
      </c>
      <c r="G175" s="481">
        <f t="shared" si="54"/>
        <v>365</v>
      </c>
      <c r="H175" s="824">
        <f>I175+J175</f>
        <v>772</v>
      </c>
      <c r="I175" s="481">
        <v>407</v>
      </c>
      <c r="J175" s="487">
        <v>365</v>
      </c>
      <c r="K175" s="481">
        <f>L175+M175</f>
        <v>0</v>
      </c>
      <c r="L175" s="481"/>
      <c r="M175" s="487"/>
      <c r="N175" s="481">
        <f>O175+P175</f>
        <v>0</v>
      </c>
      <c r="O175" s="481"/>
      <c r="P175" s="487"/>
      <c r="Q175" s="481">
        <f>R175+S175</f>
        <v>0</v>
      </c>
      <c r="R175" s="481"/>
      <c r="S175" s="488"/>
      <c r="T175" s="482"/>
      <c r="U175" s="485" t="s">
        <v>265</v>
      </c>
    </row>
    <row r="176" spans="1:22" s="474" customFormat="1" ht="13.5" customHeight="1">
      <c r="A176" s="485"/>
      <c r="B176" s="485" t="s">
        <v>266</v>
      </c>
      <c r="C176" s="485"/>
      <c r="D176" s="486"/>
      <c r="E176" s="481">
        <f t="shared" si="54"/>
        <v>770</v>
      </c>
      <c r="F176" s="481">
        <f t="shared" si="54"/>
        <v>388</v>
      </c>
      <c r="G176" s="481">
        <f t="shared" si="54"/>
        <v>382</v>
      </c>
      <c r="H176" s="824">
        <f>I176+J176</f>
        <v>770</v>
      </c>
      <c r="I176" s="481">
        <v>388</v>
      </c>
      <c r="J176" s="487">
        <v>382</v>
      </c>
      <c r="K176" s="481">
        <f>L176+M176</f>
        <v>0</v>
      </c>
      <c r="L176" s="481"/>
      <c r="M176" s="487"/>
      <c r="N176" s="481">
        <f>O176+P176</f>
        <v>0</v>
      </c>
      <c r="O176" s="481"/>
      <c r="P176" s="487"/>
      <c r="Q176" s="481">
        <f>R176+S176</f>
        <v>0</v>
      </c>
      <c r="R176" s="481"/>
      <c r="S176" s="488"/>
      <c r="T176" s="482"/>
      <c r="U176" s="485" t="s">
        <v>267</v>
      </c>
    </row>
    <row r="177" spans="1:23" s="474" customFormat="1" ht="13.5" customHeight="1">
      <c r="A177" s="485"/>
      <c r="B177" s="485" t="s">
        <v>268</v>
      </c>
      <c r="C177" s="485"/>
      <c r="D177" s="486"/>
      <c r="E177" s="481">
        <f t="shared" si="54"/>
        <v>0</v>
      </c>
      <c r="F177" s="481">
        <f t="shared" si="54"/>
        <v>0</v>
      </c>
      <c r="G177" s="481">
        <f t="shared" si="54"/>
        <v>0</v>
      </c>
      <c r="H177" s="481">
        <f>I177+J177</f>
        <v>0</v>
      </c>
      <c r="I177" s="481">
        <v>0</v>
      </c>
      <c r="J177" s="487">
        <v>0</v>
      </c>
      <c r="K177" s="481">
        <f>L177+M177</f>
        <v>0</v>
      </c>
      <c r="L177" s="481"/>
      <c r="M177" s="487"/>
      <c r="N177" s="481">
        <f>O177+P177</f>
        <v>0</v>
      </c>
      <c r="O177" s="481"/>
      <c r="P177" s="487"/>
      <c r="Q177" s="481">
        <f>R177+S177</f>
        <v>0</v>
      </c>
      <c r="R177" s="481"/>
      <c r="S177" s="487"/>
      <c r="T177" s="485"/>
      <c r="U177" s="489" t="s">
        <v>269</v>
      </c>
    </row>
    <row r="178" spans="1:23" s="474" customFormat="1" ht="13.5" customHeight="1">
      <c r="A178" s="485"/>
      <c r="B178" s="485" t="s">
        <v>270</v>
      </c>
      <c r="C178" s="485"/>
      <c r="D178" s="486"/>
      <c r="E178" s="481">
        <f t="shared" si="54"/>
        <v>0</v>
      </c>
      <c r="F178" s="481">
        <f t="shared" si="54"/>
        <v>0</v>
      </c>
      <c r="G178" s="481">
        <f t="shared" si="54"/>
        <v>0</v>
      </c>
      <c r="H178" s="481">
        <f>I178+J178</f>
        <v>0</v>
      </c>
      <c r="I178" s="481">
        <v>0</v>
      </c>
      <c r="J178" s="487">
        <v>0</v>
      </c>
      <c r="K178" s="481">
        <f>L178+M178</f>
        <v>0</v>
      </c>
      <c r="L178" s="481">
        <v>0</v>
      </c>
      <c r="M178" s="487">
        <v>0</v>
      </c>
      <c r="N178" s="481">
        <f>O178+P178</f>
        <v>0</v>
      </c>
      <c r="O178" s="481"/>
      <c r="P178" s="487"/>
      <c r="Q178" s="481">
        <f>R178+S178</f>
        <v>0</v>
      </c>
      <c r="R178" s="481"/>
      <c r="S178" s="487"/>
      <c r="T178" s="485"/>
      <c r="U178" s="489" t="s">
        <v>271</v>
      </c>
    </row>
    <row r="179" spans="1:23" s="474" customFormat="1" ht="16.5" customHeight="1">
      <c r="A179" s="490" t="s">
        <v>89</v>
      </c>
      <c r="B179" s="485"/>
      <c r="C179" s="485"/>
      <c r="D179" s="486"/>
      <c r="E179" s="481">
        <f t="shared" ref="E179:S179" si="55">SUM(E180:E185)</f>
        <v>5189</v>
      </c>
      <c r="F179" s="481">
        <f t="shared" si="55"/>
        <v>2668</v>
      </c>
      <c r="G179" s="481">
        <f t="shared" si="55"/>
        <v>2521</v>
      </c>
      <c r="H179" s="481">
        <f t="shared" si="55"/>
        <v>5189</v>
      </c>
      <c r="I179" s="481">
        <f t="shared" si="55"/>
        <v>2668</v>
      </c>
      <c r="J179" s="481">
        <f t="shared" si="55"/>
        <v>2521</v>
      </c>
      <c r="K179" s="481">
        <f t="shared" si="55"/>
        <v>0</v>
      </c>
      <c r="L179" s="481">
        <f t="shared" si="55"/>
        <v>0</v>
      </c>
      <c r="M179" s="481">
        <f t="shared" si="55"/>
        <v>0</v>
      </c>
      <c r="N179" s="481">
        <f t="shared" si="55"/>
        <v>0</v>
      </c>
      <c r="O179" s="481">
        <f t="shared" si="55"/>
        <v>0</v>
      </c>
      <c r="P179" s="481">
        <f t="shared" si="55"/>
        <v>0</v>
      </c>
      <c r="Q179" s="481">
        <f t="shared" si="55"/>
        <v>0</v>
      </c>
      <c r="R179" s="481">
        <f t="shared" si="55"/>
        <v>0</v>
      </c>
      <c r="S179" s="481">
        <f t="shared" si="55"/>
        <v>0</v>
      </c>
      <c r="T179" s="483" t="s">
        <v>95</v>
      </c>
      <c r="U179" s="485"/>
      <c r="V179" s="555"/>
      <c r="W179" s="555"/>
    </row>
    <row r="180" spans="1:23" s="474" customFormat="1" ht="15.75" customHeight="1">
      <c r="A180" s="485"/>
      <c r="B180" s="485" t="s">
        <v>272</v>
      </c>
      <c r="C180" s="485"/>
      <c r="D180" s="486"/>
      <c r="E180" s="481">
        <f t="shared" ref="E180:G185" si="56">H180+K180+N180+Q180</f>
        <v>809</v>
      </c>
      <c r="F180" s="481">
        <f t="shared" si="56"/>
        <v>420</v>
      </c>
      <c r="G180" s="481">
        <f t="shared" si="56"/>
        <v>389</v>
      </c>
      <c r="H180" s="481">
        <f t="shared" ref="H180:H185" si="57">I180+J180</f>
        <v>809</v>
      </c>
      <c r="I180" s="481">
        <v>420</v>
      </c>
      <c r="J180" s="487">
        <v>389</v>
      </c>
      <c r="K180" s="481">
        <f t="shared" ref="K180:K185" si="58">L180+M180</f>
        <v>0</v>
      </c>
      <c r="L180" s="481">
        <v>0</v>
      </c>
      <c r="M180" s="487">
        <v>0</v>
      </c>
      <c r="N180" s="481">
        <f t="shared" ref="N180:N185" si="59">O180+P180</f>
        <v>0</v>
      </c>
      <c r="O180" s="481"/>
      <c r="P180" s="487"/>
      <c r="Q180" s="481">
        <f t="shared" ref="Q180:Q185" si="60">R180+S180</f>
        <v>0</v>
      </c>
      <c r="R180" s="481"/>
      <c r="S180" s="487"/>
      <c r="T180" s="485"/>
      <c r="U180" s="489" t="s">
        <v>273</v>
      </c>
    </row>
    <row r="181" spans="1:23" s="474" customFormat="1" ht="15.75" customHeight="1">
      <c r="A181" s="485"/>
      <c r="B181" s="485" t="s">
        <v>274</v>
      </c>
      <c r="C181" s="485"/>
      <c r="D181" s="486"/>
      <c r="E181" s="481">
        <f t="shared" si="56"/>
        <v>791</v>
      </c>
      <c r="F181" s="481">
        <f t="shared" si="56"/>
        <v>412</v>
      </c>
      <c r="G181" s="481">
        <f t="shared" si="56"/>
        <v>379</v>
      </c>
      <c r="H181" s="481">
        <f t="shared" si="57"/>
        <v>791</v>
      </c>
      <c r="I181" s="481">
        <v>412</v>
      </c>
      <c r="J181" s="487">
        <v>379</v>
      </c>
      <c r="K181" s="481">
        <f t="shared" si="58"/>
        <v>0</v>
      </c>
      <c r="L181" s="481">
        <v>0</v>
      </c>
      <c r="M181" s="487">
        <v>0</v>
      </c>
      <c r="N181" s="481">
        <f t="shared" si="59"/>
        <v>0</v>
      </c>
      <c r="O181" s="481"/>
      <c r="P181" s="487"/>
      <c r="Q181" s="481">
        <f t="shared" si="60"/>
        <v>0</v>
      </c>
      <c r="R181" s="481"/>
      <c r="S181" s="487"/>
      <c r="T181" s="485"/>
      <c r="U181" s="489" t="s">
        <v>275</v>
      </c>
    </row>
    <row r="182" spans="1:23" s="474" customFormat="1" ht="16.5" customHeight="1">
      <c r="A182" s="490"/>
      <c r="B182" s="485" t="s">
        <v>276</v>
      </c>
      <c r="C182" s="485"/>
      <c r="D182" s="486"/>
      <c r="E182" s="481">
        <f t="shared" si="56"/>
        <v>845</v>
      </c>
      <c r="F182" s="481">
        <f t="shared" si="56"/>
        <v>421</v>
      </c>
      <c r="G182" s="481">
        <f t="shared" si="56"/>
        <v>424</v>
      </c>
      <c r="H182" s="481">
        <f t="shared" si="57"/>
        <v>845</v>
      </c>
      <c r="I182" s="481">
        <v>421</v>
      </c>
      <c r="J182" s="487">
        <v>424</v>
      </c>
      <c r="K182" s="481">
        <f t="shared" si="58"/>
        <v>0</v>
      </c>
      <c r="L182" s="481">
        <v>0</v>
      </c>
      <c r="M182" s="487">
        <v>0</v>
      </c>
      <c r="N182" s="481">
        <f t="shared" si="59"/>
        <v>0</v>
      </c>
      <c r="O182" s="481"/>
      <c r="P182" s="487"/>
      <c r="Q182" s="481">
        <f t="shared" si="60"/>
        <v>0</v>
      </c>
      <c r="R182" s="481"/>
      <c r="S182" s="487"/>
      <c r="T182" s="485"/>
      <c r="U182" s="489" t="s">
        <v>277</v>
      </c>
    </row>
    <row r="183" spans="1:23" s="474" customFormat="1" ht="15.75" customHeight="1">
      <c r="A183" s="485"/>
      <c r="B183" s="485" t="s">
        <v>279</v>
      </c>
      <c r="C183" s="485"/>
      <c r="D183" s="486"/>
      <c r="E183" s="481">
        <f t="shared" si="56"/>
        <v>876</v>
      </c>
      <c r="F183" s="481">
        <f t="shared" si="56"/>
        <v>463</v>
      </c>
      <c r="G183" s="481">
        <f t="shared" si="56"/>
        <v>413</v>
      </c>
      <c r="H183" s="481">
        <f t="shared" si="57"/>
        <v>876</v>
      </c>
      <c r="I183" s="481">
        <v>463</v>
      </c>
      <c r="J183" s="487">
        <v>413</v>
      </c>
      <c r="K183" s="481">
        <f t="shared" si="58"/>
        <v>0</v>
      </c>
      <c r="L183" s="481">
        <v>0</v>
      </c>
      <c r="M183" s="487">
        <v>0</v>
      </c>
      <c r="N183" s="481">
        <f t="shared" si="59"/>
        <v>0</v>
      </c>
      <c r="O183" s="481"/>
      <c r="P183" s="487"/>
      <c r="Q183" s="481">
        <f t="shared" si="60"/>
        <v>0</v>
      </c>
      <c r="R183" s="481"/>
      <c r="S183" s="487"/>
      <c r="T183" s="485"/>
      <c r="U183" s="489" t="s">
        <v>280</v>
      </c>
    </row>
    <row r="184" spans="1:23" s="474" customFormat="1" ht="15" customHeight="1">
      <c r="A184" s="485"/>
      <c r="B184" s="485" t="s">
        <v>281</v>
      </c>
      <c r="C184" s="485"/>
      <c r="D184" s="486"/>
      <c r="E184" s="481">
        <f t="shared" si="56"/>
        <v>866</v>
      </c>
      <c r="F184" s="481">
        <f t="shared" si="56"/>
        <v>450</v>
      </c>
      <c r="G184" s="481">
        <f t="shared" si="56"/>
        <v>416</v>
      </c>
      <c r="H184" s="481">
        <f t="shared" si="57"/>
        <v>866</v>
      </c>
      <c r="I184" s="481">
        <v>450</v>
      </c>
      <c r="J184" s="487">
        <v>416</v>
      </c>
      <c r="K184" s="481">
        <f t="shared" si="58"/>
        <v>0</v>
      </c>
      <c r="L184" s="481">
        <v>0</v>
      </c>
      <c r="M184" s="487">
        <v>0</v>
      </c>
      <c r="N184" s="481">
        <f t="shared" si="59"/>
        <v>0</v>
      </c>
      <c r="O184" s="481"/>
      <c r="P184" s="487"/>
      <c r="Q184" s="481">
        <f t="shared" si="60"/>
        <v>0</v>
      </c>
      <c r="R184" s="481"/>
      <c r="S184" s="487"/>
      <c r="T184" s="485"/>
      <c r="U184" s="489" t="s">
        <v>282</v>
      </c>
    </row>
    <row r="185" spans="1:23" s="474" customFormat="1" ht="15" customHeight="1">
      <c r="A185" s="485"/>
      <c r="B185" s="485" t="s">
        <v>283</v>
      </c>
      <c r="C185" s="485"/>
      <c r="D185" s="486"/>
      <c r="E185" s="481">
        <f t="shared" si="56"/>
        <v>1002</v>
      </c>
      <c r="F185" s="481">
        <f t="shared" si="56"/>
        <v>502</v>
      </c>
      <c r="G185" s="481">
        <f t="shared" si="56"/>
        <v>500</v>
      </c>
      <c r="H185" s="481">
        <f t="shared" si="57"/>
        <v>1002</v>
      </c>
      <c r="I185" s="481">
        <v>502</v>
      </c>
      <c r="J185" s="487">
        <v>500</v>
      </c>
      <c r="K185" s="481">
        <f t="shared" si="58"/>
        <v>0</v>
      </c>
      <c r="L185" s="481">
        <v>0</v>
      </c>
      <c r="M185" s="487">
        <v>0</v>
      </c>
      <c r="N185" s="481">
        <f t="shared" si="59"/>
        <v>0</v>
      </c>
      <c r="O185" s="481"/>
      <c r="P185" s="487"/>
      <c r="Q185" s="481">
        <f t="shared" si="60"/>
        <v>0</v>
      </c>
      <c r="R185" s="481"/>
      <c r="S185" s="487"/>
      <c r="T185" s="485"/>
      <c r="U185" s="489" t="s">
        <v>284</v>
      </c>
    </row>
    <row r="186" spans="1:23" s="474" customFormat="1" ht="17.25" customHeight="1">
      <c r="A186" s="490" t="s">
        <v>285</v>
      </c>
      <c r="B186" s="485"/>
      <c r="C186" s="485"/>
      <c r="D186" s="486"/>
      <c r="E186" s="481">
        <f t="shared" ref="E186:S186" si="61">SUM(E187:E189)</f>
        <v>597</v>
      </c>
      <c r="F186" s="481">
        <f t="shared" si="61"/>
        <v>342</v>
      </c>
      <c r="G186" s="481">
        <f t="shared" si="61"/>
        <v>255</v>
      </c>
      <c r="H186" s="481">
        <f t="shared" si="61"/>
        <v>597</v>
      </c>
      <c r="I186" s="481">
        <f t="shared" si="61"/>
        <v>342</v>
      </c>
      <c r="J186" s="481">
        <f t="shared" si="61"/>
        <v>255</v>
      </c>
      <c r="K186" s="481">
        <f t="shared" si="61"/>
        <v>0</v>
      </c>
      <c r="L186" s="481">
        <v>0</v>
      </c>
      <c r="M186" s="487">
        <v>0</v>
      </c>
      <c r="N186" s="481">
        <f t="shared" si="61"/>
        <v>0</v>
      </c>
      <c r="O186" s="481">
        <f t="shared" si="61"/>
        <v>0</v>
      </c>
      <c r="P186" s="481">
        <f t="shared" si="61"/>
        <v>0</v>
      </c>
      <c r="Q186" s="481">
        <f t="shared" si="61"/>
        <v>0</v>
      </c>
      <c r="R186" s="481">
        <f t="shared" si="61"/>
        <v>0</v>
      </c>
      <c r="S186" s="481">
        <f t="shared" si="61"/>
        <v>0</v>
      </c>
      <c r="T186" s="483" t="s">
        <v>98</v>
      </c>
      <c r="U186" s="484"/>
      <c r="V186" s="555"/>
    </row>
    <row r="187" spans="1:23" s="474" customFormat="1" ht="13.5" customHeight="1">
      <c r="A187" s="485"/>
      <c r="B187" s="485" t="s">
        <v>286</v>
      </c>
      <c r="C187" s="485"/>
      <c r="D187" s="486"/>
      <c r="E187" s="481">
        <f t="shared" ref="E187:G189" si="62">H187+K187+N187+Q187</f>
        <v>190</v>
      </c>
      <c r="F187" s="481">
        <f t="shared" si="62"/>
        <v>118</v>
      </c>
      <c r="G187" s="481">
        <f t="shared" si="62"/>
        <v>72</v>
      </c>
      <c r="H187" s="481">
        <f>I187+J187</f>
        <v>190</v>
      </c>
      <c r="I187" s="481">
        <v>118</v>
      </c>
      <c r="J187" s="487">
        <v>72</v>
      </c>
      <c r="K187" s="481">
        <f>L187+M187</f>
        <v>0</v>
      </c>
      <c r="L187" s="481">
        <v>0</v>
      </c>
      <c r="M187" s="487"/>
      <c r="N187" s="481">
        <f>O187+P187</f>
        <v>0</v>
      </c>
      <c r="O187" s="481"/>
      <c r="P187" s="487"/>
      <c r="Q187" s="481">
        <f>R187+S187</f>
        <v>0</v>
      </c>
      <c r="R187" s="481"/>
      <c r="S187" s="487"/>
      <c r="T187" s="485"/>
      <c r="U187" s="489" t="s">
        <v>287</v>
      </c>
    </row>
    <row r="188" spans="1:23" s="474" customFormat="1" ht="13.5" customHeight="1">
      <c r="A188" s="485"/>
      <c r="B188" s="485" t="s">
        <v>288</v>
      </c>
      <c r="C188" s="485"/>
      <c r="D188" s="486"/>
      <c r="E188" s="481">
        <f t="shared" si="62"/>
        <v>189</v>
      </c>
      <c r="F188" s="481">
        <f t="shared" si="62"/>
        <v>114</v>
      </c>
      <c r="G188" s="481">
        <f t="shared" si="62"/>
        <v>75</v>
      </c>
      <c r="H188" s="481">
        <f>I188+J188</f>
        <v>189</v>
      </c>
      <c r="I188" s="481">
        <v>114</v>
      </c>
      <c r="J188" s="487">
        <v>75</v>
      </c>
      <c r="K188" s="481">
        <f>L188+M188</f>
        <v>0</v>
      </c>
      <c r="L188" s="481">
        <v>0</v>
      </c>
      <c r="M188" s="487"/>
      <c r="N188" s="481">
        <f>O188+P188</f>
        <v>0</v>
      </c>
      <c r="O188" s="481"/>
      <c r="P188" s="487"/>
      <c r="Q188" s="481">
        <f>R188+S188</f>
        <v>0</v>
      </c>
      <c r="R188" s="481"/>
      <c r="S188" s="487"/>
      <c r="T188" s="485"/>
      <c r="U188" s="489" t="s">
        <v>289</v>
      </c>
    </row>
    <row r="189" spans="1:23" s="474" customFormat="1" ht="13.5" customHeight="1">
      <c r="A189" s="485"/>
      <c r="B189" s="485" t="s">
        <v>290</v>
      </c>
      <c r="C189" s="485"/>
      <c r="D189" s="486"/>
      <c r="E189" s="481">
        <f t="shared" si="62"/>
        <v>218</v>
      </c>
      <c r="F189" s="481">
        <f t="shared" si="62"/>
        <v>110</v>
      </c>
      <c r="G189" s="481">
        <f t="shared" si="62"/>
        <v>108</v>
      </c>
      <c r="H189" s="481">
        <f>I189+J189</f>
        <v>218</v>
      </c>
      <c r="I189" s="481">
        <v>110</v>
      </c>
      <c r="J189" s="487">
        <v>108</v>
      </c>
      <c r="K189" s="481">
        <f>L189+M189</f>
        <v>0</v>
      </c>
      <c r="L189" s="481">
        <v>0</v>
      </c>
      <c r="M189" s="487"/>
      <c r="N189" s="481">
        <f>O189+P189</f>
        <v>0</v>
      </c>
      <c r="O189" s="481"/>
      <c r="P189" s="487"/>
      <c r="Q189" s="481">
        <f>R189+S189</f>
        <v>0</v>
      </c>
      <c r="R189" s="481"/>
      <c r="S189" s="487"/>
      <c r="T189" s="485"/>
      <c r="U189" s="489" t="s">
        <v>291</v>
      </c>
    </row>
    <row r="190" spans="1:23" s="474" customFormat="1" ht="16.5" customHeight="1">
      <c r="A190" s="490" t="s">
        <v>292</v>
      </c>
      <c r="B190" s="485"/>
      <c r="C190" s="485"/>
      <c r="D190" s="486"/>
      <c r="E190" s="481">
        <f t="shared" ref="E190:S190" si="63">SUM(E191:E193)</f>
        <v>0</v>
      </c>
      <c r="F190" s="481">
        <f t="shared" si="63"/>
        <v>0</v>
      </c>
      <c r="G190" s="481">
        <f t="shared" si="63"/>
        <v>0</v>
      </c>
      <c r="H190" s="481">
        <f t="shared" si="63"/>
        <v>0</v>
      </c>
      <c r="I190" s="481">
        <f t="shared" si="63"/>
        <v>0</v>
      </c>
      <c r="J190" s="481">
        <f t="shared" si="63"/>
        <v>0</v>
      </c>
      <c r="K190" s="481">
        <f t="shared" si="63"/>
        <v>0</v>
      </c>
      <c r="L190" s="481">
        <v>0</v>
      </c>
      <c r="M190" s="481">
        <f t="shared" si="63"/>
        <v>0</v>
      </c>
      <c r="N190" s="481">
        <f t="shared" si="63"/>
        <v>0</v>
      </c>
      <c r="O190" s="481">
        <f t="shared" si="63"/>
        <v>0</v>
      </c>
      <c r="P190" s="481">
        <f t="shared" si="63"/>
        <v>0</v>
      </c>
      <c r="Q190" s="481">
        <f t="shared" si="63"/>
        <v>0</v>
      </c>
      <c r="R190" s="481">
        <f t="shared" si="63"/>
        <v>0</v>
      </c>
      <c r="S190" s="481">
        <f t="shared" si="63"/>
        <v>0</v>
      </c>
      <c r="T190" s="483" t="s">
        <v>99</v>
      </c>
      <c r="U190" s="484"/>
      <c r="V190" s="555"/>
    </row>
    <row r="191" spans="1:23" s="474" customFormat="1" ht="13.5" customHeight="1">
      <c r="A191" s="485"/>
      <c r="B191" s="485" t="s">
        <v>293</v>
      </c>
      <c r="C191" s="485"/>
      <c r="D191" s="486"/>
      <c r="E191" s="481">
        <f t="shared" ref="E191:G193" si="64">H191+K191+N191+Q191</f>
        <v>0</v>
      </c>
      <c r="F191" s="481">
        <f t="shared" si="64"/>
        <v>0</v>
      </c>
      <c r="G191" s="481">
        <f t="shared" si="64"/>
        <v>0</v>
      </c>
      <c r="H191" s="481">
        <f>I191+J191</f>
        <v>0</v>
      </c>
      <c r="I191" s="481"/>
      <c r="J191" s="487"/>
      <c r="K191" s="481">
        <f>L191+M191</f>
        <v>0</v>
      </c>
      <c r="L191" s="481">
        <v>0</v>
      </c>
      <c r="M191" s="487"/>
      <c r="N191" s="481">
        <f>O191+P191</f>
        <v>0</v>
      </c>
      <c r="O191" s="481"/>
      <c r="P191" s="487"/>
      <c r="Q191" s="481">
        <f>R191+S191</f>
        <v>0</v>
      </c>
      <c r="R191" s="481"/>
      <c r="S191" s="487"/>
      <c r="T191" s="485"/>
      <c r="U191" s="489" t="s">
        <v>294</v>
      </c>
    </row>
    <row r="192" spans="1:23" s="474" customFormat="1" ht="13.5" customHeight="1">
      <c r="A192" s="485"/>
      <c r="B192" s="485" t="s">
        <v>295</v>
      </c>
      <c r="C192" s="485"/>
      <c r="D192" s="486"/>
      <c r="E192" s="481">
        <f t="shared" si="64"/>
        <v>0</v>
      </c>
      <c r="F192" s="481">
        <f t="shared" si="64"/>
        <v>0</v>
      </c>
      <c r="G192" s="481">
        <f t="shared" si="64"/>
        <v>0</v>
      </c>
      <c r="H192" s="481">
        <f>I192+J192</f>
        <v>0</v>
      </c>
      <c r="I192" s="481"/>
      <c r="J192" s="487"/>
      <c r="K192" s="481">
        <f>L192+M192</f>
        <v>0</v>
      </c>
      <c r="L192" s="481">
        <v>0</v>
      </c>
      <c r="M192" s="487"/>
      <c r="N192" s="481">
        <f>O192+P192</f>
        <v>0</v>
      </c>
      <c r="O192" s="481"/>
      <c r="P192" s="487"/>
      <c r="Q192" s="481">
        <f>R192+S192</f>
        <v>0</v>
      </c>
      <c r="R192" s="481"/>
      <c r="S192" s="487"/>
      <c r="T192" s="485"/>
      <c r="U192" s="489" t="s">
        <v>296</v>
      </c>
    </row>
    <row r="193" spans="1:21" s="474" customFormat="1" ht="13.5" customHeight="1">
      <c r="A193" s="485"/>
      <c r="B193" s="485" t="s">
        <v>297</v>
      </c>
      <c r="C193" s="485"/>
      <c r="D193" s="486"/>
      <c r="E193" s="481">
        <f t="shared" si="64"/>
        <v>0</v>
      </c>
      <c r="F193" s="481">
        <f t="shared" si="64"/>
        <v>0</v>
      </c>
      <c r="G193" s="481">
        <f t="shared" si="64"/>
        <v>0</v>
      </c>
      <c r="H193" s="481">
        <f>I193+J193</f>
        <v>0</v>
      </c>
      <c r="I193" s="481"/>
      <c r="J193" s="487"/>
      <c r="K193" s="481">
        <f>L193+M193</f>
        <v>0</v>
      </c>
      <c r="L193" s="481">
        <v>0</v>
      </c>
      <c r="M193" s="487"/>
      <c r="N193" s="481">
        <f>O193+P193</f>
        <v>0</v>
      </c>
      <c r="O193" s="481"/>
      <c r="P193" s="487"/>
      <c r="Q193" s="481">
        <f>R193+S193</f>
        <v>0</v>
      </c>
      <c r="R193" s="481"/>
      <c r="S193" s="487"/>
      <c r="T193" s="485"/>
      <c r="U193" s="489" t="s">
        <v>298</v>
      </c>
    </row>
    <row r="194" spans="1:21" s="474" customFormat="1" ht="3" customHeight="1">
      <c r="A194" s="475"/>
      <c r="B194" s="475"/>
      <c r="C194" s="475"/>
      <c r="D194" s="475"/>
      <c r="E194" s="491"/>
      <c r="F194" s="566"/>
      <c r="G194" s="566"/>
      <c r="H194" s="491"/>
      <c r="I194" s="491"/>
      <c r="J194" s="566"/>
      <c r="K194" s="388"/>
      <c r="L194" s="388"/>
      <c r="M194" s="391"/>
      <c r="N194" s="388"/>
      <c r="O194" s="388"/>
      <c r="P194" s="391"/>
      <c r="Q194" s="388"/>
      <c r="R194" s="388"/>
      <c r="S194" s="391"/>
      <c r="T194" s="475"/>
      <c r="U194" s="475"/>
    </row>
    <row r="195" spans="1:21" ht="3" customHeight="1"/>
    <row r="196" spans="1:21" s="10" customFormat="1" ht="14.25" customHeight="1">
      <c r="A196" s="8"/>
      <c r="B196" s="10" t="s">
        <v>302</v>
      </c>
      <c r="C196" s="8"/>
      <c r="D196" s="8"/>
      <c r="E196" s="562"/>
      <c r="F196" s="562"/>
      <c r="G196" s="562"/>
      <c r="H196" s="444"/>
      <c r="I196" s="444"/>
      <c r="J196" s="444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44"/>
      <c r="F197" s="444"/>
      <c r="G197" s="444"/>
      <c r="H197" s="444"/>
      <c r="I197" s="444"/>
      <c r="J197" s="444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44"/>
      <c r="F198" s="444"/>
      <c r="G198" s="444"/>
      <c r="H198" s="444"/>
      <c r="I198" s="444"/>
      <c r="J198" s="444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44"/>
      <c r="F199" s="444"/>
      <c r="G199" s="444"/>
      <c r="H199" s="444"/>
      <c r="I199" s="444"/>
      <c r="J199" s="444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5" customFormat="1">
      <c r="B200" s="35" t="s">
        <v>256</v>
      </c>
      <c r="C200" s="412">
        <v>3.5</v>
      </c>
      <c r="D200" s="35" t="s">
        <v>257</v>
      </c>
      <c r="E200" s="413"/>
      <c r="F200" s="413"/>
      <c r="G200" s="413"/>
      <c r="H200" s="413"/>
      <c r="I200" s="413"/>
      <c r="J200" s="413"/>
    </row>
    <row r="201" spans="1:21" s="3" customFormat="1" ht="20.25" customHeight="1">
      <c r="B201" s="35" t="s">
        <v>2</v>
      </c>
      <c r="C201" s="412">
        <v>3.5</v>
      </c>
      <c r="D201" s="35" t="s">
        <v>307</v>
      </c>
      <c r="E201" s="413"/>
      <c r="F201" s="398"/>
      <c r="G201" s="398"/>
      <c r="H201" s="398"/>
      <c r="I201" s="398"/>
      <c r="J201" s="398"/>
      <c r="N201" s="3" t="s">
        <v>308</v>
      </c>
    </row>
    <row r="202" spans="1:21" ht="6.75" customHeight="1"/>
    <row r="203" spans="1:21" s="8" customFormat="1" ht="15" customHeight="1">
      <c r="A203" s="1074" t="s">
        <v>259</v>
      </c>
      <c r="B203" s="1074"/>
      <c r="C203" s="1074"/>
      <c r="D203" s="1184"/>
      <c r="E203" s="414"/>
      <c r="F203" s="415"/>
      <c r="G203" s="416"/>
      <c r="H203" s="1189" t="s">
        <v>260</v>
      </c>
      <c r="I203" s="1190"/>
      <c r="J203" s="1190"/>
      <c r="K203" s="1190"/>
      <c r="L203" s="1190"/>
      <c r="M203" s="1190"/>
      <c r="N203" s="1190"/>
      <c r="O203" s="1190"/>
      <c r="P203" s="1190"/>
      <c r="Q203" s="1190"/>
      <c r="R203" s="1190"/>
      <c r="S203" s="1190"/>
      <c r="T203" s="1084" t="s">
        <v>261</v>
      </c>
      <c r="U203" s="1075"/>
    </row>
    <row r="204" spans="1:21" s="8" customFormat="1" ht="15" customHeight="1">
      <c r="A204" s="1185"/>
      <c r="B204" s="1185"/>
      <c r="C204" s="1185"/>
      <c r="D204" s="1186"/>
      <c r="E204" s="561"/>
      <c r="F204" s="562"/>
      <c r="G204" s="563"/>
      <c r="H204" s="414"/>
      <c r="I204" s="415"/>
      <c r="J204" s="416"/>
      <c r="K204" s="1090" t="s">
        <v>6</v>
      </c>
      <c r="L204" s="1091"/>
      <c r="M204" s="1092"/>
      <c r="N204" s="51"/>
      <c r="O204" s="33"/>
      <c r="P204" s="52"/>
      <c r="T204" s="1085"/>
      <c r="U204" s="1077"/>
    </row>
    <row r="205" spans="1:21" s="8" customFormat="1" ht="15.75" customHeight="1">
      <c r="A205" s="1185"/>
      <c r="B205" s="1185"/>
      <c r="C205" s="1185"/>
      <c r="D205" s="1186"/>
      <c r="E205" s="1179" t="s">
        <v>7</v>
      </c>
      <c r="F205" s="1180"/>
      <c r="G205" s="1181"/>
      <c r="H205" s="1179" t="s">
        <v>8</v>
      </c>
      <c r="I205" s="1180"/>
      <c r="J205" s="1181"/>
      <c r="K205" s="1087" t="s">
        <v>9</v>
      </c>
      <c r="L205" s="1088"/>
      <c r="M205" s="1089"/>
      <c r="N205" s="1087" t="s">
        <v>10</v>
      </c>
      <c r="O205" s="1088"/>
      <c r="P205" s="1089"/>
      <c r="Q205" s="1088"/>
      <c r="R205" s="1088"/>
      <c r="S205" s="1088"/>
      <c r="T205" s="1085"/>
      <c r="U205" s="1077"/>
    </row>
    <row r="206" spans="1:21" s="8" customFormat="1" ht="17.25" customHeight="1">
      <c r="A206" s="1185"/>
      <c r="B206" s="1185"/>
      <c r="C206" s="1185"/>
      <c r="D206" s="1186"/>
      <c r="E206" s="1179" t="s">
        <v>11</v>
      </c>
      <c r="F206" s="1180"/>
      <c r="G206" s="1181"/>
      <c r="H206" s="1179" t="s">
        <v>12</v>
      </c>
      <c r="I206" s="1180"/>
      <c r="J206" s="1181"/>
      <c r="K206" s="1087" t="s">
        <v>13</v>
      </c>
      <c r="L206" s="1088"/>
      <c r="M206" s="1089"/>
      <c r="N206" s="1087" t="s">
        <v>262</v>
      </c>
      <c r="O206" s="1088"/>
      <c r="P206" s="1089"/>
      <c r="Q206" s="1088" t="s">
        <v>263</v>
      </c>
      <c r="R206" s="1088"/>
      <c r="S206" s="1088"/>
      <c r="T206" s="1085"/>
      <c r="U206" s="1077"/>
    </row>
    <row r="207" spans="1:21" s="8" customFormat="1" ht="16.5" customHeight="1">
      <c r="A207" s="1185"/>
      <c r="B207" s="1185"/>
      <c r="C207" s="1185"/>
      <c r="D207" s="1186"/>
      <c r="E207" s="561"/>
      <c r="F207" s="562"/>
      <c r="G207" s="563"/>
      <c r="H207" s="1179" t="s">
        <v>15</v>
      </c>
      <c r="I207" s="1180"/>
      <c r="J207" s="1181"/>
      <c r="K207" s="1087" t="s">
        <v>16</v>
      </c>
      <c r="L207" s="1088"/>
      <c r="M207" s="1089"/>
      <c r="N207" s="1087" t="s">
        <v>17</v>
      </c>
      <c r="O207" s="1088"/>
      <c r="P207" s="1089"/>
      <c r="Q207" s="1088" t="s">
        <v>166</v>
      </c>
      <c r="R207" s="1088"/>
      <c r="S207" s="1088"/>
      <c r="T207" s="1085"/>
      <c r="U207" s="1077"/>
    </row>
    <row r="208" spans="1:21" s="8" customFormat="1" ht="14.25" customHeight="1">
      <c r="A208" s="1185"/>
      <c r="B208" s="1185"/>
      <c r="C208" s="1185"/>
      <c r="D208" s="1186"/>
      <c r="E208" s="564"/>
      <c r="F208" s="565"/>
      <c r="G208" s="566"/>
      <c r="H208" s="1191" t="s">
        <v>19</v>
      </c>
      <c r="I208" s="1192"/>
      <c r="J208" s="1193"/>
      <c r="K208" s="1093" t="s">
        <v>19</v>
      </c>
      <c r="L208" s="1094"/>
      <c r="M208" s="1095"/>
      <c r="N208" s="1087" t="s">
        <v>20</v>
      </c>
      <c r="O208" s="1088"/>
      <c r="P208" s="1089"/>
      <c r="Q208" s="23"/>
      <c r="R208" s="23"/>
      <c r="S208" s="23"/>
      <c r="T208" s="1085"/>
      <c r="U208" s="1077"/>
    </row>
    <row r="209" spans="1:23" s="8" customFormat="1" ht="13.5" customHeight="1">
      <c r="A209" s="1185"/>
      <c r="B209" s="1185"/>
      <c r="C209" s="1185"/>
      <c r="D209" s="1186"/>
      <c r="E209" s="417" t="s">
        <v>7</v>
      </c>
      <c r="F209" s="418" t="s">
        <v>167</v>
      </c>
      <c r="G209" s="402" t="s">
        <v>168</v>
      </c>
      <c r="H209" s="417" t="s">
        <v>7</v>
      </c>
      <c r="I209" s="417" t="s">
        <v>167</v>
      </c>
      <c r="J209" s="402" t="s">
        <v>168</v>
      </c>
      <c r="K209" s="179" t="s">
        <v>7</v>
      </c>
      <c r="L209" s="179" t="s">
        <v>167</v>
      </c>
      <c r="M209" s="576" t="s">
        <v>168</v>
      </c>
      <c r="N209" s="179" t="s">
        <v>7</v>
      </c>
      <c r="O209" s="179" t="s">
        <v>167</v>
      </c>
      <c r="P209" s="179" t="s">
        <v>168</v>
      </c>
      <c r="Q209" s="179" t="s">
        <v>7</v>
      </c>
      <c r="R209" s="179" t="s">
        <v>167</v>
      </c>
      <c r="S209" s="575" t="s">
        <v>168</v>
      </c>
      <c r="T209" s="1085"/>
      <c r="U209" s="1077"/>
    </row>
    <row r="210" spans="1:23" s="8" customFormat="1" ht="13.5" customHeight="1">
      <c r="A210" s="1187"/>
      <c r="B210" s="1187"/>
      <c r="C210" s="1187"/>
      <c r="D210" s="1188"/>
      <c r="E210" s="419" t="s">
        <v>11</v>
      </c>
      <c r="F210" s="420" t="s">
        <v>169</v>
      </c>
      <c r="G210" s="420" t="s">
        <v>170</v>
      </c>
      <c r="H210" s="419" t="s">
        <v>11</v>
      </c>
      <c r="I210" s="419" t="s">
        <v>169</v>
      </c>
      <c r="J210" s="420" t="s">
        <v>170</v>
      </c>
      <c r="K210" s="38" t="s">
        <v>11</v>
      </c>
      <c r="L210" s="38" t="s">
        <v>169</v>
      </c>
      <c r="M210" s="593" t="s">
        <v>170</v>
      </c>
      <c r="N210" s="38" t="s">
        <v>11</v>
      </c>
      <c r="O210" s="38" t="s">
        <v>169</v>
      </c>
      <c r="P210" s="593" t="s">
        <v>170</v>
      </c>
      <c r="Q210" s="38" t="s">
        <v>11</v>
      </c>
      <c r="R210" s="38" t="s">
        <v>169</v>
      </c>
      <c r="S210" s="594" t="s">
        <v>170</v>
      </c>
      <c r="T210" s="1086"/>
      <c r="U210" s="1079"/>
    </row>
    <row r="211" spans="1:23" s="8" customFormat="1" ht="3" customHeight="1">
      <c r="A211" s="559"/>
      <c r="B211" s="559"/>
      <c r="C211" s="559"/>
      <c r="D211" s="560"/>
      <c r="E211" s="401"/>
      <c r="F211" s="402"/>
      <c r="G211" s="402"/>
      <c r="H211" s="401"/>
      <c r="I211" s="401"/>
      <c r="J211" s="402"/>
      <c r="K211" s="39"/>
      <c r="L211" s="39"/>
      <c r="M211" s="576"/>
      <c r="N211" s="39"/>
      <c r="O211" s="39"/>
      <c r="P211" s="576"/>
      <c r="Q211" s="39"/>
      <c r="R211" s="39"/>
      <c r="S211" s="575"/>
      <c r="T211" s="518"/>
    </row>
    <row r="212" spans="1:23" s="8" customFormat="1" ht="16.5" customHeight="1">
      <c r="A212" s="1182" t="s">
        <v>21</v>
      </c>
      <c r="B212" s="1182"/>
      <c r="C212" s="1182"/>
      <c r="D212" s="1183"/>
      <c r="E212" s="492">
        <f t="shared" ref="E212:J212" si="65">SUM(E213+E218+E225+E229)</f>
        <v>20540</v>
      </c>
      <c r="F212" s="492">
        <f t="shared" si="65"/>
        <v>8606</v>
      </c>
      <c r="G212" s="492">
        <f t="shared" si="65"/>
        <v>11934</v>
      </c>
      <c r="H212" s="492">
        <f t="shared" si="65"/>
        <v>20540</v>
      </c>
      <c r="I212" s="492">
        <f t="shared" si="65"/>
        <v>8606</v>
      </c>
      <c r="J212" s="492">
        <f t="shared" si="65"/>
        <v>11934</v>
      </c>
      <c r="K212" s="453">
        <f t="shared" ref="K212:S212" si="66">SUM(K213+K218+K225+K229)</f>
        <v>0</v>
      </c>
      <c r="L212" s="453">
        <f t="shared" si="66"/>
        <v>0</v>
      </c>
      <c r="M212" s="453">
        <f t="shared" si="66"/>
        <v>0</v>
      </c>
      <c r="N212" s="453">
        <f t="shared" si="66"/>
        <v>0</v>
      </c>
      <c r="O212" s="453">
        <f t="shared" si="66"/>
        <v>0</v>
      </c>
      <c r="P212" s="453">
        <f t="shared" si="66"/>
        <v>0</v>
      </c>
      <c r="Q212" s="453">
        <f t="shared" si="66"/>
        <v>0</v>
      </c>
      <c r="R212" s="453">
        <f t="shared" si="66"/>
        <v>0</v>
      </c>
      <c r="S212" s="453">
        <f t="shared" si="66"/>
        <v>0</v>
      </c>
      <c r="T212" s="454"/>
      <c r="U212" s="570" t="s">
        <v>11</v>
      </c>
      <c r="V212" s="519"/>
    </row>
    <row r="213" spans="1:23" s="8" customFormat="1" ht="15.75" customHeight="1">
      <c r="A213" s="455" t="s">
        <v>133</v>
      </c>
      <c r="B213" s="570"/>
      <c r="C213" s="570"/>
      <c r="D213" s="571"/>
      <c r="E213" s="492">
        <f t="shared" ref="E213:S213" si="67">SUM(E214:E217)</f>
        <v>0</v>
      </c>
      <c r="F213" s="492">
        <f t="shared" si="67"/>
        <v>0</v>
      </c>
      <c r="G213" s="492">
        <f t="shared" si="67"/>
        <v>0</v>
      </c>
      <c r="H213" s="492">
        <f t="shared" si="67"/>
        <v>0</v>
      </c>
      <c r="I213" s="492">
        <f t="shared" si="67"/>
        <v>0</v>
      </c>
      <c r="J213" s="492">
        <f t="shared" si="67"/>
        <v>0</v>
      </c>
      <c r="K213" s="453">
        <f t="shared" si="67"/>
        <v>0</v>
      </c>
      <c r="L213" s="453">
        <f t="shared" si="67"/>
        <v>0</v>
      </c>
      <c r="M213" s="453">
        <f t="shared" si="67"/>
        <v>0</v>
      </c>
      <c r="N213" s="453">
        <f t="shared" si="67"/>
        <v>0</v>
      </c>
      <c r="O213" s="453">
        <f t="shared" si="67"/>
        <v>0</v>
      </c>
      <c r="P213" s="453">
        <f t="shared" si="67"/>
        <v>0</v>
      </c>
      <c r="Q213" s="453">
        <f t="shared" si="67"/>
        <v>0</v>
      </c>
      <c r="R213" s="453">
        <f t="shared" si="67"/>
        <v>0</v>
      </c>
      <c r="S213" s="453">
        <f t="shared" si="67"/>
        <v>0</v>
      </c>
      <c r="T213" s="459" t="s">
        <v>138</v>
      </c>
      <c r="U213" s="460"/>
      <c r="V213" s="519"/>
    </row>
    <row r="214" spans="1:23" s="8" customFormat="1" ht="13.5" customHeight="1">
      <c r="A214" s="461"/>
      <c r="B214" s="406" t="s">
        <v>264</v>
      </c>
      <c r="C214" s="461"/>
      <c r="D214" s="462"/>
      <c r="E214" s="492">
        <f t="shared" ref="E214:G217" si="68">H214+K214+N214+Q214</f>
        <v>0</v>
      </c>
      <c r="F214" s="492">
        <f t="shared" si="68"/>
        <v>0</v>
      </c>
      <c r="G214" s="492">
        <f t="shared" si="68"/>
        <v>0</v>
      </c>
      <c r="H214" s="492">
        <f>I214+J214</f>
        <v>0</v>
      </c>
      <c r="I214" s="492"/>
      <c r="J214" s="493"/>
      <c r="K214" s="453">
        <f>L214+M214</f>
        <v>0</v>
      </c>
      <c r="L214" s="453"/>
      <c r="M214" s="462"/>
      <c r="N214" s="453">
        <f>O214+P214</f>
        <v>0</v>
      </c>
      <c r="O214" s="453"/>
      <c r="P214" s="462"/>
      <c r="Q214" s="453">
        <f>R214+S214</f>
        <v>0</v>
      </c>
      <c r="R214" s="453"/>
      <c r="S214" s="461"/>
      <c r="T214" s="454"/>
      <c r="U214" s="461" t="s">
        <v>265</v>
      </c>
    </row>
    <row r="215" spans="1:23" s="8" customFormat="1" ht="13.5" customHeight="1">
      <c r="A215" s="461"/>
      <c r="B215" s="406" t="s">
        <v>266</v>
      </c>
      <c r="C215" s="461"/>
      <c r="D215" s="462"/>
      <c r="E215" s="492">
        <f t="shared" si="68"/>
        <v>0</v>
      </c>
      <c r="F215" s="492">
        <f t="shared" si="68"/>
        <v>0</v>
      </c>
      <c r="G215" s="492">
        <f t="shared" si="68"/>
        <v>0</v>
      </c>
      <c r="H215" s="492">
        <f>I215+J215</f>
        <v>0</v>
      </c>
      <c r="I215" s="492"/>
      <c r="J215" s="493"/>
      <c r="K215" s="453">
        <f>L215+M215</f>
        <v>0</v>
      </c>
      <c r="L215" s="453"/>
      <c r="M215" s="462"/>
      <c r="N215" s="453">
        <f>O215+P215</f>
        <v>0</v>
      </c>
      <c r="O215" s="453"/>
      <c r="P215" s="462"/>
      <c r="Q215" s="453">
        <f>R215+S215</f>
        <v>0</v>
      </c>
      <c r="R215" s="453"/>
      <c r="S215" s="461"/>
      <c r="T215" s="454"/>
      <c r="U215" s="461" t="s">
        <v>267</v>
      </c>
    </row>
    <row r="216" spans="1:23" s="8" customFormat="1" ht="13.5" customHeight="1">
      <c r="A216" s="461"/>
      <c r="B216" s="406" t="s">
        <v>268</v>
      </c>
      <c r="C216" s="461"/>
      <c r="D216" s="462"/>
      <c r="E216" s="492">
        <f t="shared" si="68"/>
        <v>0</v>
      </c>
      <c r="F216" s="492">
        <f t="shared" si="68"/>
        <v>0</v>
      </c>
      <c r="G216" s="492">
        <f t="shared" si="68"/>
        <v>0</v>
      </c>
      <c r="H216" s="492">
        <f>I216+J216</f>
        <v>0</v>
      </c>
      <c r="I216" s="492"/>
      <c r="J216" s="493"/>
      <c r="K216" s="453">
        <f>L216+M216</f>
        <v>0</v>
      </c>
      <c r="L216" s="453"/>
      <c r="M216" s="462"/>
      <c r="N216" s="453">
        <f>O216+P216</f>
        <v>0</v>
      </c>
      <c r="O216" s="453"/>
      <c r="P216" s="462"/>
      <c r="Q216" s="453">
        <f>R216+S216</f>
        <v>0</v>
      </c>
      <c r="R216" s="453"/>
      <c r="S216" s="462"/>
      <c r="T216" s="461"/>
      <c r="U216" s="463" t="s">
        <v>269</v>
      </c>
    </row>
    <row r="217" spans="1:23" s="8" customFormat="1" ht="13.5" customHeight="1">
      <c r="A217" s="461"/>
      <c r="B217" s="406" t="s">
        <v>270</v>
      </c>
      <c r="C217" s="461"/>
      <c r="D217" s="462"/>
      <c r="E217" s="492">
        <f t="shared" si="68"/>
        <v>0</v>
      </c>
      <c r="F217" s="492">
        <f t="shared" si="68"/>
        <v>0</v>
      </c>
      <c r="G217" s="492">
        <f t="shared" si="68"/>
        <v>0</v>
      </c>
      <c r="H217" s="492">
        <f>I217+J217</f>
        <v>0</v>
      </c>
      <c r="I217" s="492"/>
      <c r="J217" s="493"/>
      <c r="K217" s="453">
        <f>L217+M217</f>
        <v>0</v>
      </c>
      <c r="L217" s="453"/>
      <c r="M217" s="462"/>
      <c r="N217" s="453">
        <f>O217+P217</f>
        <v>0</v>
      </c>
      <c r="O217" s="453"/>
      <c r="P217" s="462"/>
      <c r="Q217" s="453">
        <f>R217+S217</f>
        <v>0</v>
      </c>
      <c r="R217" s="453"/>
      <c r="S217" s="462"/>
      <c r="T217" s="461"/>
      <c r="U217" s="463" t="s">
        <v>271</v>
      </c>
    </row>
    <row r="218" spans="1:23" s="8" customFormat="1" ht="16.5" customHeight="1">
      <c r="A218" s="464" t="s">
        <v>89</v>
      </c>
      <c r="B218" s="461"/>
      <c r="C218" s="461"/>
      <c r="D218" s="462"/>
      <c r="E218" s="492">
        <f t="shared" ref="E218:S218" si="69">SUM(E219:E224)</f>
        <v>0</v>
      </c>
      <c r="F218" s="492">
        <f t="shared" si="69"/>
        <v>0</v>
      </c>
      <c r="G218" s="492">
        <f t="shared" si="69"/>
        <v>0</v>
      </c>
      <c r="H218" s="492">
        <f t="shared" si="69"/>
        <v>0</v>
      </c>
      <c r="I218" s="492">
        <f t="shared" si="69"/>
        <v>0</v>
      </c>
      <c r="J218" s="492">
        <f t="shared" si="69"/>
        <v>0</v>
      </c>
      <c r="K218" s="453">
        <f t="shared" si="69"/>
        <v>0</v>
      </c>
      <c r="L218" s="453">
        <f t="shared" si="69"/>
        <v>0</v>
      </c>
      <c r="M218" s="453">
        <f t="shared" si="69"/>
        <v>0</v>
      </c>
      <c r="N218" s="453">
        <f t="shared" si="69"/>
        <v>0</v>
      </c>
      <c r="O218" s="453">
        <f t="shared" si="69"/>
        <v>0</v>
      </c>
      <c r="P218" s="453">
        <f t="shared" si="69"/>
        <v>0</v>
      </c>
      <c r="Q218" s="453">
        <f t="shared" si="69"/>
        <v>0</v>
      </c>
      <c r="R218" s="453">
        <f t="shared" si="69"/>
        <v>0</v>
      </c>
      <c r="S218" s="453">
        <f t="shared" si="69"/>
        <v>0</v>
      </c>
      <c r="T218" s="459" t="s">
        <v>95</v>
      </c>
      <c r="U218" s="461"/>
      <c r="V218" s="519"/>
      <c r="W218" s="519"/>
    </row>
    <row r="219" spans="1:23" s="8" customFormat="1" ht="12" customHeight="1">
      <c r="A219" s="461"/>
      <c r="B219" s="406" t="s">
        <v>272</v>
      </c>
      <c r="C219" s="461"/>
      <c r="D219" s="462"/>
      <c r="E219" s="492">
        <f t="shared" ref="E219:E224" si="70">H219+K219+N219+Q219</f>
        <v>0</v>
      </c>
      <c r="F219" s="492">
        <f t="shared" ref="F219:F224" si="71">I219+L219+O219+R219</f>
        <v>0</v>
      </c>
      <c r="G219" s="492">
        <f t="shared" ref="G219:G224" si="72">J219+M219+P219+S219</f>
        <v>0</v>
      </c>
      <c r="H219" s="492">
        <f t="shared" ref="H219:H224" si="73">I219+J219</f>
        <v>0</v>
      </c>
      <c r="I219" s="492"/>
      <c r="J219" s="493"/>
      <c r="K219" s="453">
        <f t="shared" ref="K219:K224" si="74">L219+M219</f>
        <v>0</v>
      </c>
      <c r="L219" s="453"/>
      <c r="M219" s="462"/>
      <c r="N219" s="453">
        <f t="shared" ref="N219:N224" si="75">O219+P219</f>
        <v>0</v>
      </c>
      <c r="O219" s="453"/>
      <c r="P219" s="462"/>
      <c r="Q219" s="453">
        <f t="shared" ref="Q219:Q224" si="76">R219+S219</f>
        <v>0</v>
      </c>
      <c r="R219" s="453"/>
      <c r="S219" s="462"/>
      <c r="T219" s="461"/>
      <c r="U219" s="463" t="s">
        <v>273</v>
      </c>
    </row>
    <row r="220" spans="1:23" ht="12" customHeight="1">
      <c r="A220" s="467"/>
      <c r="B220" s="406" t="s">
        <v>274</v>
      </c>
      <c r="C220" s="467"/>
      <c r="D220" s="468"/>
      <c r="E220" s="492">
        <f t="shared" si="70"/>
        <v>0</v>
      </c>
      <c r="F220" s="492">
        <f t="shared" si="71"/>
        <v>0</v>
      </c>
      <c r="G220" s="492">
        <f t="shared" si="72"/>
        <v>0</v>
      </c>
      <c r="H220" s="492">
        <f t="shared" si="73"/>
        <v>0</v>
      </c>
      <c r="I220" s="494"/>
      <c r="J220" s="495"/>
      <c r="K220" s="453">
        <f t="shared" si="74"/>
        <v>0</v>
      </c>
      <c r="L220" s="453"/>
      <c r="M220" s="462"/>
      <c r="N220" s="453">
        <f t="shared" si="75"/>
        <v>0</v>
      </c>
      <c r="O220" s="453"/>
      <c r="P220" s="462"/>
      <c r="Q220" s="453">
        <f t="shared" si="76"/>
        <v>0</v>
      </c>
      <c r="R220" s="496"/>
      <c r="S220" s="468"/>
      <c r="T220" s="467"/>
      <c r="U220" s="463" t="s">
        <v>275</v>
      </c>
    </row>
    <row r="221" spans="1:23" ht="12" customHeight="1">
      <c r="A221" s="464"/>
      <c r="B221" s="406" t="s">
        <v>276</v>
      </c>
      <c r="C221" s="467"/>
      <c r="D221" s="468"/>
      <c r="E221" s="492">
        <f t="shared" si="70"/>
        <v>0</v>
      </c>
      <c r="F221" s="492">
        <f t="shared" si="71"/>
        <v>0</v>
      </c>
      <c r="G221" s="492">
        <f t="shared" si="72"/>
        <v>0</v>
      </c>
      <c r="H221" s="492">
        <f t="shared" si="73"/>
        <v>0</v>
      </c>
      <c r="I221" s="494"/>
      <c r="J221" s="495"/>
      <c r="K221" s="453">
        <f t="shared" si="74"/>
        <v>0</v>
      </c>
      <c r="L221" s="453"/>
      <c r="M221" s="462"/>
      <c r="N221" s="453">
        <f t="shared" si="75"/>
        <v>0</v>
      </c>
      <c r="O221" s="453"/>
      <c r="P221" s="462"/>
      <c r="Q221" s="453">
        <f t="shared" si="76"/>
        <v>0</v>
      </c>
      <c r="R221" s="496"/>
      <c r="S221" s="468"/>
      <c r="T221" s="467"/>
      <c r="U221" s="463" t="s">
        <v>277</v>
      </c>
    </row>
    <row r="222" spans="1:23" ht="12" customHeight="1">
      <c r="A222" s="467"/>
      <c r="B222" s="406" t="s">
        <v>279</v>
      </c>
      <c r="C222" s="467"/>
      <c r="D222" s="468"/>
      <c r="E222" s="492">
        <f t="shared" si="70"/>
        <v>0</v>
      </c>
      <c r="F222" s="492">
        <f t="shared" si="71"/>
        <v>0</v>
      </c>
      <c r="G222" s="492">
        <f t="shared" si="72"/>
        <v>0</v>
      </c>
      <c r="H222" s="492">
        <f t="shared" si="73"/>
        <v>0</v>
      </c>
      <c r="I222" s="494"/>
      <c r="J222" s="495"/>
      <c r="K222" s="453">
        <f t="shared" si="74"/>
        <v>0</v>
      </c>
      <c r="L222" s="453"/>
      <c r="M222" s="462"/>
      <c r="N222" s="453">
        <f t="shared" si="75"/>
        <v>0</v>
      </c>
      <c r="O222" s="453"/>
      <c r="P222" s="462"/>
      <c r="Q222" s="453">
        <f t="shared" si="76"/>
        <v>0</v>
      </c>
      <c r="R222" s="496"/>
      <c r="S222" s="468"/>
      <c r="T222" s="467"/>
      <c r="U222" s="463" t="s">
        <v>280</v>
      </c>
    </row>
    <row r="223" spans="1:23" ht="12" customHeight="1">
      <c r="A223" s="467"/>
      <c r="B223" s="406" t="s">
        <v>281</v>
      </c>
      <c r="C223" s="467"/>
      <c r="D223" s="468"/>
      <c r="E223" s="492">
        <f t="shared" si="70"/>
        <v>0</v>
      </c>
      <c r="F223" s="492">
        <f t="shared" si="71"/>
        <v>0</v>
      </c>
      <c r="G223" s="492">
        <f t="shared" si="72"/>
        <v>0</v>
      </c>
      <c r="H223" s="492">
        <f t="shared" si="73"/>
        <v>0</v>
      </c>
      <c r="I223" s="494"/>
      <c r="J223" s="495"/>
      <c r="K223" s="453">
        <f t="shared" si="74"/>
        <v>0</v>
      </c>
      <c r="L223" s="453"/>
      <c r="M223" s="462"/>
      <c r="N223" s="453">
        <f t="shared" si="75"/>
        <v>0</v>
      </c>
      <c r="O223" s="453"/>
      <c r="P223" s="462"/>
      <c r="Q223" s="453">
        <f t="shared" si="76"/>
        <v>0</v>
      </c>
      <c r="R223" s="496"/>
      <c r="S223" s="468"/>
      <c r="T223" s="467"/>
      <c r="U223" s="463" t="s">
        <v>282</v>
      </c>
    </row>
    <row r="224" spans="1:23" ht="12" customHeight="1">
      <c r="A224" s="467"/>
      <c r="B224" s="406" t="s">
        <v>283</v>
      </c>
      <c r="C224" s="467"/>
      <c r="D224" s="468"/>
      <c r="E224" s="492">
        <f t="shared" si="70"/>
        <v>0</v>
      </c>
      <c r="F224" s="492">
        <f t="shared" si="71"/>
        <v>0</v>
      </c>
      <c r="G224" s="492">
        <f t="shared" si="72"/>
        <v>0</v>
      </c>
      <c r="H224" s="492">
        <f t="shared" si="73"/>
        <v>0</v>
      </c>
      <c r="I224" s="494"/>
      <c r="J224" s="495"/>
      <c r="K224" s="453">
        <f t="shared" si="74"/>
        <v>0</v>
      </c>
      <c r="L224" s="453"/>
      <c r="M224" s="462"/>
      <c r="N224" s="453">
        <f t="shared" si="75"/>
        <v>0</v>
      </c>
      <c r="O224" s="453"/>
      <c r="P224" s="462"/>
      <c r="Q224" s="453">
        <f t="shared" si="76"/>
        <v>0</v>
      </c>
      <c r="R224" s="496"/>
      <c r="S224" s="468"/>
      <c r="T224" s="467"/>
      <c r="U224" s="463" t="s">
        <v>284</v>
      </c>
    </row>
    <row r="225" spans="1:22" ht="19.5" customHeight="1">
      <c r="A225" s="497" t="s">
        <v>285</v>
      </c>
      <c r="B225" s="467"/>
      <c r="C225" s="467"/>
      <c r="D225" s="468"/>
      <c r="E225" s="690">
        <f>SUM(E226:E228)</f>
        <v>11409</v>
      </c>
      <c r="F225" s="690">
        <f>SUM(F226:F228)</f>
        <v>5307</v>
      </c>
      <c r="G225" s="690">
        <f t="shared" ref="G225:S225" si="77">SUM(G226:G228)</f>
        <v>6102</v>
      </c>
      <c r="H225" s="690">
        <f>SUM(H226:H228)</f>
        <v>11409</v>
      </c>
      <c r="I225" s="690">
        <f>SUM(I226:I228)</f>
        <v>5307</v>
      </c>
      <c r="J225" s="690">
        <f t="shared" si="77"/>
        <v>6102</v>
      </c>
      <c r="K225" s="691">
        <f t="shared" si="77"/>
        <v>0</v>
      </c>
      <c r="L225" s="691">
        <f t="shared" si="77"/>
        <v>0</v>
      </c>
      <c r="M225" s="691">
        <f t="shared" si="77"/>
        <v>0</v>
      </c>
      <c r="N225" s="691">
        <f t="shared" si="77"/>
        <v>0</v>
      </c>
      <c r="O225" s="691">
        <f t="shared" si="77"/>
        <v>0</v>
      </c>
      <c r="P225" s="691">
        <f t="shared" si="77"/>
        <v>0</v>
      </c>
      <c r="Q225" s="691">
        <f t="shared" si="77"/>
        <v>0</v>
      </c>
      <c r="R225" s="691">
        <f t="shared" si="77"/>
        <v>0</v>
      </c>
      <c r="S225" s="691">
        <f t="shared" si="77"/>
        <v>0</v>
      </c>
      <c r="T225" s="498" t="s">
        <v>98</v>
      </c>
      <c r="U225" s="499"/>
      <c r="V225" s="500"/>
    </row>
    <row r="226" spans="1:22" ht="15" customHeight="1">
      <c r="A226" s="467"/>
      <c r="B226" s="467" t="s">
        <v>286</v>
      </c>
      <c r="C226" s="467"/>
      <c r="D226" s="468"/>
      <c r="E226" s="494">
        <f>H226+K226+N226+Q226</f>
        <v>3719</v>
      </c>
      <c r="F226" s="494">
        <f>I226+L226+O226+R226</f>
        <v>1742</v>
      </c>
      <c r="G226" s="494">
        <f>J226+M226+P226+S226</f>
        <v>1977</v>
      </c>
      <c r="H226" s="494">
        <f>I226+J226</f>
        <v>3719</v>
      </c>
      <c r="I226" s="494">
        <v>1742</v>
      </c>
      <c r="J226" s="495">
        <v>1977</v>
      </c>
      <c r="K226" s="496">
        <f>L226+M226</f>
        <v>0</v>
      </c>
      <c r="L226" s="496"/>
      <c r="M226" s="468"/>
      <c r="N226" s="496">
        <f>O226+P226</f>
        <v>0</v>
      </c>
      <c r="O226" s="496"/>
      <c r="P226" s="468"/>
      <c r="Q226" s="496">
        <f>R226+S226</f>
        <v>0</v>
      </c>
      <c r="R226" s="496"/>
      <c r="S226" s="468"/>
      <c r="T226" s="467"/>
      <c r="U226" s="501" t="s">
        <v>287</v>
      </c>
    </row>
    <row r="227" spans="1:22" ht="18.75" customHeight="1">
      <c r="A227" s="467"/>
      <c r="B227" s="467" t="s">
        <v>288</v>
      </c>
      <c r="C227" s="467"/>
      <c r="D227" s="468"/>
      <c r="E227" s="494">
        <f>H227+K227+N227+Q227</f>
        <v>3828</v>
      </c>
      <c r="F227" s="494">
        <f t="shared" ref="F227:G228" si="78">I227+L227+O227+R227</f>
        <v>1793</v>
      </c>
      <c r="G227" s="494">
        <f t="shared" si="78"/>
        <v>2035</v>
      </c>
      <c r="H227" s="494">
        <f>I227+J227</f>
        <v>3828</v>
      </c>
      <c r="I227" s="494">
        <v>1793</v>
      </c>
      <c r="J227" s="495">
        <v>2035</v>
      </c>
      <c r="K227" s="496">
        <f>L227+M227</f>
        <v>0</v>
      </c>
      <c r="L227" s="496"/>
      <c r="M227" s="468"/>
      <c r="N227" s="496">
        <f>O227+P227</f>
        <v>0</v>
      </c>
      <c r="O227" s="496"/>
      <c r="P227" s="468"/>
      <c r="Q227" s="496">
        <f>R227+S227</f>
        <v>0</v>
      </c>
      <c r="R227" s="496"/>
      <c r="S227" s="468"/>
      <c r="T227" s="467"/>
      <c r="U227" s="501" t="s">
        <v>289</v>
      </c>
    </row>
    <row r="228" spans="1:22" ht="15" customHeight="1">
      <c r="A228" s="467"/>
      <c r="B228" s="467" t="s">
        <v>290</v>
      </c>
      <c r="C228" s="467"/>
      <c r="D228" s="468"/>
      <c r="E228" s="494">
        <f>H228+K228+N228+Q228</f>
        <v>3862</v>
      </c>
      <c r="F228" s="494">
        <f t="shared" si="78"/>
        <v>1772</v>
      </c>
      <c r="G228" s="494">
        <f t="shared" si="78"/>
        <v>2090</v>
      </c>
      <c r="H228" s="494">
        <f>I228+J228</f>
        <v>3862</v>
      </c>
      <c r="I228" s="494">
        <v>1772</v>
      </c>
      <c r="J228" s="495">
        <v>2090</v>
      </c>
      <c r="K228" s="496">
        <f>L228+M228</f>
        <v>0</v>
      </c>
      <c r="L228" s="496"/>
      <c r="M228" s="468"/>
      <c r="N228" s="496">
        <f>O228+P228</f>
        <v>0</v>
      </c>
      <c r="O228" s="496"/>
      <c r="P228" s="468"/>
      <c r="Q228" s="496">
        <f>R228+S228</f>
        <v>0</v>
      </c>
      <c r="R228" s="496"/>
      <c r="S228" s="468"/>
      <c r="T228" s="467"/>
      <c r="U228" s="501" t="s">
        <v>291</v>
      </c>
    </row>
    <row r="229" spans="1:22" ht="18" customHeight="1">
      <c r="A229" s="497" t="s">
        <v>292</v>
      </c>
      <c r="B229" s="467"/>
      <c r="C229" s="467"/>
      <c r="D229" s="468"/>
      <c r="E229" s="690">
        <f>SUM(E230:E232)</f>
        <v>9131</v>
      </c>
      <c r="F229" s="690">
        <f t="shared" ref="F229:S229" si="79">SUM(F230:F232)</f>
        <v>3299</v>
      </c>
      <c r="G229" s="690">
        <f t="shared" si="79"/>
        <v>5832</v>
      </c>
      <c r="H229" s="690">
        <f>SUM(H230:H232)</f>
        <v>9131</v>
      </c>
      <c r="I229" s="690">
        <f>SUM(I230:I232)</f>
        <v>3299</v>
      </c>
      <c r="J229" s="690">
        <f t="shared" si="79"/>
        <v>5832</v>
      </c>
      <c r="K229" s="691">
        <f t="shared" si="79"/>
        <v>0</v>
      </c>
      <c r="L229" s="691">
        <f t="shared" si="79"/>
        <v>0</v>
      </c>
      <c r="M229" s="691">
        <f t="shared" si="79"/>
        <v>0</v>
      </c>
      <c r="N229" s="691">
        <f t="shared" si="79"/>
        <v>0</v>
      </c>
      <c r="O229" s="691">
        <f t="shared" si="79"/>
        <v>0</v>
      </c>
      <c r="P229" s="691">
        <f t="shared" si="79"/>
        <v>0</v>
      </c>
      <c r="Q229" s="691">
        <f t="shared" si="79"/>
        <v>0</v>
      </c>
      <c r="R229" s="691">
        <f t="shared" si="79"/>
        <v>0</v>
      </c>
      <c r="S229" s="691">
        <f t="shared" si="79"/>
        <v>0</v>
      </c>
      <c r="T229" s="498" t="s">
        <v>99</v>
      </c>
      <c r="U229" s="499"/>
      <c r="V229" s="500"/>
    </row>
    <row r="230" spans="1:22" ht="17.25" customHeight="1">
      <c r="A230" s="467"/>
      <c r="B230" s="467" t="s">
        <v>293</v>
      </c>
      <c r="C230" s="467"/>
      <c r="D230" s="468"/>
      <c r="E230" s="494">
        <f>H230+K230+N230+Q230</f>
        <v>2979</v>
      </c>
      <c r="F230" s="494">
        <f t="shared" ref="E230:G232" si="80">I230+L230+O230+R230</f>
        <v>1087</v>
      </c>
      <c r="G230" s="494">
        <f t="shared" si="80"/>
        <v>1892</v>
      </c>
      <c r="H230" s="494">
        <f>I230+J230</f>
        <v>2979</v>
      </c>
      <c r="I230" s="494">
        <v>1087</v>
      </c>
      <c r="J230" s="495">
        <v>1892</v>
      </c>
      <c r="K230" s="496">
        <f>L230+M230</f>
        <v>0</v>
      </c>
      <c r="L230" s="496"/>
      <c r="M230" s="468"/>
      <c r="N230" s="496">
        <f>O230+P230</f>
        <v>0</v>
      </c>
      <c r="O230" s="496"/>
      <c r="P230" s="468"/>
      <c r="Q230" s="496">
        <f>R230+S230</f>
        <v>0</v>
      </c>
      <c r="R230" s="496"/>
      <c r="S230" s="468"/>
      <c r="T230" s="467"/>
      <c r="U230" s="501" t="s">
        <v>294</v>
      </c>
    </row>
    <row r="231" spans="1:22" ht="15" customHeight="1">
      <c r="A231" s="467"/>
      <c r="B231" s="467" t="s">
        <v>295</v>
      </c>
      <c r="C231" s="467"/>
      <c r="D231" s="468"/>
      <c r="E231" s="494">
        <f t="shared" si="80"/>
        <v>2908</v>
      </c>
      <c r="F231" s="494">
        <f t="shared" si="80"/>
        <v>1050</v>
      </c>
      <c r="G231" s="494">
        <f t="shared" si="80"/>
        <v>1858</v>
      </c>
      <c r="H231" s="494">
        <f>I231+J231</f>
        <v>2908</v>
      </c>
      <c r="I231" s="494">
        <v>1050</v>
      </c>
      <c r="J231" s="495">
        <v>1858</v>
      </c>
      <c r="K231" s="496">
        <f>L231+M231</f>
        <v>0</v>
      </c>
      <c r="L231" s="496"/>
      <c r="M231" s="468"/>
      <c r="N231" s="496">
        <f>O231+P231</f>
        <v>0</v>
      </c>
      <c r="O231" s="496"/>
      <c r="P231" s="468"/>
      <c r="Q231" s="496">
        <f>R231+S231</f>
        <v>0</v>
      </c>
      <c r="R231" s="496"/>
      <c r="S231" s="468"/>
      <c r="T231" s="467"/>
      <c r="U231" s="501" t="s">
        <v>296</v>
      </c>
    </row>
    <row r="232" spans="1:22" ht="15" customHeight="1">
      <c r="A232" s="467"/>
      <c r="B232" s="467" t="s">
        <v>297</v>
      </c>
      <c r="C232" s="467"/>
      <c r="D232" s="468"/>
      <c r="E232" s="494">
        <f t="shared" si="80"/>
        <v>3244</v>
      </c>
      <c r="F232" s="494">
        <f t="shared" si="80"/>
        <v>1162</v>
      </c>
      <c r="G232" s="494">
        <f t="shared" si="80"/>
        <v>2082</v>
      </c>
      <c r="H232" s="494">
        <f>I232+J232</f>
        <v>3244</v>
      </c>
      <c r="I232" s="494">
        <v>1162</v>
      </c>
      <c r="J232" s="495">
        <v>2082</v>
      </c>
      <c r="K232" s="496">
        <f>L232+M232</f>
        <v>0</v>
      </c>
      <c r="L232" s="496"/>
      <c r="M232" s="468"/>
      <c r="N232" s="496">
        <f>O232+P232</f>
        <v>0</v>
      </c>
      <c r="O232" s="496"/>
      <c r="P232" s="468"/>
      <c r="Q232" s="496">
        <f>R232+S232</f>
        <v>0</v>
      </c>
      <c r="R232" s="496"/>
      <c r="S232" s="468"/>
      <c r="T232" s="467"/>
      <c r="U232" s="501" t="s">
        <v>298</v>
      </c>
    </row>
    <row r="233" spans="1:22" ht="3" customHeight="1">
      <c r="A233" s="12"/>
      <c r="B233" s="12"/>
      <c r="C233" s="12"/>
      <c r="D233" s="12"/>
      <c r="E233" s="442"/>
      <c r="F233" s="443"/>
      <c r="G233" s="443"/>
      <c r="H233" s="442"/>
      <c r="I233" s="442"/>
      <c r="J233" s="443"/>
      <c r="K233" s="13"/>
      <c r="L233" s="13"/>
      <c r="M233" s="283"/>
      <c r="N233" s="13"/>
      <c r="O233" s="13"/>
      <c r="P233" s="283"/>
      <c r="Q233" s="13"/>
      <c r="R233" s="13"/>
      <c r="S233" s="283"/>
      <c r="T233" s="12"/>
      <c r="U233" s="12"/>
    </row>
    <row r="234" spans="1:22" ht="3" customHeight="1"/>
    <row r="235" spans="1:22" s="10" customFormat="1" ht="14.25" customHeight="1">
      <c r="A235" s="8"/>
      <c r="B235" s="10" t="s">
        <v>302</v>
      </c>
      <c r="C235" s="8"/>
      <c r="D235" s="8"/>
      <c r="E235" s="562"/>
      <c r="F235" s="562"/>
      <c r="G235" s="562"/>
      <c r="H235" s="444"/>
      <c r="I235" s="444"/>
      <c r="J235" s="444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44"/>
      <c r="F236" s="444"/>
      <c r="G236" s="444"/>
      <c r="H236" s="444"/>
      <c r="I236" s="444"/>
      <c r="J236" s="444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44"/>
      <c r="F237" s="444"/>
      <c r="G237" s="444"/>
      <c r="H237" s="444"/>
      <c r="I237" s="444"/>
      <c r="J237" s="444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44"/>
      <c r="F238" s="444"/>
      <c r="G238" s="444"/>
      <c r="H238" s="444"/>
      <c r="I238" s="444"/>
      <c r="J238" s="444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5" customFormat="1">
      <c r="B239" s="35" t="s">
        <v>256</v>
      </c>
      <c r="C239" s="412">
        <v>3.5</v>
      </c>
      <c r="D239" s="35" t="s">
        <v>493</v>
      </c>
      <c r="E239" s="413"/>
      <c r="F239" s="413"/>
      <c r="G239" s="413"/>
      <c r="H239" s="413"/>
      <c r="I239" s="413"/>
      <c r="J239" s="413"/>
    </row>
    <row r="240" spans="1:22" s="3" customFormat="1" ht="20.25" customHeight="1">
      <c r="B240" s="35" t="s">
        <v>2</v>
      </c>
      <c r="C240" s="412">
        <v>3.5</v>
      </c>
      <c r="D240" s="35" t="s">
        <v>524</v>
      </c>
      <c r="E240" s="413"/>
      <c r="F240" s="398"/>
      <c r="G240" s="398"/>
      <c r="H240" s="398"/>
      <c r="I240" s="398"/>
      <c r="J240" s="398"/>
      <c r="N240" s="3" t="s">
        <v>309</v>
      </c>
    </row>
    <row r="241" spans="1:22" ht="6.75" customHeight="1"/>
    <row r="242" spans="1:22" s="8" customFormat="1" ht="15" customHeight="1">
      <c r="A242" s="1074" t="s">
        <v>259</v>
      </c>
      <c r="B242" s="1074"/>
      <c r="C242" s="1074"/>
      <c r="D242" s="1184"/>
      <c r="E242" s="414"/>
      <c r="F242" s="415"/>
      <c r="G242" s="416"/>
      <c r="H242" s="1189" t="s">
        <v>260</v>
      </c>
      <c r="I242" s="1190"/>
      <c r="J242" s="1190"/>
      <c r="K242" s="1190"/>
      <c r="L242" s="1190"/>
      <c r="M242" s="1190"/>
      <c r="N242" s="1190"/>
      <c r="O242" s="1190"/>
      <c r="P242" s="1190"/>
      <c r="Q242" s="1190"/>
      <c r="R242" s="1190"/>
      <c r="S242" s="1190"/>
      <c r="T242" s="1084" t="s">
        <v>261</v>
      </c>
      <c r="U242" s="1075"/>
    </row>
    <row r="243" spans="1:22" s="8" customFormat="1" ht="15" customHeight="1">
      <c r="A243" s="1185"/>
      <c r="B243" s="1185"/>
      <c r="C243" s="1185"/>
      <c r="D243" s="1186"/>
      <c r="E243" s="561"/>
      <c r="F243" s="562"/>
      <c r="G243" s="563"/>
      <c r="H243" s="414"/>
      <c r="I243" s="415"/>
      <c r="J243" s="416"/>
      <c r="K243" s="1090" t="s">
        <v>6</v>
      </c>
      <c r="L243" s="1091"/>
      <c r="M243" s="1092"/>
      <c r="N243" s="51"/>
      <c r="O243" s="33"/>
      <c r="P243" s="52"/>
      <c r="T243" s="1085"/>
      <c r="U243" s="1077"/>
    </row>
    <row r="244" spans="1:22" s="8" customFormat="1" ht="15.75" customHeight="1">
      <c r="A244" s="1185"/>
      <c r="B244" s="1185"/>
      <c r="C244" s="1185"/>
      <c r="D244" s="1186"/>
      <c r="E244" s="1179" t="s">
        <v>7</v>
      </c>
      <c r="F244" s="1180"/>
      <c r="G244" s="1181"/>
      <c r="H244" s="1179" t="s">
        <v>8</v>
      </c>
      <c r="I244" s="1180"/>
      <c r="J244" s="1181"/>
      <c r="K244" s="1087" t="s">
        <v>9</v>
      </c>
      <c r="L244" s="1088"/>
      <c r="M244" s="1089"/>
      <c r="N244" s="1087" t="s">
        <v>10</v>
      </c>
      <c r="O244" s="1088"/>
      <c r="P244" s="1089"/>
      <c r="Q244" s="1088"/>
      <c r="R244" s="1088"/>
      <c r="S244" s="1088"/>
      <c r="T244" s="1085"/>
      <c r="U244" s="1077"/>
    </row>
    <row r="245" spans="1:22" s="8" customFormat="1" ht="17.25" customHeight="1">
      <c r="A245" s="1185"/>
      <c r="B245" s="1185"/>
      <c r="C245" s="1185"/>
      <c r="D245" s="1186"/>
      <c r="E245" s="1179" t="s">
        <v>11</v>
      </c>
      <c r="F245" s="1180"/>
      <c r="G245" s="1181"/>
      <c r="H245" s="1179" t="s">
        <v>12</v>
      </c>
      <c r="I245" s="1180"/>
      <c r="J245" s="1181"/>
      <c r="K245" s="1087" t="s">
        <v>13</v>
      </c>
      <c r="L245" s="1088"/>
      <c r="M245" s="1089"/>
      <c r="N245" s="1087" t="s">
        <v>262</v>
      </c>
      <c r="O245" s="1088"/>
      <c r="P245" s="1089"/>
      <c r="Q245" s="1088" t="s">
        <v>263</v>
      </c>
      <c r="R245" s="1088"/>
      <c r="S245" s="1088"/>
      <c r="T245" s="1085"/>
      <c r="U245" s="1077"/>
    </row>
    <row r="246" spans="1:22" s="8" customFormat="1" ht="16.5" customHeight="1">
      <c r="A246" s="1185"/>
      <c r="B246" s="1185"/>
      <c r="C246" s="1185"/>
      <c r="D246" s="1186"/>
      <c r="E246" s="561"/>
      <c r="F246" s="562"/>
      <c r="G246" s="563"/>
      <c r="H246" s="1179" t="s">
        <v>15</v>
      </c>
      <c r="I246" s="1180"/>
      <c r="J246" s="1181"/>
      <c r="K246" s="1087" t="s">
        <v>16</v>
      </c>
      <c r="L246" s="1088"/>
      <c r="M246" s="1089"/>
      <c r="N246" s="1087" t="s">
        <v>17</v>
      </c>
      <c r="O246" s="1088"/>
      <c r="P246" s="1089"/>
      <c r="Q246" s="1088" t="s">
        <v>166</v>
      </c>
      <c r="R246" s="1088"/>
      <c r="S246" s="1088"/>
      <c r="T246" s="1085"/>
      <c r="U246" s="1077"/>
    </row>
    <row r="247" spans="1:22" s="8" customFormat="1" ht="14.25" customHeight="1">
      <c r="A247" s="1185"/>
      <c r="B247" s="1185"/>
      <c r="C247" s="1185"/>
      <c r="D247" s="1186"/>
      <c r="E247" s="564"/>
      <c r="F247" s="565"/>
      <c r="G247" s="566"/>
      <c r="H247" s="1191" t="s">
        <v>19</v>
      </c>
      <c r="I247" s="1192"/>
      <c r="J247" s="1193"/>
      <c r="K247" s="1093" t="s">
        <v>19</v>
      </c>
      <c r="L247" s="1094"/>
      <c r="M247" s="1095"/>
      <c r="N247" s="1087" t="s">
        <v>20</v>
      </c>
      <c r="O247" s="1088"/>
      <c r="P247" s="1089"/>
      <c r="Q247" s="23"/>
      <c r="R247" s="23"/>
      <c r="S247" s="23"/>
      <c r="T247" s="1085"/>
      <c r="U247" s="1077"/>
    </row>
    <row r="248" spans="1:22" s="8" customFormat="1" ht="13.5" customHeight="1">
      <c r="A248" s="1185"/>
      <c r="B248" s="1185"/>
      <c r="C248" s="1185"/>
      <c r="D248" s="1186"/>
      <c r="E248" s="417" t="s">
        <v>7</v>
      </c>
      <c r="F248" s="418" t="s">
        <v>167</v>
      </c>
      <c r="G248" s="402" t="s">
        <v>168</v>
      </c>
      <c r="H248" s="417" t="s">
        <v>7</v>
      </c>
      <c r="I248" s="417" t="s">
        <v>167</v>
      </c>
      <c r="J248" s="402" t="s">
        <v>168</v>
      </c>
      <c r="K248" s="179" t="s">
        <v>7</v>
      </c>
      <c r="L248" s="179" t="s">
        <v>167</v>
      </c>
      <c r="M248" s="576" t="s">
        <v>168</v>
      </c>
      <c r="N248" s="179" t="s">
        <v>7</v>
      </c>
      <c r="O248" s="179" t="s">
        <v>167</v>
      </c>
      <c r="P248" s="179" t="s">
        <v>168</v>
      </c>
      <c r="Q248" s="179" t="s">
        <v>7</v>
      </c>
      <c r="R248" s="179" t="s">
        <v>167</v>
      </c>
      <c r="S248" s="575" t="s">
        <v>168</v>
      </c>
      <c r="T248" s="1085"/>
      <c r="U248" s="1077"/>
    </row>
    <row r="249" spans="1:22" s="8" customFormat="1" ht="13.5" customHeight="1">
      <c r="A249" s="1187"/>
      <c r="B249" s="1187"/>
      <c r="C249" s="1187"/>
      <c r="D249" s="1188"/>
      <c r="E249" s="419" t="s">
        <v>11</v>
      </c>
      <c r="F249" s="420" t="s">
        <v>169</v>
      </c>
      <c r="G249" s="420" t="s">
        <v>170</v>
      </c>
      <c r="H249" s="419" t="s">
        <v>11</v>
      </c>
      <c r="I249" s="419" t="s">
        <v>169</v>
      </c>
      <c r="J249" s="420" t="s">
        <v>170</v>
      </c>
      <c r="K249" s="38" t="s">
        <v>11</v>
      </c>
      <c r="L249" s="38" t="s">
        <v>169</v>
      </c>
      <c r="M249" s="593" t="s">
        <v>170</v>
      </c>
      <c r="N249" s="38" t="s">
        <v>11</v>
      </c>
      <c r="O249" s="38" t="s">
        <v>169</v>
      </c>
      <c r="P249" s="593" t="s">
        <v>170</v>
      </c>
      <c r="Q249" s="38" t="s">
        <v>11</v>
      </c>
      <c r="R249" s="38" t="s">
        <v>169</v>
      </c>
      <c r="S249" s="594" t="s">
        <v>170</v>
      </c>
      <c r="T249" s="1086"/>
      <c r="U249" s="1079"/>
    </row>
    <row r="250" spans="1:22" s="8" customFormat="1" ht="3" customHeight="1">
      <c r="A250" s="559"/>
      <c r="B250" s="559"/>
      <c r="C250" s="559"/>
      <c r="D250" s="560"/>
      <c r="E250" s="401"/>
      <c r="F250" s="402"/>
      <c r="G250" s="402"/>
      <c r="H250" s="401"/>
      <c r="I250" s="401"/>
      <c r="J250" s="402"/>
      <c r="K250" s="39"/>
      <c r="L250" s="39"/>
      <c r="M250" s="576"/>
      <c r="N250" s="39"/>
      <c r="O250" s="39"/>
      <c r="P250" s="576"/>
      <c r="Q250" s="39"/>
      <c r="R250" s="39"/>
      <c r="S250" s="575"/>
      <c r="T250" s="518"/>
    </row>
    <row r="251" spans="1:22" s="8" customFormat="1" ht="16.5" customHeight="1">
      <c r="A251" s="1182" t="s">
        <v>21</v>
      </c>
      <c r="B251" s="1182"/>
      <c r="C251" s="1182"/>
      <c r="D251" s="1183"/>
      <c r="E251" s="492">
        <f>SUM(E252+E257+E264+E268)</f>
        <v>1021</v>
      </c>
      <c r="F251" s="492">
        <f t="shared" ref="F251:S251" si="81">SUM(F252+F257+F264+F268)</f>
        <v>1021</v>
      </c>
      <c r="G251" s="492">
        <f t="shared" si="81"/>
        <v>0</v>
      </c>
      <c r="H251" s="492">
        <f t="shared" si="81"/>
        <v>0</v>
      </c>
      <c r="I251" s="492">
        <f t="shared" si="81"/>
        <v>0</v>
      </c>
      <c r="J251" s="492">
        <f t="shared" si="81"/>
        <v>0</v>
      </c>
      <c r="K251" s="453">
        <f t="shared" si="81"/>
        <v>0</v>
      </c>
      <c r="L251" s="453">
        <f t="shared" si="81"/>
        <v>0</v>
      </c>
      <c r="M251" s="453">
        <f t="shared" si="81"/>
        <v>0</v>
      </c>
      <c r="N251" s="453">
        <f t="shared" si="81"/>
        <v>0</v>
      </c>
      <c r="O251" s="453">
        <f t="shared" si="81"/>
        <v>0</v>
      </c>
      <c r="P251" s="453">
        <f t="shared" si="81"/>
        <v>0</v>
      </c>
      <c r="Q251" s="453">
        <f t="shared" si="81"/>
        <v>1021</v>
      </c>
      <c r="R251" s="453">
        <f t="shared" si="81"/>
        <v>1021</v>
      </c>
      <c r="S251" s="453">
        <f t="shared" si="81"/>
        <v>0</v>
      </c>
      <c r="T251" s="454"/>
      <c r="U251" s="570" t="s">
        <v>11</v>
      </c>
      <c r="V251" s="519"/>
    </row>
    <row r="252" spans="1:22" s="8" customFormat="1" ht="15.75" customHeight="1">
      <c r="A252" s="455" t="s">
        <v>133</v>
      </c>
      <c r="B252" s="570"/>
      <c r="C252" s="570"/>
      <c r="D252" s="571"/>
      <c r="E252" s="492">
        <f t="shared" ref="E252:S252" si="82">SUM(E253:E256)</f>
        <v>0</v>
      </c>
      <c r="F252" s="492">
        <f t="shared" si="82"/>
        <v>0</v>
      </c>
      <c r="G252" s="492">
        <f t="shared" si="82"/>
        <v>0</v>
      </c>
      <c r="H252" s="492">
        <f t="shared" si="82"/>
        <v>0</v>
      </c>
      <c r="I252" s="492">
        <f t="shared" si="82"/>
        <v>0</v>
      </c>
      <c r="J252" s="492">
        <f t="shared" si="82"/>
        <v>0</v>
      </c>
      <c r="K252" s="453">
        <f t="shared" si="82"/>
        <v>0</v>
      </c>
      <c r="L252" s="453">
        <f t="shared" si="82"/>
        <v>0</v>
      </c>
      <c r="M252" s="453">
        <f t="shared" si="82"/>
        <v>0</v>
      </c>
      <c r="N252" s="453">
        <f t="shared" si="82"/>
        <v>0</v>
      </c>
      <c r="O252" s="453">
        <f t="shared" si="82"/>
        <v>0</v>
      </c>
      <c r="P252" s="453">
        <f t="shared" si="82"/>
        <v>0</v>
      </c>
      <c r="Q252" s="453">
        <f t="shared" si="82"/>
        <v>0</v>
      </c>
      <c r="R252" s="453">
        <f t="shared" si="82"/>
        <v>0</v>
      </c>
      <c r="S252" s="453">
        <f t="shared" si="82"/>
        <v>0</v>
      </c>
      <c r="T252" s="459" t="s">
        <v>138</v>
      </c>
      <c r="U252" s="460"/>
      <c r="V252" s="519"/>
    </row>
    <row r="253" spans="1:22" s="8" customFormat="1" ht="13.5" customHeight="1">
      <c r="A253" s="461"/>
      <c r="B253" s="406" t="s">
        <v>264</v>
      </c>
      <c r="C253" s="461"/>
      <c r="D253" s="462"/>
      <c r="E253" s="492">
        <f t="shared" ref="E253:G256" si="83">H253+K253+N253+Q253</f>
        <v>0</v>
      </c>
      <c r="F253" s="492">
        <f t="shared" si="83"/>
        <v>0</v>
      </c>
      <c r="G253" s="492">
        <f t="shared" si="83"/>
        <v>0</v>
      </c>
      <c r="H253" s="492">
        <f>I253+J253</f>
        <v>0</v>
      </c>
      <c r="I253" s="492"/>
      <c r="J253" s="493"/>
      <c r="K253" s="453">
        <f>L253+M253</f>
        <v>0</v>
      </c>
      <c r="L253" s="453"/>
      <c r="M253" s="462"/>
      <c r="N253" s="453">
        <f>O253+P253</f>
        <v>0</v>
      </c>
      <c r="O253" s="453"/>
      <c r="P253" s="462"/>
      <c r="Q253" s="453">
        <f>R253+S253</f>
        <v>0</v>
      </c>
      <c r="R253" s="453"/>
      <c r="S253" s="461"/>
      <c r="T253" s="454"/>
      <c r="U253" s="461" t="s">
        <v>265</v>
      </c>
    </row>
    <row r="254" spans="1:22" s="8" customFormat="1" ht="13.5" customHeight="1">
      <c r="A254" s="461"/>
      <c r="B254" s="406" t="s">
        <v>266</v>
      </c>
      <c r="C254" s="461"/>
      <c r="D254" s="462"/>
      <c r="E254" s="492">
        <f t="shared" si="83"/>
        <v>0</v>
      </c>
      <c r="F254" s="492">
        <f t="shared" si="83"/>
        <v>0</v>
      </c>
      <c r="G254" s="492">
        <f t="shared" si="83"/>
        <v>0</v>
      </c>
      <c r="H254" s="492">
        <f>I254+J254</f>
        <v>0</v>
      </c>
      <c r="I254" s="492"/>
      <c r="J254" s="493"/>
      <c r="K254" s="453">
        <f>L254+M254</f>
        <v>0</v>
      </c>
      <c r="L254" s="453"/>
      <c r="M254" s="462"/>
      <c r="N254" s="453">
        <f>O254+P254</f>
        <v>0</v>
      </c>
      <c r="O254" s="453"/>
      <c r="P254" s="462"/>
      <c r="Q254" s="453">
        <f>R254+S254</f>
        <v>0</v>
      </c>
      <c r="R254" s="453"/>
      <c r="S254" s="461"/>
      <c r="T254" s="454"/>
      <c r="U254" s="461" t="s">
        <v>267</v>
      </c>
    </row>
    <row r="255" spans="1:22" s="8" customFormat="1" ht="13.5" customHeight="1">
      <c r="A255" s="461"/>
      <c r="B255" s="406" t="s">
        <v>268</v>
      </c>
      <c r="C255" s="461"/>
      <c r="D255" s="462"/>
      <c r="E255" s="492">
        <f t="shared" si="83"/>
        <v>0</v>
      </c>
      <c r="F255" s="492">
        <f t="shared" si="83"/>
        <v>0</v>
      </c>
      <c r="G255" s="492">
        <f t="shared" si="83"/>
        <v>0</v>
      </c>
      <c r="H255" s="492">
        <f>I255+J255</f>
        <v>0</v>
      </c>
      <c r="I255" s="492"/>
      <c r="J255" s="493"/>
      <c r="K255" s="453">
        <f>L255+M255</f>
        <v>0</v>
      </c>
      <c r="L255" s="453"/>
      <c r="M255" s="462"/>
      <c r="N255" s="453">
        <f>O255+P255</f>
        <v>0</v>
      </c>
      <c r="O255" s="453"/>
      <c r="P255" s="462"/>
      <c r="Q255" s="453">
        <f>R255+S255</f>
        <v>0</v>
      </c>
      <c r="R255" s="453"/>
      <c r="S255" s="462"/>
      <c r="T255" s="461"/>
      <c r="U255" s="463" t="s">
        <v>269</v>
      </c>
    </row>
    <row r="256" spans="1:22" s="8" customFormat="1" ht="13.5" customHeight="1">
      <c r="A256" s="461"/>
      <c r="B256" s="406" t="s">
        <v>270</v>
      </c>
      <c r="C256" s="461"/>
      <c r="D256" s="462"/>
      <c r="E256" s="492">
        <f t="shared" si="83"/>
        <v>0</v>
      </c>
      <c r="F256" s="492">
        <f t="shared" si="83"/>
        <v>0</v>
      </c>
      <c r="G256" s="492">
        <f t="shared" si="83"/>
        <v>0</v>
      </c>
      <c r="H256" s="492">
        <f>I256+J256</f>
        <v>0</v>
      </c>
      <c r="I256" s="492"/>
      <c r="J256" s="493"/>
      <c r="K256" s="453">
        <f>L256+M256</f>
        <v>0</v>
      </c>
      <c r="L256" s="453"/>
      <c r="M256" s="462"/>
      <c r="N256" s="453">
        <f>O256+P256</f>
        <v>0</v>
      </c>
      <c r="O256" s="453"/>
      <c r="P256" s="462"/>
      <c r="Q256" s="453">
        <f>R256+S256</f>
        <v>0</v>
      </c>
      <c r="R256" s="453"/>
      <c r="S256" s="462"/>
      <c r="T256" s="461"/>
      <c r="U256" s="463" t="s">
        <v>271</v>
      </c>
    </row>
    <row r="257" spans="1:23" s="8" customFormat="1" ht="16.5" customHeight="1">
      <c r="A257" s="464" t="s">
        <v>89</v>
      </c>
      <c r="B257" s="461"/>
      <c r="C257" s="461"/>
      <c r="D257" s="462"/>
      <c r="E257" s="492">
        <f t="shared" ref="E257:S257" si="84">SUM(E258:E263)</f>
        <v>0</v>
      </c>
      <c r="F257" s="492">
        <f t="shared" si="84"/>
        <v>0</v>
      </c>
      <c r="G257" s="492">
        <f t="shared" si="84"/>
        <v>0</v>
      </c>
      <c r="H257" s="492">
        <f t="shared" si="84"/>
        <v>0</v>
      </c>
      <c r="I257" s="492">
        <f t="shared" si="84"/>
        <v>0</v>
      </c>
      <c r="J257" s="492">
        <f t="shared" si="84"/>
        <v>0</v>
      </c>
      <c r="K257" s="453">
        <f t="shared" si="84"/>
        <v>0</v>
      </c>
      <c r="L257" s="453">
        <f t="shared" si="84"/>
        <v>0</v>
      </c>
      <c r="M257" s="453">
        <f t="shared" si="84"/>
        <v>0</v>
      </c>
      <c r="N257" s="453">
        <f t="shared" si="84"/>
        <v>0</v>
      </c>
      <c r="O257" s="453">
        <f t="shared" si="84"/>
        <v>0</v>
      </c>
      <c r="P257" s="453">
        <f t="shared" si="84"/>
        <v>0</v>
      </c>
      <c r="Q257" s="453">
        <f t="shared" si="84"/>
        <v>0</v>
      </c>
      <c r="R257" s="453">
        <f t="shared" si="84"/>
        <v>0</v>
      </c>
      <c r="S257" s="453">
        <f t="shared" si="84"/>
        <v>0</v>
      </c>
      <c r="T257" s="459" t="s">
        <v>95</v>
      </c>
      <c r="U257" s="461"/>
      <c r="V257" s="519"/>
      <c r="W257" s="519"/>
    </row>
    <row r="258" spans="1:23" s="8" customFormat="1" ht="12" customHeight="1">
      <c r="A258" s="461"/>
      <c r="B258" s="406" t="s">
        <v>272</v>
      </c>
      <c r="C258" s="461"/>
      <c r="D258" s="462"/>
      <c r="E258" s="492">
        <f t="shared" ref="E258:E263" si="85">H258+K258+N258+Q258</f>
        <v>0</v>
      </c>
      <c r="F258" s="492">
        <f t="shared" ref="F258:F263" si="86">I258+L258+O258+R258</f>
        <v>0</v>
      </c>
      <c r="G258" s="492">
        <f t="shared" ref="G258:G263" si="87">J258+M258+P258+S258</f>
        <v>0</v>
      </c>
      <c r="H258" s="492">
        <f t="shared" ref="H258:H263" si="88">I258+J258</f>
        <v>0</v>
      </c>
      <c r="I258" s="492"/>
      <c r="J258" s="493"/>
      <c r="K258" s="453">
        <f t="shared" ref="K258:K263" si="89">L258+M258</f>
        <v>0</v>
      </c>
      <c r="L258" s="453"/>
      <c r="M258" s="462"/>
      <c r="N258" s="453">
        <f t="shared" ref="N258:N263" si="90">O258+P258</f>
        <v>0</v>
      </c>
      <c r="O258" s="453"/>
      <c r="P258" s="462"/>
      <c r="Q258" s="453">
        <f t="shared" ref="Q258:Q263" si="91">R258+S258</f>
        <v>0</v>
      </c>
      <c r="R258" s="453"/>
      <c r="S258" s="462"/>
      <c r="T258" s="461"/>
      <c r="U258" s="463" t="s">
        <v>273</v>
      </c>
    </row>
    <row r="259" spans="1:23" ht="12" customHeight="1">
      <c r="A259" s="467"/>
      <c r="B259" s="406" t="s">
        <v>274</v>
      </c>
      <c r="C259" s="467"/>
      <c r="D259" s="468"/>
      <c r="E259" s="492">
        <f t="shared" si="85"/>
        <v>0</v>
      </c>
      <c r="F259" s="492">
        <f t="shared" si="86"/>
        <v>0</v>
      </c>
      <c r="G259" s="492">
        <f t="shared" si="87"/>
        <v>0</v>
      </c>
      <c r="H259" s="492">
        <f t="shared" si="88"/>
        <v>0</v>
      </c>
      <c r="I259" s="494"/>
      <c r="J259" s="495"/>
      <c r="K259" s="453">
        <f t="shared" si="89"/>
        <v>0</v>
      </c>
      <c r="L259" s="453"/>
      <c r="M259" s="462"/>
      <c r="N259" s="453">
        <f t="shared" si="90"/>
        <v>0</v>
      </c>
      <c r="O259" s="453"/>
      <c r="P259" s="462"/>
      <c r="Q259" s="453">
        <f t="shared" si="91"/>
        <v>0</v>
      </c>
      <c r="R259" s="496"/>
      <c r="S259" s="468"/>
      <c r="T259" s="467"/>
      <c r="U259" s="463" t="s">
        <v>275</v>
      </c>
    </row>
    <row r="260" spans="1:23" ht="12" customHeight="1">
      <c r="A260" s="464"/>
      <c r="B260" s="406" t="s">
        <v>276</v>
      </c>
      <c r="C260" s="467"/>
      <c r="D260" s="468"/>
      <c r="E260" s="492">
        <f t="shared" si="85"/>
        <v>0</v>
      </c>
      <c r="F260" s="492">
        <f t="shared" si="86"/>
        <v>0</v>
      </c>
      <c r="G260" s="492">
        <f t="shared" si="87"/>
        <v>0</v>
      </c>
      <c r="H260" s="492">
        <f t="shared" si="88"/>
        <v>0</v>
      </c>
      <c r="I260" s="494"/>
      <c r="J260" s="495"/>
      <c r="K260" s="453">
        <f t="shared" si="89"/>
        <v>0</v>
      </c>
      <c r="L260" s="453"/>
      <c r="M260" s="462"/>
      <c r="N260" s="453">
        <f t="shared" si="90"/>
        <v>0</v>
      </c>
      <c r="O260" s="453"/>
      <c r="P260" s="462"/>
      <c r="Q260" s="453">
        <f t="shared" si="91"/>
        <v>0</v>
      </c>
      <c r="R260" s="496"/>
      <c r="S260" s="468"/>
      <c r="T260" s="467"/>
      <c r="U260" s="463" t="s">
        <v>277</v>
      </c>
    </row>
    <row r="261" spans="1:23" ht="12" customHeight="1">
      <c r="A261" s="467"/>
      <c r="B261" s="406" t="s">
        <v>279</v>
      </c>
      <c r="C261" s="467"/>
      <c r="D261" s="468"/>
      <c r="E261" s="492">
        <f t="shared" si="85"/>
        <v>0</v>
      </c>
      <c r="F261" s="492">
        <f t="shared" si="86"/>
        <v>0</v>
      </c>
      <c r="G261" s="492">
        <f t="shared" si="87"/>
        <v>0</v>
      </c>
      <c r="H261" s="492">
        <f t="shared" si="88"/>
        <v>0</v>
      </c>
      <c r="I261" s="494"/>
      <c r="J261" s="495"/>
      <c r="K261" s="453">
        <f t="shared" si="89"/>
        <v>0</v>
      </c>
      <c r="L261" s="453"/>
      <c r="M261" s="462"/>
      <c r="N261" s="453">
        <f t="shared" si="90"/>
        <v>0</v>
      </c>
      <c r="O261" s="453"/>
      <c r="P261" s="462"/>
      <c r="Q261" s="453">
        <f t="shared" si="91"/>
        <v>0</v>
      </c>
      <c r="R261" s="496"/>
      <c r="S261" s="468"/>
      <c r="T261" s="467"/>
      <c r="U261" s="463" t="s">
        <v>280</v>
      </c>
    </row>
    <row r="262" spans="1:23" ht="12" customHeight="1">
      <c r="A262" s="467"/>
      <c r="B262" s="406" t="s">
        <v>281</v>
      </c>
      <c r="C262" s="467"/>
      <c r="D262" s="468"/>
      <c r="E262" s="492">
        <f t="shared" si="85"/>
        <v>0</v>
      </c>
      <c r="F262" s="492">
        <f t="shared" si="86"/>
        <v>0</v>
      </c>
      <c r="G262" s="492">
        <f t="shared" si="87"/>
        <v>0</v>
      </c>
      <c r="H262" s="492">
        <f t="shared" si="88"/>
        <v>0</v>
      </c>
      <c r="I262" s="494"/>
      <c r="J262" s="495"/>
      <c r="K262" s="453">
        <f t="shared" si="89"/>
        <v>0</v>
      </c>
      <c r="L262" s="453"/>
      <c r="M262" s="462"/>
      <c r="N262" s="453">
        <f t="shared" si="90"/>
        <v>0</v>
      </c>
      <c r="O262" s="453"/>
      <c r="P262" s="462"/>
      <c r="Q262" s="453">
        <f t="shared" si="91"/>
        <v>0</v>
      </c>
      <c r="R262" s="496"/>
      <c r="S262" s="468"/>
      <c r="T262" s="467"/>
      <c r="U262" s="463" t="s">
        <v>282</v>
      </c>
    </row>
    <row r="263" spans="1:23" ht="12" customHeight="1">
      <c r="A263" s="467"/>
      <c r="B263" s="406" t="s">
        <v>283</v>
      </c>
      <c r="C263" s="467"/>
      <c r="D263" s="468"/>
      <c r="E263" s="492">
        <f t="shared" si="85"/>
        <v>0</v>
      </c>
      <c r="F263" s="492">
        <f t="shared" si="86"/>
        <v>0</v>
      </c>
      <c r="G263" s="492">
        <f t="shared" si="87"/>
        <v>0</v>
      </c>
      <c r="H263" s="492">
        <f t="shared" si="88"/>
        <v>0</v>
      </c>
      <c r="I263" s="494"/>
      <c r="J263" s="495"/>
      <c r="K263" s="453">
        <f t="shared" si="89"/>
        <v>0</v>
      </c>
      <c r="L263" s="453"/>
      <c r="M263" s="462"/>
      <c r="N263" s="453">
        <f t="shared" si="90"/>
        <v>0</v>
      </c>
      <c r="O263" s="453"/>
      <c r="P263" s="462"/>
      <c r="Q263" s="453">
        <f t="shared" si="91"/>
        <v>0</v>
      </c>
      <c r="R263" s="496"/>
      <c r="S263" s="468"/>
      <c r="T263" s="467"/>
      <c r="U263" s="463" t="s">
        <v>284</v>
      </c>
    </row>
    <row r="264" spans="1:23" ht="17.25" customHeight="1">
      <c r="A264" s="464" t="s">
        <v>285</v>
      </c>
      <c r="B264" s="461"/>
      <c r="C264" s="467"/>
      <c r="D264" s="468"/>
      <c r="E264" s="492">
        <f t="shared" ref="E264:S264" si="92">SUM(E265:E267)</f>
        <v>682</v>
      </c>
      <c r="F264" s="492">
        <f t="shared" si="92"/>
        <v>682</v>
      </c>
      <c r="G264" s="492">
        <f t="shared" si="92"/>
        <v>0</v>
      </c>
      <c r="H264" s="492">
        <f t="shared" si="92"/>
        <v>0</v>
      </c>
      <c r="I264" s="492">
        <f t="shared" si="92"/>
        <v>0</v>
      </c>
      <c r="J264" s="492">
        <f t="shared" si="92"/>
        <v>0</v>
      </c>
      <c r="K264" s="453">
        <f t="shared" si="92"/>
        <v>0</v>
      </c>
      <c r="L264" s="453">
        <f t="shared" si="92"/>
        <v>0</v>
      </c>
      <c r="M264" s="453">
        <f t="shared" si="92"/>
        <v>0</v>
      </c>
      <c r="N264" s="453">
        <f t="shared" si="92"/>
        <v>0</v>
      </c>
      <c r="O264" s="453">
        <f t="shared" si="92"/>
        <v>0</v>
      </c>
      <c r="P264" s="453">
        <f t="shared" si="92"/>
        <v>0</v>
      </c>
      <c r="Q264" s="453">
        <f t="shared" si="92"/>
        <v>682</v>
      </c>
      <c r="R264" s="453">
        <f t="shared" si="92"/>
        <v>682</v>
      </c>
      <c r="S264" s="496">
        <f t="shared" si="92"/>
        <v>0</v>
      </c>
      <c r="T264" s="459" t="s">
        <v>98</v>
      </c>
      <c r="U264" s="460"/>
      <c r="V264" s="519"/>
    </row>
    <row r="265" spans="1:23" ht="13.5" customHeight="1">
      <c r="A265" s="467"/>
      <c r="B265" s="406" t="s">
        <v>286</v>
      </c>
      <c r="C265" s="467"/>
      <c r="D265" s="468"/>
      <c r="E265" s="492">
        <f t="shared" ref="E265:G267" si="93">H265+K265+N265+Q265</f>
        <v>204</v>
      </c>
      <c r="F265" s="492">
        <f t="shared" si="93"/>
        <v>204</v>
      </c>
      <c r="G265" s="492">
        <f t="shared" si="93"/>
        <v>0</v>
      </c>
      <c r="H265" s="492">
        <f>I265+J265</f>
        <v>0</v>
      </c>
      <c r="I265" s="492"/>
      <c r="J265" s="493"/>
      <c r="K265" s="453">
        <f>L265+M265</f>
        <v>0</v>
      </c>
      <c r="L265" s="453"/>
      <c r="M265" s="462"/>
      <c r="N265" s="453">
        <f>O265+P265</f>
        <v>0</v>
      </c>
      <c r="O265" s="453"/>
      <c r="P265" s="462"/>
      <c r="Q265" s="453">
        <f>R265+S265</f>
        <v>204</v>
      </c>
      <c r="R265" s="453">
        <v>204</v>
      </c>
      <c r="S265" s="468"/>
      <c r="T265" s="467"/>
      <c r="U265" s="463" t="s">
        <v>287</v>
      </c>
    </row>
    <row r="266" spans="1:23" ht="13.5" customHeight="1">
      <c r="A266" s="467"/>
      <c r="B266" s="406" t="s">
        <v>288</v>
      </c>
      <c r="C266" s="467"/>
      <c r="D266" s="468"/>
      <c r="E266" s="492">
        <f t="shared" si="93"/>
        <v>221</v>
      </c>
      <c r="F266" s="492">
        <f t="shared" si="93"/>
        <v>221</v>
      </c>
      <c r="G266" s="492">
        <f t="shared" si="93"/>
        <v>0</v>
      </c>
      <c r="H266" s="492">
        <f>I266+J266</f>
        <v>0</v>
      </c>
      <c r="I266" s="492"/>
      <c r="J266" s="493"/>
      <c r="K266" s="453">
        <f>L266+M266</f>
        <v>0</v>
      </c>
      <c r="L266" s="453"/>
      <c r="M266" s="462"/>
      <c r="N266" s="453">
        <f>O266+P266</f>
        <v>0</v>
      </c>
      <c r="O266" s="453"/>
      <c r="P266" s="462"/>
      <c r="Q266" s="453">
        <f>R266+S266</f>
        <v>221</v>
      </c>
      <c r="R266" s="453">
        <v>221</v>
      </c>
      <c r="S266" s="468"/>
      <c r="T266" s="467"/>
      <c r="U266" s="463" t="s">
        <v>289</v>
      </c>
    </row>
    <row r="267" spans="1:23" ht="13.5" customHeight="1">
      <c r="A267" s="467"/>
      <c r="B267" s="406" t="s">
        <v>290</v>
      </c>
      <c r="C267" s="467"/>
      <c r="D267" s="468"/>
      <c r="E267" s="492">
        <f t="shared" si="93"/>
        <v>257</v>
      </c>
      <c r="F267" s="492">
        <f t="shared" si="93"/>
        <v>257</v>
      </c>
      <c r="G267" s="492">
        <f t="shared" si="93"/>
        <v>0</v>
      </c>
      <c r="H267" s="492">
        <f>I267+J267</f>
        <v>0</v>
      </c>
      <c r="I267" s="492"/>
      <c r="J267" s="493"/>
      <c r="K267" s="453">
        <f>L267+M267</f>
        <v>0</v>
      </c>
      <c r="L267" s="453"/>
      <c r="M267" s="462"/>
      <c r="N267" s="453">
        <f>O267+P267</f>
        <v>0</v>
      </c>
      <c r="O267" s="453"/>
      <c r="P267" s="462"/>
      <c r="Q267" s="453">
        <f>R267+S267</f>
        <v>257</v>
      </c>
      <c r="R267" s="453">
        <v>257</v>
      </c>
      <c r="S267" s="468"/>
      <c r="T267" s="467"/>
      <c r="U267" s="463" t="s">
        <v>291</v>
      </c>
    </row>
    <row r="268" spans="1:23" ht="16.5" customHeight="1">
      <c r="A268" s="464" t="s">
        <v>292</v>
      </c>
      <c r="B268" s="461"/>
      <c r="C268" s="467"/>
      <c r="D268" s="468"/>
      <c r="E268" s="492">
        <f t="shared" ref="E268:S268" si="94">SUM(E269:E271)</f>
        <v>339</v>
      </c>
      <c r="F268" s="492">
        <f t="shared" si="94"/>
        <v>339</v>
      </c>
      <c r="G268" s="492">
        <f t="shared" si="94"/>
        <v>0</v>
      </c>
      <c r="H268" s="492">
        <f t="shared" si="94"/>
        <v>0</v>
      </c>
      <c r="I268" s="492">
        <f t="shared" si="94"/>
        <v>0</v>
      </c>
      <c r="J268" s="492">
        <f t="shared" si="94"/>
        <v>0</v>
      </c>
      <c r="K268" s="453">
        <f t="shared" si="94"/>
        <v>0</v>
      </c>
      <c r="L268" s="453">
        <f t="shared" si="94"/>
        <v>0</v>
      </c>
      <c r="M268" s="453">
        <f t="shared" si="94"/>
        <v>0</v>
      </c>
      <c r="N268" s="453">
        <f t="shared" si="94"/>
        <v>0</v>
      </c>
      <c r="O268" s="453">
        <f t="shared" si="94"/>
        <v>0</v>
      </c>
      <c r="P268" s="453">
        <f t="shared" si="94"/>
        <v>0</v>
      </c>
      <c r="Q268" s="453">
        <f t="shared" si="94"/>
        <v>339</v>
      </c>
      <c r="R268" s="453">
        <f t="shared" si="94"/>
        <v>339</v>
      </c>
      <c r="S268" s="496">
        <f t="shared" si="94"/>
        <v>0</v>
      </c>
      <c r="T268" s="459" t="s">
        <v>99</v>
      </c>
      <c r="U268" s="460"/>
      <c r="V268" s="519"/>
    </row>
    <row r="269" spans="1:23" ht="13.5" customHeight="1">
      <c r="A269" s="467"/>
      <c r="B269" s="406" t="s">
        <v>293</v>
      </c>
      <c r="C269" s="467"/>
      <c r="D269" s="468"/>
      <c r="E269" s="492">
        <f t="shared" ref="E269:G271" si="95">H269+K269+N269+Q269</f>
        <v>143</v>
      </c>
      <c r="F269" s="492">
        <f t="shared" si="95"/>
        <v>143</v>
      </c>
      <c r="G269" s="492">
        <f t="shared" si="95"/>
        <v>0</v>
      </c>
      <c r="H269" s="492">
        <f>I269+J269</f>
        <v>0</v>
      </c>
      <c r="I269" s="492"/>
      <c r="J269" s="493"/>
      <c r="K269" s="453">
        <f>L269+M269</f>
        <v>0</v>
      </c>
      <c r="L269" s="453"/>
      <c r="M269" s="462"/>
      <c r="N269" s="453">
        <f>O269+P269</f>
        <v>0</v>
      </c>
      <c r="O269" s="453"/>
      <c r="P269" s="462"/>
      <c r="Q269" s="453">
        <f>R269+S269</f>
        <v>143</v>
      </c>
      <c r="R269" s="453">
        <v>143</v>
      </c>
      <c r="S269" s="468"/>
      <c r="T269" s="467"/>
      <c r="U269" s="463" t="s">
        <v>294</v>
      </c>
    </row>
    <row r="270" spans="1:23" ht="13.5" customHeight="1">
      <c r="A270" s="467"/>
      <c r="B270" s="406" t="s">
        <v>295</v>
      </c>
      <c r="C270" s="467"/>
      <c r="D270" s="468"/>
      <c r="E270" s="492">
        <f t="shared" si="95"/>
        <v>112</v>
      </c>
      <c r="F270" s="492">
        <f t="shared" si="95"/>
        <v>112</v>
      </c>
      <c r="G270" s="492">
        <f t="shared" si="95"/>
        <v>0</v>
      </c>
      <c r="H270" s="492">
        <f>I270+J270</f>
        <v>0</v>
      </c>
      <c r="I270" s="492"/>
      <c r="J270" s="493"/>
      <c r="K270" s="453">
        <f>L270+M270</f>
        <v>0</v>
      </c>
      <c r="L270" s="453"/>
      <c r="M270" s="462"/>
      <c r="N270" s="453">
        <f>O270+P270</f>
        <v>0</v>
      </c>
      <c r="O270" s="453"/>
      <c r="P270" s="462"/>
      <c r="Q270" s="453">
        <f>R270+S270</f>
        <v>112</v>
      </c>
      <c r="R270" s="453">
        <v>112</v>
      </c>
      <c r="S270" s="468"/>
      <c r="T270" s="467"/>
      <c r="U270" s="463" t="s">
        <v>296</v>
      </c>
    </row>
    <row r="271" spans="1:23" ht="13.5" customHeight="1">
      <c r="A271" s="467"/>
      <c r="B271" s="406" t="s">
        <v>297</v>
      </c>
      <c r="C271" s="467"/>
      <c r="D271" s="468"/>
      <c r="E271" s="492">
        <f t="shared" si="95"/>
        <v>84</v>
      </c>
      <c r="F271" s="492">
        <f t="shared" si="95"/>
        <v>84</v>
      </c>
      <c r="G271" s="492">
        <f t="shared" si="95"/>
        <v>0</v>
      </c>
      <c r="H271" s="492">
        <f>I271+J271</f>
        <v>0</v>
      </c>
      <c r="I271" s="492"/>
      <c r="J271" s="493"/>
      <c r="K271" s="453">
        <f>L271+M271</f>
        <v>0</v>
      </c>
      <c r="L271" s="453"/>
      <c r="M271" s="462"/>
      <c r="N271" s="453">
        <f>O271+P271</f>
        <v>0</v>
      </c>
      <c r="O271" s="453"/>
      <c r="P271" s="462"/>
      <c r="Q271" s="453">
        <f>R271+S271</f>
        <v>84</v>
      </c>
      <c r="R271" s="453">
        <v>84</v>
      </c>
      <c r="S271" s="468"/>
      <c r="T271" s="467"/>
      <c r="U271" s="463" t="s">
        <v>298</v>
      </c>
    </row>
    <row r="272" spans="1:23" ht="3" customHeight="1">
      <c r="A272" s="12"/>
      <c r="B272" s="12"/>
      <c r="C272" s="12"/>
      <c r="D272" s="12"/>
      <c r="E272" s="442"/>
      <c r="F272" s="443"/>
      <c r="G272" s="443"/>
      <c r="H272" s="442"/>
      <c r="I272" s="442"/>
      <c r="J272" s="443"/>
      <c r="K272" s="13"/>
      <c r="L272" s="13"/>
      <c r="M272" s="283"/>
      <c r="N272" s="13"/>
      <c r="O272" s="13"/>
      <c r="P272" s="283"/>
      <c r="Q272" s="13"/>
      <c r="R272" s="13"/>
      <c r="S272" s="283"/>
      <c r="T272" s="12"/>
      <c r="U272" s="12"/>
    </row>
    <row r="273" spans="1:21" ht="3" customHeight="1"/>
    <row r="274" spans="1:21" s="10" customFormat="1" ht="14.25" customHeight="1">
      <c r="A274" s="8"/>
      <c r="B274" s="10" t="s">
        <v>302</v>
      </c>
      <c r="C274" s="8"/>
      <c r="D274" s="8"/>
      <c r="E274" s="562"/>
      <c r="F274" s="562"/>
      <c r="G274" s="562"/>
      <c r="H274" s="444"/>
      <c r="I274" s="444"/>
      <c r="J274" s="444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44"/>
      <c r="F275" s="444"/>
      <c r="G275" s="444"/>
      <c r="H275" s="444"/>
      <c r="I275" s="444"/>
      <c r="J275" s="444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44"/>
      <c r="F276" s="444"/>
      <c r="G276" s="444"/>
      <c r="H276" s="444"/>
      <c r="I276" s="444"/>
      <c r="J276" s="444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44"/>
      <c r="F277" s="444"/>
      <c r="G277" s="444"/>
      <c r="H277" s="444"/>
      <c r="I277" s="444"/>
      <c r="J277" s="444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5" customFormat="1">
      <c r="B278" s="35" t="s">
        <v>256</v>
      </c>
      <c r="C278" s="412">
        <v>3.6</v>
      </c>
      <c r="D278" s="35" t="s">
        <v>493</v>
      </c>
      <c r="E278" s="413"/>
      <c r="F278" s="413"/>
      <c r="G278" s="413"/>
      <c r="H278" s="413"/>
      <c r="I278" s="413"/>
      <c r="J278" s="413"/>
    </row>
    <row r="279" spans="1:21" s="3" customFormat="1" ht="20.25" customHeight="1">
      <c r="B279" s="35" t="s">
        <v>2</v>
      </c>
      <c r="C279" s="412">
        <v>3.6</v>
      </c>
      <c r="D279" s="35" t="s">
        <v>300</v>
      </c>
      <c r="E279" s="413"/>
      <c r="F279" s="398"/>
      <c r="G279" s="398"/>
      <c r="H279" s="398"/>
      <c r="I279" s="398"/>
      <c r="J279" s="398"/>
      <c r="N279" s="3" t="s">
        <v>310</v>
      </c>
    </row>
    <row r="280" spans="1:21" ht="6.75" customHeight="1"/>
    <row r="281" spans="1:21" s="8" customFormat="1" ht="15" customHeight="1">
      <c r="A281" s="1074" t="s">
        <v>259</v>
      </c>
      <c r="B281" s="1074"/>
      <c r="C281" s="1074"/>
      <c r="D281" s="1184"/>
      <c r="E281" s="414"/>
      <c r="F281" s="415"/>
      <c r="G281" s="416"/>
      <c r="H281" s="1189" t="s">
        <v>260</v>
      </c>
      <c r="I281" s="1190"/>
      <c r="J281" s="1190"/>
      <c r="K281" s="1190"/>
      <c r="L281" s="1190"/>
      <c r="M281" s="1190"/>
      <c r="N281" s="1190"/>
      <c r="O281" s="1190"/>
      <c r="P281" s="1190"/>
      <c r="Q281" s="1190"/>
      <c r="R281" s="1190"/>
      <c r="S281" s="1190"/>
      <c r="T281" s="1084" t="s">
        <v>261</v>
      </c>
      <c r="U281" s="1075"/>
    </row>
    <row r="282" spans="1:21" s="8" customFormat="1" ht="15" customHeight="1">
      <c r="A282" s="1185"/>
      <c r="B282" s="1185"/>
      <c r="C282" s="1185"/>
      <c r="D282" s="1186"/>
      <c r="E282" s="561"/>
      <c r="F282" s="562"/>
      <c r="G282" s="563"/>
      <c r="H282" s="414"/>
      <c r="I282" s="415"/>
      <c r="J282" s="416"/>
      <c r="K282" s="1090" t="s">
        <v>6</v>
      </c>
      <c r="L282" s="1091"/>
      <c r="M282" s="1092"/>
      <c r="N282" s="51"/>
      <c r="O282" s="33"/>
      <c r="P282" s="52"/>
      <c r="T282" s="1085"/>
      <c r="U282" s="1077"/>
    </row>
    <row r="283" spans="1:21" s="8" customFormat="1" ht="15.75" customHeight="1">
      <c r="A283" s="1185"/>
      <c r="B283" s="1185"/>
      <c r="C283" s="1185"/>
      <c r="D283" s="1186"/>
      <c r="E283" s="1179" t="s">
        <v>7</v>
      </c>
      <c r="F283" s="1180"/>
      <c r="G283" s="1181"/>
      <c r="H283" s="1179" t="s">
        <v>8</v>
      </c>
      <c r="I283" s="1180"/>
      <c r="J283" s="1181"/>
      <c r="K283" s="1087" t="s">
        <v>9</v>
      </c>
      <c r="L283" s="1088"/>
      <c r="M283" s="1089"/>
      <c r="N283" s="1087" t="s">
        <v>10</v>
      </c>
      <c r="O283" s="1088"/>
      <c r="P283" s="1089"/>
      <c r="Q283" s="1088"/>
      <c r="R283" s="1088"/>
      <c r="S283" s="1088"/>
      <c r="T283" s="1085"/>
      <c r="U283" s="1077"/>
    </row>
    <row r="284" spans="1:21" s="8" customFormat="1" ht="17.25" customHeight="1">
      <c r="A284" s="1185"/>
      <c r="B284" s="1185"/>
      <c r="C284" s="1185"/>
      <c r="D284" s="1186"/>
      <c r="E284" s="1179" t="s">
        <v>11</v>
      </c>
      <c r="F284" s="1180"/>
      <c r="G284" s="1181"/>
      <c r="H284" s="1179" t="s">
        <v>12</v>
      </c>
      <c r="I284" s="1180"/>
      <c r="J284" s="1181"/>
      <c r="K284" s="1087" t="s">
        <v>13</v>
      </c>
      <c r="L284" s="1088"/>
      <c r="M284" s="1089"/>
      <c r="N284" s="1087" t="s">
        <v>262</v>
      </c>
      <c r="O284" s="1088"/>
      <c r="P284" s="1089"/>
      <c r="Q284" s="1088" t="s">
        <v>263</v>
      </c>
      <c r="R284" s="1088"/>
      <c r="S284" s="1088"/>
      <c r="T284" s="1085"/>
      <c r="U284" s="1077"/>
    </row>
    <row r="285" spans="1:21" s="8" customFormat="1" ht="16.5" customHeight="1">
      <c r="A285" s="1185"/>
      <c r="B285" s="1185"/>
      <c r="C285" s="1185"/>
      <c r="D285" s="1186"/>
      <c r="E285" s="561"/>
      <c r="F285" s="562"/>
      <c r="G285" s="563"/>
      <c r="H285" s="1179" t="s">
        <v>15</v>
      </c>
      <c r="I285" s="1180"/>
      <c r="J285" s="1181"/>
      <c r="K285" s="1087" t="s">
        <v>16</v>
      </c>
      <c r="L285" s="1088"/>
      <c r="M285" s="1089"/>
      <c r="N285" s="1087" t="s">
        <v>17</v>
      </c>
      <c r="O285" s="1088"/>
      <c r="P285" s="1089"/>
      <c r="Q285" s="1088" t="s">
        <v>166</v>
      </c>
      <c r="R285" s="1088"/>
      <c r="S285" s="1088"/>
      <c r="T285" s="1085"/>
      <c r="U285" s="1077"/>
    </row>
    <row r="286" spans="1:21" s="8" customFormat="1" ht="14.25" customHeight="1">
      <c r="A286" s="1185"/>
      <c r="B286" s="1185"/>
      <c r="C286" s="1185"/>
      <c r="D286" s="1186"/>
      <c r="E286" s="564"/>
      <c r="F286" s="565"/>
      <c r="G286" s="566"/>
      <c r="H286" s="1191" t="s">
        <v>19</v>
      </c>
      <c r="I286" s="1192"/>
      <c r="J286" s="1193"/>
      <c r="K286" s="1093" t="s">
        <v>19</v>
      </c>
      <c r="L286" s="1094"/>
      <c r="M286" s="1095"/>
      <c r="N286" s="1087" t="s">
        <v>20</v>
      </c>
      <c r="O286" s="1088"/>
      <c r="P286" s="1089"/>
      <c r="Q286" s="23"/>
      <c r="R286" s="23"/>
      <c r="S286" s="23"/>
      <c r="T286" s="1085"/>
      <c r="U286" s="1077"/>
    </row>
    <row r="287" spans="1:21" s="8" customFormat="1" ht="13.5" customHeight="1">
      <c r="A287" s="1185"/>
      <c r="B287" s="1185"/>
      <c r="C287" s="1185"/>
      <c r="D287" s="1186"/>
      <c r="E287" s="417" t="s">
        <v>7</v>
      </c>
      <c r="F287" s="418" t="s">
        <v>167</v>
      </c>
      <c r="G287" s="402" t="s">
        <v>168</v>
      </c>
      <c r="H287" s="417" t="s">
        <v>7</v>
      </c>
      <c r="I287" s="417" t="s">
        <v>167</v>
      </c>
      <c r="J287" s="402" t="s">
        <v>168</v>
      </c>
      <c r="K287" s="179" t="s">
        <v>7</v>
      </c>
      <c r="L287" s="179" t="s">
        <v>167</v>
      </c>
      <c r="M287" s="576" t="s">
        <v>168</v>
      </c>
      <c r="N287" s="179" t="s">
        <v>7</v>
      </c>
      <c r="O287" s="179" t="s">
        <v>167</v>
      </c>
      <c r="P287" s="179" t="s">
        <v>168</v>
      </c>
      <c r="Q287" s="179" t="s">
        <v>7</v>
      </c>
      <c r="R287" s="179" t="s">
        <v>167</v>
      </c>
      <c r="S287" s="575" t="s">
        <v>168</v>
      </c>
      <c r="T287" s="1085"/>
      <c r="U287" s="1077"/>
    </row>
    <row r="288" spans="1:21" s="8" customFormat="1" ht="13.5" customHeight="1">
      <c r="A288" s="1187"/>
      <c r="B288" s="1187"/>
      <c r="C288" s="1187"/>
      <c r="D288" s="1188"/>
      <c r="E288" s="419" t="s">
        <v>11</v>
      </c>
      <c r="F288" s="420" t="s">
        <v>169</v>
      </c>
      <c r="G288" s="420" t="s">
        <v>170</v>
      </c>
      <c r="H288" s="419" t="s">
        <v>11</v>
      </c>
      <c r="I288" s="419" t="s">
        <v>169</v>
      </c>
      <c r="J288" s="420" t="s">
        <v>170</v>
      </c>
      <c r="K288" s="38" t="s">
        <v>11</v>
      </c>
      <c r="L288" s="38" t="s">
        <v>169</v>
      </c>
      <c r="M288" s="593" t="s">
        <v>170</v>
      </c>
      <c r="N288" s="38" t="s">
        <v>11</v>
      </c>
      <c r="O288" s="38" t="s">
        <v>169</v>
      </c>
      <c r="P288" s="593" t="s">
        <v>170</v>
      </c>
      <c r="Q288" s="38" t="s">
        <v>11</v>
      </c>
      <c r="R288" s="38" t="s">
        <v>169</v>
      </c>
      <c r="S288" s="594" t="s">
        <v>170</v>
      </c>
      <c r="T288" s="1086"/>
      <c r="U288" s="1079"/>
    </row>
    <row r="289" spans="1:23" s="8" customFormat="1" ht="3" customHeight="1">
      <c r="A289" s="559"/>
      <c r="B289" s="559"/>
      <c r="C289" s="559"/>
      <c r="D289" s="560"/>
      <c r="E289" s="401"/>
      <c r="F289" s="402"/>
      <c r="G289" s="402"/>
      <c r="H289" s="401"/>
      <c r="I289" s="401"/>
      <c r="J289" s="402"/>
      <c r="K289" s="39"/>
      <c r="L289" s="39"/>
      <c r="M289" s="576"/>
      <c r="N289" s="39"/>
      <c r="O289" s="39"/>
      <c r="P289" s="576"/>
      <c r="Q289" s="39"/>
      <c r="R289" s="39"/>
      <c r="S289" s="575"/>
      <c r="T289" s="518"/>
    </row>
    <row r="290" spans="1:23" s="8" customFormat="1" ht="16.5" customHeight="1">
      <c r="A290" s="1182" t="s">
        <v>21</v>
      </c>
      <c r="B290" s="1182"/>
      <c r="C290" s="1182"/>
      <c r="D290" s="1183"/>
      <c r="E290" s="492">
        <f t="shared" ref="E290:S290" si="96">SUM(E291+E296+E303+E307)</f>
        <v>299</v>
      </c>
      <c r="F290" s="492">
        <f t="shared" si="96"/>
        <v>140</v>
      </c>
      <c r="G290" s="492">
        <f t="shared" si="96"/>
        <v>149</v>
      </c>
      <c r="H290" s="492">
        <f t="shared" si="96"/>
        <v>0</v>
      </c>
      <c r="I290" s="492">
        <f t="shared" si="96"/>
        <v>0</v>
      </c>
      <c r="J290" s="492">
        <f t="shared" si="96"/>
        <v>0</v>
      </c>
      <c r="K290" s="453">
        <f t="shared" si="96"/>
        <v>0</v>
      </c>
      <c r="L290" s="453">
        <f t="shared" si="96"/>
        <v>0</v>
      </c>
      <c r="M290" s="453">
        <f t="shared" si="96"/>
        <v>0</v>
      </c>
      <c r="N290" s="453">
        <f t="shared" si="96"/>
        <v>0</v>
      </c>
      <c r="O290" s="453">
        <f t="shared" si="96"/>
        <v>0</v>
      </c>
      <c r="P290" s="453">
        <f t="shared" si="96"/>
        <v>0</v>
      </c>
      <c r="Q290" s="453">
        <f>SUM(Q291+Q296+Q303+Q307)</f>
        <v>299</v>
      </c>
      <c r="R290" s="453">
        <f t="shared" si="96"/>
        <v>140</v>
      </c>
      <c r="S290" s="453">
        <f t="shared" si="96"/>
        <v>149</v>
      </c>
      <c r="T290" s="454"/>
      <c r="U290" s="570" t="s">
        <v>11</v>
      </c>
      <c r="V290" s="519"/>
    </row>
    <row r="291" spans="1:23" s="8" customFormat="1" ht="15.75" customHeight="1">
      <c r="A291" s="455" t="s">
        <v>133</v>
      </c>
      <c r="B291" s="570"/>
      <c r="C291" s="570"/>
      <c r="D291" s="571"/>
      <c r="E291" s="492">
        <f t="shared" ref="E291:S291" si="97">SUM(E292:E295)</f>
        <v>228</v>
      </c>
      <c r="F291" s="492">
        <f t="shared" si="97"/>
        <v>110</v>
      </c>
      <c r="G291" s="492">
        <f t="shared" si="97"/>
        <v>118</v>
      </c>
      <c r="H291" s="492">
        <f t="shared" si="97"/>
        <v>0</v>
      </c>
      <c r="I291" s="492">
        <f t="shared" si="97"/>
        <v>0</v>
      </c>
      <c r="J291" s="492">
        <f t="shared" si="97"/>
        <v>0</v>
      </c>
      <c r="K291" s="453">
        <f t="shared" si="97"/>
        <v>0</v>
      </c>
      <c r="L291" s="453">
        <f t="shared" si="97"/>
        <v>0</v>
      </c>
      <c r="M291" s="453">
        <f t="shared" si="97"/>
        <v>0</v>
      </c>
      <c r="N291" s="453">
        <f t="shared" si="97"/>
        <v>0</v>
      </c>
      <c r="O291" s="453">
        <f t="shared" si="97"/>
        <v>0</v>
      </c>
      <c r="P291" s="453">
        <f t="shared" si="97"/>
        <v>0</v>
      </c>
      <c r="Q291" s="453">
        <f t="shared" si="97"/>
        <v>228</v>
      </c>
      <c r="R291" s="453">
        <f t="shared" si="97"/>
        <v>110</v>
      </c>
      <c r="S291" s="453">
        <f t="shared" si="97"/>
        <v>118</v>
      </c>
      <c r="T291" s="459" t="s">
        <v>138</v>
      </c>
      <c r="U291" s="460"/>
      <c r="V291" s="519"/>
    </row>
    <row r="292" spans="1:23" s="8" customFormat="1" ht="13.5" customHeight="1">
      <c r="A292" s="461"/>
      <c r="B292" s="406" t="s">
        <v>264</v>
      </c>
      <c r="C292" s="461"/>
      <c r="D292" s="462"/>
      <c r="E292" s="492">
        <f>H292+K292+N292+Q292</f>
        <v>62</v>
      </c>
      <c r="F292" s="492">
        <f t="shared" ref="E292:G295" si="98">I292+L292+O292+R292</f>
        <v>34</v>
      </c>
      <c r="G292" s="492">
        <f t="shared" si="98"/>
        <v>28</v>
      </c>
      <c r="H292" s="492">
        <f>I292+J292</f>
        <v>0</v>
      </c>
      <c r="I292" s="492"/>
      <c r="J292" s="493"/>
      <c r="K292" s="453">
        <f>L292+M292</f>
        <v>0</v>
      </c>
      <c r="L292" s="453"/>
      <c r="M292" s="462"/>
      <c r="N292" s="453">
        <f>O292+P292</f>
        <v>0</v>
      </c>
      <c r="O292" s="453"/>
      <c r="P292" s="462"/>
      <c r="Q292" s="453">
        <v>62</v>
      </c>
      <c r="R292" s="453">
        <v>34</v>
      </c>
      <c r="S292" s="461">
        <v>28</v>
      </c>
      <c r="T292" s="454"/>
      <c r="U292" s="461" t="s">
        <v>265</v>
      </c>
    </row>
    <row r="293" spans="1:23" s="8" customFormat="1" ht="13.5" customHeight="1">
      <c r="A293" s="461"/>
      <c r="B293" s="406" t="s">
        <v>266</v>
      </c>
      <c r="C293" s="461"/>
      <c r="D293" s="462"/>
      <c r="E293" s="492">
        <f t="shared" si="98"/>
        <v>48</v>
      </c>
      <c r="F293" s="492">
        <f t="shared" si="98"/>
        <v>29</v>
      </c>
      <c r="G293" s="492">
        <f t="shared" si="98"/>
        <v>19</v>
      </c>
      <c r="H293" s="492">
        <f>I293+J293</f>
        <v>0</v>
      </c>
      <c r="I293" s="492"/>
      <c r="J293" s="493"/>
      <c r="K293" s="453">
        <f>L293+M293</f>
        <v>0</v>
      </c>
      <c r="L293" s="453"/>
      <c r="M293" s="462"/>
      <c r="N293" s="453">
        <f>O293+P293</f>
        <v>0</v>
      </c>
      <c r="O293" s="453"/>
      <c r="P293" s="462"/>
      <c r="Q293" s="453">
        <v>48</v>
      </c>
      <c r="R293" s="453">
        <v>29</v>
      </c>
      <c r="S293" s="461">
        <v>19</v>
      </c>
      <c r="T293" s="454"/>
      <c r="U293" s="461" t="s">
        <v>267</v>
      </c>
    </row>
    <row r="294" spans="1:23" s="8" customFormat="1" ht="13.5" customHeight="1">
      <c r="A294" s="461"/>
      <c r="B294" s="406" t="s">
        <v>268</v>
      </c>
      <c r="C294" s="461"/>
      <c r="D294" s="462"/>
      <c r="E294" s="492">
        <f t="shared" si="98"/>
        <v>42</v>
      </c>
      <c r="F294" s="492">
        <f t="shared" si="98"/>
        <v>17</v>
      </c>
      <c r="G294" s="492">
        <f t="shared" si="98"/>
        <v>25</v>
      </c>
      <c r="H294" s="492">
        <f>I294+J294</f>
        <v>0</v>
      </c>
      <c r="I294" s="492"/>
      <c r="J294" s="493"/>
      <c r="K294" s="453">
        <f>L294+M294</f>
        <v>0</v>
      </c>
      <c r="L294" s="453"/>
      <c r="M294" s="462"/>
      <c r="N294" s="453">
        <f>O294+P294</f>
        <v>0</v>
      </c>
      <c r="O294" s="453"/>
      <c r="P294" s="462"/>
      <c r="Q294" s="453">
        <v>42</v>
      </c>
      <c r="R294" s="453">
        <v>17</v>
      </c>
      <c r="S294" s="462">
        <v>25</v>
      </c>
      <c r="T294" s="461"/>
      <c r="U294" s="463" t="s">
        <v>269</v>
      </c>
    </row>
    <row r="295" spans="1:23" s="8" customFormat="1" ht="13.5" customHeight="1">
      <c r="A295" s="461"/>
      <c r="B295" s="406" t="s">
        <v>270</v>
      </c>
      <c r="C295" s="461"/>
      <c r="D295" s="462"/>
      <c r="E295" s="492">
        <f t="shared" si="98"/>
        <v>76</v>
      </c>
      <c r="F295" s="492">
        <f t="shared" si="98"/>
        <v>30</v>
      </c>
      <c r="G295" s="492">
        <f t="shared" si="98"/>
        <v>46</v>
      </c>
      <c r="H295" s="492">
        <f>I295+J295</f>
        <v>0</v>
      </c>
      <c r="I295" s="492"/>
      <c r="J295" s="493"/>
      <c r="K295" s="453">
        <f>L295+M295</f>
        <v>0</v>
      </c>
      <c r="L295" s="453"/>
      <c r="M295" s="462"/>
      <c r="N295" s="453">
        <f>O295+P295</f>
        <v>0</v>
      </c>
      <c r="O295" s="453"/>
      <c r="P295" s="462"/>
      <c r="Q295" s="453">
        <v>76</v>
      </c>
      <c r="R295" s="453">
        <v>30</v>
      </c>
      <c r="S295" s="462">
        <v>46</v>
      </c>
      <c r="T295" s="461"/>
      <c r="U295" s="463" t="s">
        <v>271</v>
      </c>
    </row>
    <row r="296" spans="1:23" s="8" customFormat="1" ht="16.5" customHeight="1">
      <c r="A296" s="464" t="s">
        <v>89</v>
      </c>
      <c r="B296" s="461"/>
      <c r="C296" s="461"/>
      <c r="D296" s="462"/>
      <c r="E296" s="492">
        <f t="shared" ref="E296:S296" si="99">SUM(E297:E302)</f>
        <v>71</v>
      </c>
      <c r="F296" s="492">
        <f t="shared" si="99"/>
        <v>30</v>
      </c>
      <c r="G296" s="492">
        <f t="shared" si="99"/>
        <v>31</v>
      </c>
      <c r="H296" s="492">
        <f t="shared" si="99"/>
        <v>0</v>
      </c>
      <c r="I296" s="492">
        <f t="shared" si="99"/>
        <v>0</v>
      </c>
      <c r="J296" s="492">
        <f t="shared" si="99"/>
        <v>0</v>
      </c>
      <c r="K296" s="453">
        <f t="shared" si="99"/>
        <v>0</v>
      </c>
      <c r="L296" s="453">
        <f t="shared" si="99"/>
        <v>0</v>
      </c>
      <c r="M296" s="453">
        <f t="shared" si="99"/>
        <v>0</v>
      </c>
      <c r="N296" s="453">
        <f t="shared" si="99"/>
        <v>0</v>
      </c>
      <c r="O296" s="453">
        <f t="shared" si="99"/>
        <v>0</v>
      </c>
      <c r="P296" s="453">
        <f t="shared" si="99"/>
        <v>0</v>
      </c>
      <c r="Q296" s="453">
        <f>SUM(Q297:Q302)</f>
        <v>71</v>
      </c>
      <c r="R296" s="453">
        <f t="shared" si="99"/>
        <v>30</v>
      </c>
      <c r="S296" s="453">
        <f t="shared" si="99"/>
        <v>31</v>
      </c>
      <c r="T296" s="459" t="s">
        <v>95</v>
      </c>
      <c r="U296" s="461"/>
      <c r="V296" s="519"/>
      <c r="W296" s="519"/>
    </row>
    <row r="297" spans="1:23" s="8" customFormat="1" ht="18.75" customHeight="1">
      <c r="A297" s="461"/>
      <c r="B297" s="406" t="s">
        <v>272</v>
      </c>
      <c r="C297" s="461"/>
      <c r="D297" s="462"/>
      <c r="E297" s="492">
        <f>H297+K297+N297+Q297</f>
        <v>29</v>
      </c>
      <c r="F297" s="492">
        <f t="shared" ref="F297:F302" si="100">I297+L297+O297+R297</f>
        <v>20</v>
      </c>
      <c r="G297" s="492">
        <f t="shared" ref="G297:G302" si="101">J297+M297+P297+S297</f>
        <v>9</v>
      </c>
      <c r="H297" s="492">
        <f t="shared" ref="H297:H302" si="102">I297+J297</f>
        <v>0</v>
      </c>
      <c r="I297" s="492"/>
      <c r="J297" s="493"/>
      <c r="K297" s="453">
        <f t="shared" ref="K297:K302" si="103">L297+M297</f>
        <v>0</v>
      </c>
      <c r="L297" s="453"/>
      <c r="M297" s="462"/>
      <c r="N297" s="453">
        <f t="shared" ref="N297:N302" si="104">O297+P297</f>
        <v>0</v>
      </c>
      <c r="O297" s="453"/>
      <c r="P297" s="462"/>
      <c r="Q297" s="453">
        <v>29</v>
      </c>
      <c r="R297" s="453">
        <v>20</v>
      </c>
      <c r="S297" s="462">
        <v>9</v>
      </c>
      <c r="T297" s="461"/>
      <c r="U297" s="463" t="s">
        <v>273</v>
      </c>
    </row>
    <row r="298" spans="1:23" ht="15.75" customHeight="1">
      <c r="A298" s="467"/>
      <c r="B298" s="406" t="s">
        <v>274</v>
      </c>
      <c r="C298" s="467"/>
      <c r="D298" s="468"/>
      <c r="E298" s="492">
        <f t="shared" ref="E298:E302" si="105">H298+K298+N298+Q298</f>
        <v>20</v>
      </c>
      <c r="F298" s="492">
        <f t="shared" si="100"/>
        <v>10</v>
      </c>
      <c r="G298" s="492">
        <f t="shared" si="101"/>
        <v>10</v>
      </c>
      <c r="H298" s="492">
        <f t="shared" si="102"/>
        <v>0</v>
      </c>
      <c r="I298" s="494"/>
      <c r="J298" s="495"/>
      <c r="K298" s="453">
        <f t="shared" si="103"/>
        <v>0</v>
      </c>
      <c r="L298" s="453"/>
      <c r="M298" s="462"/>
      <c r="N298" s="453">
        <f t="shared" si="104"/>
        <v>0</v>
      </c>
      <c r="O298" s="453"/>
      <c r="P298" s="462"/>
      <c r="Q298" s="453">
        <v>20</v>
      </c>
      <c r="R298" s="496">
        <v>10</v>
      </c>
      <c r="S298" s="468">
        <v>10</v>
      </c>
      <c r="T298" s="467"/>
      <c r="U298" s="463" t="s">
        <v>275</v>
      </c>
    </row>
    <row r="299" spans="1:23" ht="12" customHeight="1">
      <c r="A299" s="464"/>
      <c r="B299" s="406" t="s">
        <v>276</v>
      </c>
      <c r="C299" s="467"/>
      <c r="D299" s="468"/>
      <c r="E299" s="492">
        <f t="shared" si="105"/>
        <v>22</v>
      </c>
      <c r="F299" s="492">
        <f t="shared" si="100"/>
        <v>0</v>
      </c>
      <c r="G299" s="492">
        <f t="shared" si="101"/>
        <v>12</v>
      </c>
      <c r="H299" s="492">
        <f t="shared" si="102"/>
        <v>0</v>
      </c>
      <c r="I299" s="494"/>
      <c r="J299" s="495"/>
      <c r="K299" s="453">
        <f t="shared" si="103"/>
        <v>0</v>
      </c>
      <c r="L299" s="453"/>
      <c r="M299" s="462"/>
      <c r="N299" s="453">
        <f t="shared" si="104"/>
        <v>0</v>
      </c>
      <c r="O299" s="453"/>
      <c r="P299" s="462"/>
      <c r="Q299" s="453">
        <v>22</v>
      </c>
      <c r="R299" s="496"/>
      <c r="S299" s="468">
        <v>12</v>
      </c>
      <c r="T299" s="467"/>
      <c r="U299" s="463" t="s">
        <v>277</v>
      </c>
    </row>
    <row r="300" spans="1:23" ht="12" customHeight="1">
      <c r="A300" s="467"/>
      <c r="B300" s="406" t="s">
        <v>279</v>
      </c>
      <c r="C300" s="467"/>
      <c r="D300" s="468"/>
      <c r="E300" s="492">
        <f t="shared" si="105"/>
        <v>0</v>
      </c>
      <c r="F300" s="492">
        <f t="shared" si="100"/>
        <v>0</v>
      </c>
      <c r="G300" s="492">
        <f t="shared" si="101"/>
        <v>0</v>
      </c>
      <c r="H300" s="492">
        <f t="shared" si="102"/>
        <v>0</v>
      </c>
      <c r="I300" s="494"/>
      <c r="J300" s="495"/>
      <c r="K300" s="453">
        <f t="shared" si="103"/>
        <v>0</v>
      </c>
      <c r="L300" s="453"/>
      <c r="M300" s="462"/>
      <c r="N300" s="453">
        <f t="shared" si="104"/>
        <v>0</v>
      </c>
      <c r="O300" s="453"/>
      <c r="P300" s="462"/>
      <c r="Q300" s="453">
        <f t="shared" ref="Q300:Q302" si="106">R300+S300</f>
        <v>0</v>
      </c>
      <c r="R300" s="496"/>
      <c r="S300" s="468"/>
      <c r="T300" s="467"/>
      <c r="U300" s="463" t="s">
        <v>280</v>
      </c>
    </row>
    <row r="301" spans="1:23" ht="12" customHeight="1">
      <c r="A301" s="467"/>
      <c r="B301" s="406" t="s">
        <v>281</v>
      </c>
      <c r="C301" s="467"/>
      <c r="D301" s="468"/>
      <c r="E301" s="492">
        <f t="shared" si="105"/>
        <v>0</v>
      </c>
      <c r="F301" s="492">
        <f t="shared" si="100"/>
        <v>0</v>
      </c>
      <c r="G301" s="492">
        <f t="shared" si="101"/>
        <v>0</v>
      </c>
      <c r="H301" s="492">
        <f t="shared" si="102"/>
        <v>0</v>
      </c>
      <c r="I301" s="494"/>
      <c r="J301" s="495"/>
      <c r="K301" s="453">
        <f t="shared" si="103"/>
        <v>0</v>
      </c>
      <c r="L301" s="453"/>
      <c r="M301" s="462"/>
      <c r="N301" s="453">
        <f t="shared" si="104"/>
        <v>0</v>
      </c>
      <c r="O301" s="453"/>
      <c r="P301" s="462"/>
      <c r="Q301" s="453">
        <f t="shared" si="106"/>
        <v>0</v>
      </c>
      <c r="R301" s="496"/>
      <c r="S301" s="468"/>
      <c r="T301" s="467"/>
      <c r="U301" s="463" t="s">
        <v>282</v>
      </c>
    </row>
    <row r="302" spans="1:23" ht="12" customHeight="1">
      <c r="A302" s="467"/>
      <c r="B302" s="406" t="s">
        <v>283</v>
      </c>
      <c r="C302" s="467"/>
      <c r="D302" s="468"/>
      <c r="E302" s="492">
        <f t="shared" si="105"/>
        <v>0</v>
      </c>
      <c r="F302" s="492">
        <f t="shared" si="100"/>
        <v>0</v>
      </c>
      <c r="G302" s="492">
        <f t="shared" si="101"/>
        <v>0</v>
      </c>
      <c r="H302" s="492">
        <f t="shared" si="102"/>
        <v>0</v>
      </c>
      <c r="I302" s="494"/>
      <c r="J302" s="495"/>
      <c r="K302" s="453">
        <f t="shared" si="103"/>
        <v>0</v>
      </c>
      <c r="L302" s="453"/>
      <c r="M302" s="462"/>
      <c r="N302" s="453">
        <f t="shared" si="104"/>
        <v>0</v>
      </c>
      <c r="O302" s="453"/>
      <c r="P302" s="462"/>
      <c r="Q302" s="453">
        <f t="shared" si="106"/>
        <v>0</v>
      </c>
      <c r="R302" s="496"/>
      <c r="S302" s="468"/>
      <c r="T302" s="467"/>
      <c r="U302" s="463" t="s">
        <v>284</v>
      </c>
    </row>
    <row r="303" spans="1:23" ht="17.25" customHeight="1">
      <c r="A303" s="464" t="s">
        <v>285</v>
      </c>
      <c r="B303" s="461"/>
      <c r="C303" s="467"/>
      <c r="D303" s="468"/>
      <c r="E303" s="494">
        <f t="shared" ref="E303:S303" si="107">SUM(E304:E306)</f>
        <v>0</v>
      </c>
      <c r="F303" s="494">
        <f t="shared" si="107"/>
        <v>0</v>
      </c>
      <c r="G303" s="494">
        <f t="shared" si="107"/>
        <v>0</v>
      </c>
      <c r="H303" s="494">
        <f t="shared" si="107"/>
        <v>0</v>
      </c>
      <c r="I303" s="494">
        <f t="shared" si="107"/>
        <v>0</v>
      </c>
      <c r="J303" s="494">
        <f t="shared" si="107"/>
        <v>0</v>
      </c>
      <c r="K303" s="496">
        <f t="shared" si="107"/>
        <v>0</v>
      </c>
      <c r="L303" s="496">
        <f t="shared" si="107"/>
        <v>0</v>
      </c>
      <c r="M303" s="496">
        <f t="shared" si="107"/>
        <v>0</v>
      </c>
      <c r="N303" s="496">
        <f t="shared" si="107"/>
        <v>0</v>
      </c>
      <c r="O303" s="496">
        <f t="shared" si="107"/>
        <v>0</v>
      </c>
      <c r="P303" s="496">
        <f t="shared" si="107"/>
        <v>0</v>
      </c>
      <c r="Q303" s="496">
        <f t="shared" si="107"/>
        <v>0</v>
      </c>
      <c r="R303" s="496">
        <f t="shared" si="107"/>
        <v>0</v>
      </c>
      <c r="S303" s="496">
        <f t="shared" si="107"/>
        <v>0</v>
      </c>
      <c r="T303" s="459" t="s">
        <v>98</v>
      </c>
      <c r="U303" s="460"/>
      <c r="V303" s="519"/>
    </row>
    <row r="304" spans="1:23" ht="13.5" customHeight="1">
      <c r="A304" s="467"/>
      <c r="B304" s="406" t="s">
        <v>286</v>
      </c>
      <c r="C304" s="467"/>
      <c r="D304" s="468"/>
      <c r="E304" s="492">
        <f t="shared" ref="E304:G306" si="108">H304+K304+N304+Q304</f>
        <v>0</v>
      </c>
      <c r="F304" s="492">
        <f t="shared" si="108"/>
        <v>0</v>
      </c>
      <c r="G304" s="492">
        <f t="shared" si="108"/>
        <v>0</v>
      </c>
      <c r="H304" s="492">
        <f>I304+J304</f>
        <v>0</v>
      </c>
      <c r="I304" s="494"/>
      <c r="J304" s="495"/>
      <c r="K304" s="453">
        <f>L304+M304</f>
        <v>0</v>
      </c>
      <c r="L304" s="453"/>
      <c r="M304" s="462"/>
      <c r="N304" s="453">
        <f>O304+P304</f>
        <v>0</v>
      </c>
      <c r="O304" s="453"/>
      <c r="P304" s="462"/>
      <c r="Q304" s="453">
        <f>R304+S304</f>
        <v>0</v>
      </c>
      <c r="R304" s="496"/>
      <c r="S304" s="468"/>
      <c r="T304" s="467"/>
      <c r="U304" s="463" t="s">
        <v>287</v>
      </c>
    </row>
    <row r="305" spans="1:22" ht="13.5" customHeight="1">
      <c r="A305" s="467"/>
      <c r="B305" s="406" t="s">
        <v>288</v>
      </c>
      <c r="C305" s="467"/>
      <c r="D305" s="468"/>
      <c r="E305" s="492">
        <f t="shared" si="108"/>
        <v>0</v>
      </c>
      <c r="F305" s="492">
        <f t="shared" si="108"/>
        <v>0</v>
      </c>
      <c r="G305" s="492">
        <f t="shared" si="108"/>
        <v>0</v>
      </c>
      <c r="H305" s="492">
        <f>I305+J305</f>
        <v>0</v>
      </c>
      <c r="I305" s="494"/>
      <c r="J305" s="495"/>
      <c r="K305" s="453">
        <f>L305+M305</f>
        <v>0</v>
      </c>
      <c r="L305" s="453"/>
      <c r="M305" s="462"/>
      <c r="N305" s="453">
        <f>O305+P305</f>
        <v>0</v>
      </c>
      <c r="O305" s="453"/>
      <c r="P305" s="462"/>
      <c r="Q305" s="453">
        <f>R305+S305</f>
        <v>0</v>
      </c>
      <c r="R305" s="496"/>
      <c r="S305" s="468"/>
      <c r="T305" s="467"/>
      <c r="U305" s="463" t="s">
        <v>289</v>
      </c>
    </row>
    <row r="306" spans="1:22" ht="13.5" customHeight="1">
      <c r="A306" s="467"/>
      <c r="B306" s="406" t="s">
        <v>290</v>
      </c>
      <c r="C306" s="467"/>
      <c r="D306" s="468"/>
      <c r="E306" s="492">
        <f t="shared" si="108"/>
        <v>0</v>
      </c>
      <c r="F306" s="492">
        <f t="shared" si="108"/>
        <v>0</v>
      </c>
      <c r="G306" s="492">
        <f t="shared" si="108"/>
        <v>0</v>
      </c>
      <c r="H306" s="492">
        <f>I306+J306</f>
        <v>0</v>
      </c>
      <c r="I306" s="494"/>
      <c r="J306" s="495"/>
      <c r="K306" s="453">
        <f>L306+M306</f>
        <v>0</v>
      </c>
      <c r="L306" s="453"/>
      <c r="M306" s="462"/>
      <c r="N306" s="453">
        <f>O306+P306</f>
        <v>0</v>
      </c>
      <c r="O306" s="453"/>
      <c r="P306" s="462"/>
      <c r="Q306" s="453">
        <f>R306+S306</f>
        <v>0</v>
      </c>
      <c r="R306" s="496"/>
      <c r="S306" s="468"/>
      <c r="T306" s="467"/>
      <c r="U306" s="463" t="s">
        <v>291</v>
      </c>
    </row>
    <row r="307" spans="1:22" ht="16.5" customHeight="1">
      <c r="A307" s="464" t="s">
        <v>292</v>
      </c>
      <c r="B307" s="461"/>
      <c r="C307" s="467"/>
      <c r="D307" s="468"/>
      <c r="E307" s="494">
        <f t="shared" ref="E307:S307" si="109">SUM(E308:E310)</f>
        <v>0</v>
      </c>
      <c r="F307" s="494">
        <f t="shared" si="109"/>
        <v>0</v>
      </c>
      <c r="G307" s="494">
        <f t="shared" si="109"/>
        <v>0</v>
      </c>
      <c r="H307" s="494">
        <f t="shared" si="109"/>
        <v>0</v>
      </c>
      <c r="I307" s="494">
        <f t="shared" si="109"/>
        <v>0</v>
      </c>
      <c r="J307" s="494">
        <f t="shared" si="109"/>
        <v>0</v>
      </c>
      <c r="K307" s="496">
        <f t="shared" si="109"/>
        <v>0</v>
      </c>
      <c r="L307" s="496">
        <f t="shared" si="109"/>
        <v>0</v>
      </c>
      <c r="M307" s="496">
        <f t="shared" si="109"/>
        <v>0</v>
      </c>
      <c r="N307" s="496">
        <f t="shared" si="109"/>
        <v>0</v>
      </c>
      <c r="O307" s="496">
        <f t="shared" si="109"/>
        <v>0</v>
      </c>
      <c r="P307" s="496">
        <f t="shared" si="109"/>
        <v>0</v>
      </c>
      <c r="Q307" s="496">
        <f t="shared" si="109"/>
        <v>0</v>
      </c>
      <c r="R307" s="496">
        <f t="shared" si="109"/>
        <v>0</v>
      </c>
      <c r="S307" s="496">
        <f t="shared" si="109"/>
        <v>0</v>
      </c>
      <c r="T307" s="459" t="s">
        <v>99</v>
      </c>
      <c r="U307" s="460"/>
      <c r="V307" s="519"/>
    </row>
    <row r="308" spans="1:22" ht="13.5" customHeight="1">
      <c r="A308" s="467"/>
      <c r="B308" s="406" t="s">
        <v>293</v>
      </c>
      <c r="C308" s="467"/>
      <c r="D308" s="468"/>
      <c r="E308" s="492">
        <f t="shared" ref="E308:G310" si="110">H308+K308+N308+Q308</f>
        <v>0</v>
      </c>
      <c r="F308" s="492">
        <f t="shared" si="110"/>
        <v>0</v>
      </c>
      <c r="G308" s="492">
        <f t="shared" si="110"/>
        <v>0</v>
      </c>
      <c r="H308" s="492">
        <f>I308+J308</f>
        <v>0</v>
      </c>
      <c r="I308" s="494"/>
      <c r="J308" s="495"/>
      <c r="K308" s="453">
        <f>L308+M308</f>
        <v>0</v>
      </c>
      <c r="L308" s="453"/>
      <c r="M308" s="462"/>
      <c r="N308" s="453">
        <f>O308+P308</f>
        <v>0</v>
      </c>
      <c r="O308" s="453"/>
      <c r="P308" s="462"/>
      <c r="Q308" s="453">
        <f>R308+S308</f>
        <v>0</v>
      </c>
      <c r="R308" s="496"/>
      <c r="S308" s="468"/>
      <c r="T308" s="467"/>
      <c r="U308" s="463" t="s">
        <v>294</v>
      </c>
    </row>
    <row r="309" spans="1:22" ht="13.5" customHeight="1">
      <c r="A309" s="467"/>
      <c r="B309" s="406" t="s">
        <v>295</v>
      </c>
      <c r="C309" s="467"/>
      <c r="D309" s="468"/>
      <c r="E309" s="492">
        <f t="shared" si="110"/>
        <v>0</v>
      </c>
      <c r="F309" s="492">
        <f t="shared" si="110"/>
        <v>0</v>
      </c>
      <c r="G309" s="492">
        <f t="shared" si="110"/>
        <v>0</v>
      </c>
      <c r="H309" s="492">
        <f>I309+J309</f>
        <v>0</v>
      </c>
      <c r="I309" s="494"/>
      <c r="J309" s="495"/>
      <c r="K309" s="453">
        <f>L309+M309</f>
        <v>0</v>
      </c>
      <c r="L309" s="453"/>
      <c r="M309" s="462"/>
      <c r="N309" s="453">
        <f>O309+P309</f>
        <v>0</v>
      </c>
      <c r="O309" s="453"/>
      <c r="P309" s="462"/>
      <c r="Q309" s="453">
        <f>R309+S309</f>
        <v>0</v>
      </c>
      <c r="R309" s="496"/>
      <c r="S309" s="468"/>
      <c r="T309" s="467"/>
      <c r="U309" s="463" t="s">
        <v>296</v>
      </c>
    </row>
    <row r="310" spans="1:22" ht="13.5" customHeight="1">
      <c r="A310" s="467"/>
      <c r="B310" s="406" t="s">
        <v>297</v>
      </c>
      <c r="C310" s="467"/>
      <c r="D310" s="468"/>
      <c r="E310" s="492">
        <f t="shared" si="110"/>
        <v>0</v>
      </c>
      <c r="F310" s="492">
        <f t="shared" si="110"/>
        <v>0</v>
      </c>
      <c r="G310" s="492">
        <f t="shared" si="110"/>
        <v>0</v>
      </c>
      <c r="H310" s="492">
        <f>I310+J310</f>
        <v>0</v>
      </c>
      <c r="I310" s="494"/>
      <c r="J310" s="495"/>
      <c r="K310" s="453">
        <f>L310+M310</f>
        <v>0</v>
      </c>
      <c r="L310" s="453"/>
      <c r="M310" s="462"/>
      <c r="N310" s="453">
        <f>O310+P310</f>
        <v>0</v>
      </c>
      <c r="O310" s="453"/>
      <c r="P310" s="462"/>
      <c r="Q310" s="453">
        <f>R310+S310</f>
        <v>0</v>
      </c>
      <c r="R310" s="496"/>
      <c r="S310" s="468"/>
      <c r="T310" s="467"/>
      <c r="U310" s="463" t="s">
        <v>298</v>
      </c>
    </row>
    <row r="311" spans="1:22" ht="3" customHeight="1">
      <c r="A311" s="12"/>
      <c r="B311" s="12"/>
      <c r="C311" s="12"/>
      <c r="D311" s="12"/>
      <c r="E311" s="442"/>
      <c r="F311" s="443"/>
      <c r="G311" s="443"/>
      <c r="H311" s="442"/>
      <c r="I311" s="442"/>
      <c r="J311" s="443"/>
      <c r="K311" s="13"/>
      <c r="L311" s="13"/>
      <c r="M311" s="283"/>
      <c r="N311" s="13"/>
      <c r="O311" s="13"/>
      <c r="P311" s="283"/>
      <c r="Q311" s="13"/>
      <c r="R311" s="13"/>
      <c r="S311" s="283"/>
      <c r="T311" s="12"/>
      <c r="U311" s="12"/>
    </row>
    <row r="312" spans="1:22" ht="3" customHeight="1"/>
    <row r="313" spans="1:22" s="10" customFormat="1" ht="14.25" customHeight="1">
      <c r="A313" s="8"/>
      <c r="B313" s="10" t="s">
        <v>302</v>
      </c>
      <c r="C313" s="8"/>
      <c r="D313" s="8"/>
      <c r="E313" s="562"/>
      <c r="F313" s="562"/>
      <c r="G313" s="562"/>
      <c r="H313" s="444"/>
      <c r="I313" s="444"/>
      <c r="J313" s="444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44"/>
      <c r="F314" s="444"/>
      <c r="G314" s="444"/>
      <c r="H314" s="444"/>
      <c r="I314" s="444"/>
      <c r="J314" s="444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44"/>
      <c r="F315" s="444"/>
      <c r="G315" s="444"/>
      <c r="H315" s="444"/>
      <c r="I315" s="444"/>
      <c r="J315" s="444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44"/>
      <c r="F316" s="444"/>
      <c r="G316" s="444"/>
      <c r="H316" s="444"/>
      <c r="I316" s="444"/>
      <c r="J316" s="444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5" customFormat="1">
      <c r="B317" s="35" t="s">
        <v>256</v>
      </c>
      <c r="C317" s="412">
        <v>3.6</v>
      </c>
      <c r="D317" s="35" t="s">
        <v>493</v>
      </c>
      <c r="E317" s="413"/>
      <c r="F317" s="413"/>
      <c r="G317" s="413"/>
      <c r="H317" s="413"/>
      <c r="I317" s="413"/>
      <c r="J317" s="413"/>
    </row>
    <row r="318" spans="1:22" s="3" customFormat="1" ht="20.25" customHeight="1">
      <c r="B318" s="35" t="s">
        <v>2</v>
      </c>
      <c r="C318" s="412">
        <v>3.6</v>
      </c>
      <c r="D318" s="35" t="s">
        <v>524</v>
      </c>
      <c r="E318" s="413"/>
      <c r="F318" s="398"/>
      <c r="G318" s="398"/>
      <c r="H318" s="398"/>
      <c r="I318" s="398"/>
      <c r="J318" s="398"/>
      <c r="N318" s="3" t="s">
        <v>160</v>
      </c>
    </row>
    <row r="319" spans="1:22" ht="6.75" customHeight="1"/>
    <row r="320" spans="1:22" s="8" customFormat="1" ht="15" customHeight="1">
      <c r="A320" s="1074" t="s">
        <v>259</v>
      </c>
      <c r="B320" s="1074"/>
      <c r="C320" s="1074"/>
      <c r="D320" s="1184"/>
      <c r="E320" s="414"/>
      <c r="F320" s="415"/>
      <c r="G320" s="416"/>
      <c r="H320" s="1189" t="s">
        <v>260</v>
      </c>
      <c r="I320" s="1190"/>
      <c r="J320" s="1190"/>
      <c r="K320" s="1190"/>
      <c r="L320" s="1190"/>
      <c r="M320" s="1190"/>
      <c r="N320" s="1190"/>
      <c r="O320" s="1190"/>
      <c r="P320" s="1190"/>
      <c r="Q320" s="1190"/>
      <c r="R320" s="1190"/>
      <c r="S320" s="1190"/>
      <c r="T320" s="1084" t="s">
        <v>261</v>
      </c>
      <c r="U320" s="1075"/>
    </row>
    <row r="321" spans="1:23" s="8" customFormat="1" ht="15" customHeight="1">
      <c r="A321" s="1185"/>
      <c r="B321" s="1185"/>
      <c r="C321" s="1185"/>
      <c r="D321" s="1186"/>
      <c r="E321" s="561"/>
      <c r="F321" s="562"/>
      <c r="G321" s="563"/>
      <c r="H321" s="414"/>
      <c r="I321" s="415"/>
      <c r="J321" s="416"/>
      <c r="K321" s="1090" t="s">
        <v>6</v>
      </c>
      <c r="L321" s="1091"/>
      <c r="M321" s="1092"/>
      <c r="N321" s="51"/>
      <c r="O321" s="33"/>
      <c r="P321" s="52"/>
      <c r="T321" s="1085"/>
      <c r="U321" s="1077"/>
    </row>
    <row r="322" spans="1:23" s="8" customFormat="1" ht="15.75" customHeight="1">
      <c r="A322" s="1185"/>
      <c r="B322" s="1185"/>
      <c r="C322" s="1185"/>
      <c r="D322" s="1186"/>
      <c r="E322" s="1179" t="s">
        <v>7</v>
      </c>
      <c r="F322" s="1180"/>
      <c r="G322" s="1181"/>
      <c r="H322" s="1179" t="s">
        <v>8</v>
      </c>
      <c r="I322" s="1180"/>
      <c r="J322" s="1181"/>
      <c r="K322" s="1087" t="s">
        <v>9</v>
      </c>
      <c r="L322" s="1088"/>
      <c r="M322" s="1089"/>
      <c r="N322" s="1087" t="s">
        <v>10</v>
      </c>
      <c r="O322" s="1088"/>
      <c r="P322" s="1089"/>
      <c r="Q322" s="1088"/>
      <c r="R322" s="1088"/>
      <c r="S322" s="1088"/>
      <c r="T322" s="1085"/>
      <c r="U322" s="1077"/>
    </row>
    <row r="323" spans="1:23" s="8" customFormat="1" ht="17.25" customHeight="1">
      <c r="A323" s="1185"/>
      <c r="B323" s="1185"/>
      <c r="C323" s="1185"/>
      <c r="D323" s="1186"/>
      <c r="E323" s="1179" t="s">
        <v>11</v>
      </c>
      <c r="F323" s="1180"/>
      <c r="G323" s="1181"/>
      <c r="H323" s="1179" t="s">
        <v>12</v>
      </c>
      <c r="I323" s="1180"/>
      <c r="J323" s="1181"/>
      <c r="K323" s="1087" t="s">
        <v>13</v>
      </c>
      <c r="L323" s="1088"/>
      <c r="M323" s="1089"/>
      <c r="N323" s="1087" t="s">
        <v>262</v>
      </c>
      <c r="O323" s="1088"/>
      <c r="P323" s="1089"/>
      <c r="Q323" s="1088" t="s">
        <v>263</v>
      </c>
      <c r="R323" s="1088"/>
      <c r="S323" s="1088"/>
      <c r="T323" s="1085"/>
      <c r="U323" s="1077"/>
    </row>
    <row r="324" spans="1:23" s="8" customFormat="1" ht="16.5" customHeight="1">
      <c r="A324" s="1185"/>
      <c r="B324" s="1185"/>
      <c r="C324" s="1185"/>
      <c r="D324" s="1186"/>
      <c r="E324" s="561"/>
      <c r="F324" s="562"/>
      <c r="G324" s="563"/>
      <c r="H324" s="1179" t="s">
        <v>15</v>
      </c>
      <c r="I324" s="1180"/>
      <c r="J324" s="1181"/>
      <c r="K324" s="1087" t="s">
        <v>16</v>
      </c>
      <c r="L324" s="1088"/>
      <c r="M324" s="1089"/>
      <c r="N324" s="1087" t="s">
        <v>17</v>
      </c>
      <c r="O324" s="1088"/>
      <c r="P324" s="1089"/>
      <c r="Q324" s="1088" t="s">
        <v>166</v>
      </c>
      <c r="R324" s="1088"/>
      <c r="S324" s="1088"/>
      <c r="T324" s="1085"/>
      <c r="U324" s="1077"/>
    </row>
    <row r="325" spans="1:23" s="8" customFormat="1" ht="14.25" customHeight="1">
      <c r="A325" s="1185"/>
      <c r="B325" s="1185"/>
      <c r="C325" s="1185"/>
      <c r="D325" s="1186"/>
      <c r="E325" s="564"/>
      <c r="F325" s="565"/>
      <c r="G325" s="566"/>
      <c r="H325" s="1191" t="s">
        <v>19</v>
      </c>
      <c r="I325" s="1192"/>
      <c r="J325" s="1193"/>
      <c r="K325" s="1093" t="s">
        <v>19</v>
      </c>
      <c r="L325" s="1094"/>
      <c r="M325" s="1095"/>
      <c r="N325" s="1087" t="s">
        <v>20</v>
      </c>
      <c r="O325" s="1088"/>
      <c r="P325" s="1089"/>
      <c r="Q325" s="23"/>
      <c r="R325" s="23"/>
      <c r="S325" s="23"/>
      <c r="T325" s="1085"/>
      <c r="U325" s="1077"/>
    </row>
    <row r="326" spans="1:23" s="8" customFormat="1" ht="13.5" customHeight="1">
      <c r="A326" s="1185"/>
      <c r="B326" s="1185"/>
      <c r="C326" s="1185"/>
      <c r="D326" s="1186"/>
      <c r="E326" s="417" t="s">
        <v>7</v>
      </c>
      <c r="F326" s="418" t="s">
        <v>167</v>
      </c>
      <c r="G326" s="402" t="s">
        <v>168</v>
      </c>
      <c r="H326" s="417" t="s">
        <v>7</v>
      </c>
      <c r="I326" s="417" t="s">
        <v>167</v>
      </c>
      <c r="J326" s="402" t="s">
        <v>168</v>
      </c>
      <c r="K326" s="179" t="s">
        <v>7</v>
      </c>
      <c r="L326" s="179" t="s">
        <v>167</v>
      </c>
      <c r="M326" s="576" t="s">
        <v>168</v>
      </c>
      <c r="N326" s="179" t="s">
        <v>7</v>
      </c>
      <c r="O326" s="179" t="s">
        <v>167</v>
      </c>
      <c r="P326" s="179" t="s">
        <v>168</v>
      </c>
      <c r="Q326" s="179" t="s">
        <v>7</v>
      </c>
      <c r="R326" s="179" t="s">
        <v>167</v>
      </c>
      <c r="S326" s="575" t="s">
        <v>168</v>
      </c>
      <c r="T326" s="1085"/>
      <c r="U326" s="1077"/>
    </row>
    <row r="327" spans="1:23" s="8" customFormat="1" ht="13.5" customHeight="1">
      <c r="A327" s="1187"/>
      <c r="B327" s="1187"/>
      <c r="C327" s="1187"/>
      <c r="D327" s="1188"/>
      <c r="E327" s="419" t="s">
        <v>11</v>
      </c>
      <c r="F327" s="420" t="s">
        <v>169</v>
      </c>
      <c r="G327" s="420" t="s">
        <v>170</v>
      </c>
      <c r="H327" s="419" t="s">
        <v>11</v>
      </c>
      <c r="I327" s="419" t="s">
        <v>169</v>
      </c>
      <c r="J327" s="420" t="s">
        <v>170</v>
      </c>
      <c r="K327" s="38" t="s">
        <v>11</v>
      </c>
      <c r="L327" s="38" t="s">
        <v>169</v>
      </c>
      <c r="M327" s="593" t="s">
        <v>170</v>
      </c>
      <c r="N327" s="38" t="s">
        <v>11</v>
      </c>
      <c r="O327" s="38" t="s">
        <v>169</v>
      </c>
      <c r="P327" s="593" t="s">
        <v>170</v>
      </c>
      <c r="Q327" s="38" t="s">
        <v>11</v>
      </c>
      <c r="R327" s="38" t="s">
        <v>169</v>
      </c>
      <c r="S327" s="594" t="s">
        <v>170</v>
      </c>
      <c r="T327" s="1086"/>
      <c r="U327" s="1079"/>
    </row>
    <row r="328" spans="1:23" s="8" customFormat="1" ht="3" customHeight="1">
      <c r="A328" s="559"/>
      <c r="B328" s="559"/>
      <c r="C328" s="559"/>
      <c r="D328" s="560"/>
      <c r="E328" s="401"/>
      <c r="F328" s="402"/>
      <c r="G328" s="402"/>
      <c r="H328" s="401"/>
      <c r="I328" s="401"/>
      <c r="J328" s="402"/>
      <c r="K328" s="39"/>
      <c r="L328" s="39"/>
      <c r="M328" s="576"/>
      <c r="N328" s="39"/>
      <c r="O328" s="39"/>
      <c r="P328" s="576"/>
      <c r="Q328" s="39"/>
      <c r="R328" s="39"/>
      <c r="S328" s="575"/>
      <c r="T328" s="518"/>
    </row>
    <row r="329" spans="1:23" s="8" customFormat="1" ht="16.5" customHeight="1">
      <c r="A329" s="1182" t="s">
        <v>21</v>
      </c>
      <c r="B329" s="1182"/>
      <c r="C329" s="1182"/>
      <c r="D329" s="1183"/>
      <c r="E329" s="492">
        <f t="shared" ref="E329:S329" si="111">SUM(E330+E335+E342+E346)</f>
        <v>3087</v>
      </c>
      <c r="F329" s="492">
        <f t="shared" si="111"/>
        <v>1620</v>
      </c>
      <c r="G329" s="492">
        <f t="shared" si="111"/>
        <v>1467</v>
      </c>
      <c r="H329" s="492">
        <f t="shared" si="111"/>
        <v>0</v>
      </c>
      <c r="I329" s="492">
        <f t="shared" si="111"/>
        <v>0</v>
      </c>
      <c r="J329" s="492">
        <f t="shared" si="111"/>
        <v>0</v>
      </c>
      <c r="K329" s="453">
        <f t="shared" si="111"/>
        <v>0</v>
      </c>
      <c r="L329" s="453">
        <f t="shared" si="111"/>
        <v>0</v>
      </c>
      <c r="M329" s="453">
        <f t="shared" si="111"/>
        <v>0</v>
      </c>
      <c r="N329" s="502">
        <f>N330+N335+N342+N346</f>
        <v>3087</v>
      </c>
      <c r="O329" s="502">
        <f t="shared" ref="O329:P329" si="112">O330+O335+O342+O346</f>
        <v>1620</v>
      </c>
      <c r="P329" s="502">
        <f t="shared" si="112"/>
        <v>1467</v>
      </c>
      <c r="Q329" s="453">
        <f t="shared" si="111"/>
        <v>0</v>
      </c>
      <c r="R329" s="453">
        <f t="shared" si="111"/>
        <v>0</v>
      </c>
      <c r="S329" s="453">
        <f t="shared" si="111"/>
        <v>0</v>
      </c>
      <c r="T329" s="454"/>
      <c r="U329" s="570" t="s">
        <v>11</v>
      </c>
      <c r="V329" s="519"/>
    </row>
    <row r="330" spans="1:23" s="8" customFormat="1" ht="15.75" customHeight="1">
      <c r="A330" s="455" t="s">
        <v>133</v>
      </c>
      <c r="B330" s="570"/>
      <c r="C330" s="570"/>
      <c r="D330" s="571"/>
      <c r="E330" s="492">
        <f t="shared" ref="E330:S330" si="113">SUM(E331:E334)</f>
        <v>731</v>
      </c>
      <c r="F330" s="492">
        <f t="shared" si="113"/>
        <v>393</v>
      </c>
      <c r="G330" s="492">
        <f t="shared" si="113"/>
        <v>338</v>
      </c>
      <c r="H330" s="492">
        <f t="shared" si="113"/>
        <v>0</v>
      </c>
      <c r="I330" s="492">
        <f t="shared" si="113"/>
        <v>0</v>
      </c>
      <c r="J330" s="492">
        <f t="shared" si="113"/>
        <v>0</v>
      </c>
      <c r="K330" s="453">
        <f t="shared" si="113"/>
        <v>0</v>
      </c>
      <c r="L330" s="453">
        <f t="shared" si="113"/>
        <v>0</v>
      </c>
      <c r="M330" s="453">
        <f t="shared" si="113"/>
        <v>0</v>
      </c>
      <c r="N330" s="502">
        <f>SUM(N331:N334)</f>
        <v>731</v>
      </c>
      <c r="O330" s="502">
        <f t="shared" ref="O330:P330" si="114">SUM(O331:O334)</f>
        <v>393</v>
      </c>
      <c r="P330" s="502">
        <f t="shared" si="114"/>
        <v>338</v>
      </c>
      <c r="Q330" s="453">
        <f t="shared" si="113"/>
        <v>0</v>
      </c>
      <c r="R330" s="453">
        <f t="shared" si="113"/>
        <v>0</v>
      </c>
      <c r="S330" s="453">
        <f t="shared" si="113"/>
        <v>0</v>
      </c>
      <c r="T330" s="459" t="s">
        <v>138</v>
      </c>
      <c r="U330" s="460"/>
      <c r="V330" s="519"/>
    </row>
    <row r="331" spans="1:23" s="8" customFormat="1" ht="13.5" customHeight="1">
      <c r="A331" s="461"/>
      <c r="B331" s="406" t="s">
        <v>264</v>
      </c>
      <c r="C331" s="461"/>
      <c r="D331" s="462"/>
      <c r="E331" s="492">
        <f t="shared" ref="E331:G334" si="115">H331+K331+N331+Q331</f>
        <v>216</v>
      </c>
      <c r="F331" s="492">
        <f t="shared" si="115"/>
        <v>119</v>
      </c>
      <c r="G331" s="492">
        <f t="shared" si="115"/>
        <v>97</v>
      </c>
      <c r="H331" s="492">
        <f>I331+J331</f>
        <v>0</v>
      </c>
      <c r="I331" s="492"/>
      <c r="J331" s="493"/>
      <c r="K331" s="453">
        <f>L331+M331</f>
        <v>0</v>
      </c>
      <c r="L331" s="453"/>
      <c r="M331" s="462"/>
      <c r="N331" s="503">
        <f>SUM(O331:P331)</f>
        <v>216</v>
      </c>
      <c r="O331" s="503">
        <v>119</v>
      </c>
      <c r="P331" s="503">
        <v>97</v>
      </c>
      <c r="Q331" s="453">
        <f>R331+S331</f>
        <v>0</v>
      </c>
      <c r="R331" s="453"/>
      <c r="S331" s="461"/>
      <c r="T331" s="454"/>
      <c r="U331" s="461" t="s">
        <v>265</v>
      </c>
    </row>
    <row r="332" spans="1:23" s="8" customFormat="1" ht="13.5" customHeight="1">
      <c r="A332" s="461"/>
      <c r="B332" s="406" t="s">
        <v>266</v>
      </c>
      <c r="C332" s="461"/>
      <c r="D332" s="462"/>
      <c r="E332" s="492">
        <f t="shared" si="115"/>
        <v>279</v>
      </c>
      <c r="F332" s="492">
        <f t="shared" si="115"/>
        <v>142</v>
      </c>
      <c r="G332" s="492">
        <f t="shared" si="115"/>
        <v>137</v>
      </c>
      <c r="H332" s="492">
        <f>I332+J332</f>
        <v>0</v>
      </c>
      <c r="I332" s="492"/>
      <c r="J332" s="493"/>
      <c r="K332" s="453">
        <f>L332+M332</f>
        <v>0</v>
      </c>
      <c r="L332" s="453"/>
      <c r="M332" s="462"/>
      <c r="N332" s="503">
        <f t="shared" ref="N332" si="116">SUM(O332:P332)</f>
        <v>279</v>
      </c>
      <c r="O332" s="503">
        <v>142</v>
      </c>
      <c r="P332" s="503">
        <v>137</v>
      </c>
      <c r="Q332" s="453">
        <f>R332+S332</f>
        <v>0</v>
      </c>
      <c r="R332" s="453"/>
      <c r="S332" s="461"/>
      <c r="T332" s="454"/>
      <c r="U332" s="461" t="s">
        <v>267</v>
      </c>
    </row>
    <row r="333" spans="1:23" s="8" customFormat="1" ht="13.5" customHeight="1">
      <c r="A333" s="461"/>
      <c r="B333" s="406" t="s">
        <v>268</v>
      </c>
      <c r="C333" s="461"/>
      <c r="D333" s="462"/>
      <c r="E333" s="492">
        <f t="shared" si="115"/>
        <v>236</v>
      </c>
      <c r="F333" s="492">
        <f t="shared" si="115"/>
        <v>132</v>
      </c>
      <c r="G333" s="492">
        <f t="shared" si="115"/>
        <v>104</v>
      </c>
      <c r="H333" s="492">
        <f>I333+J333</f>
        <v>0</v>
      </c>
      <c r="I333" s="492"/>
      <c r="J333" s="493"/>
      <c r="K333" s="453">
        <f>L333+M333</f>
        <v>0</v>
      </c>
      <c r="L333" s="453"/>
      <c r="M333" s="462"/>
      <c r="N333" s="503">
        <f>SUM(O333:P333)</f>
        <v>236</v>
      </c>
      <c r="O333" s="503">
        <v>132</v>
      </c>
      <c r="P333" s="503">
        <v>104</v>
      </c>
      <c r="Q333" s="453">
        <f>R333+S333</f>
        <v>0</v>
      </c>
      <c r="R333" s="453"/>
      <c r="S333" s="462"/>
      <c r="T333" s="461"/>
      <c r="U333" s="463" t="s">
        <v>269</v>
      </c>
    </row>
    <row r="334" spans="1:23" s="8" customFormat="1" ht="13.5" customHeight="1">
      <c r="A334" s="461"/>
      <c r="B334" s="406" t="s">
        <v>270</v>
      </c>
      <c r="C334" s="461"/>
      <c r="D334" s="462"/>
      <c r="E334" s="492">
        <f t="shared" si="115"/>
        <v>0</v>
      </c>
      <c r="F334" s="492">
        <f t="shared" si="115"/>
        <v>0</v>
      </c>
      <c r="G334" s="492">
        <f t="shared" si="115"/>
        <v>0</v>
      </c>
      <c r="H334" s="492">
        <f>I334+J334</f>
        <v>0</v>
      </c>
      <c r="I334" s="492"/>
      <c r="J334" s="493"/>
      <c r="K334" s="453">
        <f>L334+M334</f>
        <v>0</v>
      </c>
      <c r="L334" s="453"/>
      <c r="M334" s="462"/>
      <c r="N334" s="503">
        <f>SUM(O334:P334)</f>
        <v>0</v>
      </c>
      <c r="O334" s="503">
        <v>0</v>
      </c>
      <c r="P334" s="503">
        <v>0</v>
      </c>
      <c r="Q334" s="453">
        <f>R334+S334</f>
        <v>0</v>
      </c>
      <c r="R334" s="453"/>
      <c r="S334" s="462"/>
      <c r="T334" s="461"/>
      <c r="U334" s="463" t="s">
        <v>271</v>
      </c>
    </row>
    <row r="335" spans="1:23" s="8" customFormat="1" ht="16.5" customHeight="1">
      <c r="A335" s="464" t="s">
        <v>89</v>
      </c>
      <c r="B335" s="461"/>
      <c r="C335" s="461"/>
      <c r="D335" s="462"/>
      <c r="E335" s="492">
        <f t="shared" ref="E335:S335" si="117">SUM(E336:E341)</f>
        <v>1725</v>
      </c>
      <c r="F335" s="492">
        <f t="shared" si="117"/>
        <v>890</v>
      </c>
      <c r="G335" s="492">
        <f t="shared" si="117"/>
        <v>835</v>
      </c>
      <c r="H335" s="492">
        <f t="shared" si="117"/>
        <v>0</v>
      </c>
      <c r="I335" s="492">
        <f t="shared" si="117"/>
        <v>0</v>
      </c>
      <c r="J335" s="492">
        <f t="shared" si="117"/>
        <v>0</v>
      </c>
      <c r="K335" s="453">
        <f t="shared" si="117"/>
        <v>0</v>
      </c>
      <c r="L335" s="453">
        <f t="shared" si="117"/>
        <v>0</v>
      </c>
      <c r="M335" s="453">
        <f t="shared" si="117"/>
        <v>0</v>
      </c>
      <c r="N335" s="502">
        <f>SUM(N336:N341)</f>
        <v>1725</v>
      </c>
      <c r="O335" s="502">
        <f>SUM(O336:O341)</f>
        <v>890</v>
      </c>
      <c r="P335" s="502">
        <f>SUM(P336:P341)</f>
        <v>835</v>
      </c>
      <c r="Q335" s="453">
        <f t="shared" si="117"/>
        <v>0</v>
      </c>
      <c r="R335" s="453">
        <f t="shared" si="117"/>
        <v>0</v>
      </c>
      <c r="S335" s="453">
        <f t="shared" si="117"/>
        <v>0</v>
      </c>
      <c r="T335" s="459" t="s">
        <v>95</v>
      </c>
      <c r="U335" s="461"/>
      <c r="V335" s="519"/>
      <c r="W335" s="519"/>
    </row>
    <row r="336" spans="1:23" s="8" customFormat="1" ht="16.5" customHeight="1">
      <c r="A336" s="461"/>
      <c r="B336" s="406" t="s">
        <v>272</v>
      </c>
      <c r="C336" s="461"/>
      <c r="D336" s="462"/>
      <c r="E336" s="492">
        <f t="shared" ref="E336:E341" si="118">H336+K336+N336+Q336</f>
        <v>272</v>
      </c>
      <c r="F336" s="492">
        <f t="shared" ref="F336:F341" si="119">I336+L336+O336+R336</f>
        <v>141</v>
      </c>
      <c r="G336" s="492">
        <f t="shared" ref="G336:G341" si="120">J336+M336+P336+S336</f>
        <v>131</v>
      </c>
      <c r="H336" s="492">
        <f t="shared" ref="H336:H341" si="121">I336+J336</f>
        <v>0</v>
      </c>
      <c r="I336" s="492"/>
      <c r="J336" s="493"/>
      <c r="K336" s="453">
        <f t="shared" ref="K336:K341" si="122">L336+M336</f>
        <v>0</v>
      </c>
      <c r="L336" s="453"/>
      <c r="M336" s="462"/>
      <c r="N336" s="503">
        <f t="shared" ref="N336:N341" si="123">SUM(O336:P336)</f>
        <v>272</v>
      </c>
      <c r="O336" s="503">
        <v>141</v>
      </c>
      <c r="P336" s="503">
        <v>131</v>
      </c>
      <c r="Q336" s="453">
        <f t="shared" ref="Q336:Q341" si="124">R336+S336</f>
        <v>0</v>
      </c>
      <c r="R336" s="453"/>
      <c r="S336" s="462"/>
      <c r="T336" s="461"/>
      <c r="U336" s="463" t="s">
        <v>273</v>
      </c>
    </row>
    <row r="337" spans="1:22" ht="18.75" customHeight="1">
      <c r="A337" s="467"/>
      <c r="B337" s="406" t="s">
        <v>274</v>
      </c>
      <c r="C337" s="467"/>
      <c r="D337" s="468"/>
      <c r="E337" s="492">
        <f t="shared" si="118"/>
        <v>297</v>
      </c>
      <c r="F337" s="492">
        <f t="shared" si="119"/>
        <v>150</v>
      </c>
      <c r="G337" s="492">
        <f t="shared" si="120"/>
        <v>147</v>
      </c>
      <c r="H337" s="492">
        <f t="shared" si="121"/>
        <v>0</v>
      </c>
      <c r="I337" s="494"/>
      <c r="J337" s="495"/>
      <c r="K337" s="453">
        <f t="shared" si="122"/>
        <v>0</v>
      </c>
      <c r="L337" s="453"/>
      <c r="M337" s="462"/>
      <c r="N337" s="503">
        <f t="shared" si="123"/>
        <v>297</v>
      </c>
      <c r="O337" s="503">
        <v>150</v>
      </c>
      <c r="P337" s="503">
        <v>147</v>
      </c>
      <c r="Q337" s="453">
        <f t="shared" si="124"/>
        <v>0</v>
      </c>
      <c r="R337" s="496"/>
      <c r="S337" s="468"/>
      <c r="T337" s="467"/>
      <c r="U337" s="463" t="s">
        <v>275</v>
      </c>
    </row>
    <row r="338" spans="1:22" ht="17.25" customHeight="1">
      <c r="A338" s="464"/>
      <c r="B338" s="406" t="s">
        <v>276</v>
      </c>
      <c r="C338" s="467"/>
      <c r="D338" s="468"/>
      <c r="E338" s="492">
        <f t="shared" si="118"/>
        <v>271</v>
      </c>
      <c r="F338" s="492">
        <f t="shared" si="119"/>
        <v>135</v>
      </c>
      <c r="G338" s="492">
        <f t="shared" si="120"/>
        <v>136</v>
      </c>
      <c r="H338" s="492">
        <f t="shared" si="121"/>
        <v>0</v>
      </c>
      <c r="I338" s="494"/>
      <c r="J338" s="495"/>
      <c r="K338" s="453">
        <f t="shared" si="122"/>
        <v>0</v>
      </c>
      <c r="L338" s="453"/>
      <c r="M338" s="462"/>
      <c r="N338" s="503">
        <f t="shared" si="123"/>
        <v>271</v>
      </c>
      <c r="O338" s="503">
        <v>135</v>
      </c>
      <c r="P338" s="503">
        <v>136</v>
      </c>
      <c r="Q338" s="453">
        <f t="shared" si="124"/>
        <v>0</v>
      </c>
      <c r="R338" s="496"/>
      <c r="S338" s="468"/>
      <c r="T338" s="467"/>
      <c r="U338" s="463" t="s">
        <v>277</v>
      </c>
    </row>
    <row r="339" spans="1:22" ht="15.75" customHeight="1">
      <c r="A339" s="467"/>
      <c r="B339" s="406" t="s">
        <v>279</v>
      </c>
      <c r="C339" s="467"/>
      <c r="D339" s="468"/>
      <c r="E339" s="492">
        <f t="shared" si="118"/>
        <v>282</v>
      </c>
      <c r="F339" s="492">
        <f t="shared" si="119"/>
        <v>150</v>
      </c>
      <c r="G339" s="492">
        <f t="shared" si="120"/>
        <v>132</v>
      </c>
      <c r="H339" s="492">
        <f t="shared" si="121"/>
        <v>0</v>
      </c>
      <c r="I339" s="494"/>
      <c r="J339" s="495"/>
      <c r="K339" s="453">
        <f t="shared" si="122"/>
        <v>0</v>
      </c>
      <c r="L339" s="453"/>
      <c r="M339" s="462"/>
      <c r="N339" s="503">
        <f t="shared" si="123"/>
        <v>282</v>
      </c>
      <c r="O339" s="503">
        <v>150</v>
      </c>
      <c r="P339" s="503">
        <v>132</v>
      </c>
      <c r="Q339" s="453">
        <f t="shared" si="124"/>
        <v>0</v>
      </c>
      <c r="R339" s="496"/>
      <c r="S339" s="468"/>
      <c r="T339" s="467"/>
      <c r="U339" s="463" t="s">
        <v>280</v>
      </c>
    </row>
    <row r="340" spans="1:22" ht="15.75" customHeight="1">
      <c r="A340" s="467"/>
      <c r="B340" s="406" t="s">
        <v>281</v>
      </c>
      <c r="C340" s="467"/>
      <c r="D340" s="468"/>
      <c r="E340" s="492">
        <f t="shared" si="118"/>
        <v>300</v>
      </c>
      <c r="F340" s="492">
        <f t="shared" si="119"/>
        <v>154</v>
      </c>
      <c r="G340" s="492">
        <f t="shared" si="120"/>
        <v>146</v>
      </c>
      <c r="H340" s="492">
        <f t="shared" si="121"/>
        <v>0</v>
      </c>
      <c r="I340" s="494"/>
      <c r="J340" s="495"/>
      <c r="K340" s="453">
        <f t="shared" si="122"/>
        <v>0</v>
      </c>
      <c r="L340" s="453"/>
      <c r="M340" s="462"/>
      <c r="N340" s="503">
        <f t="shared" si="123"/>
        <v>300</v>
      </c>
      <c r="O340" s="503">
        <v>154</v>
      </c>
      <c r="P340" s="503">
        <v>146</v>
      </c>
      <c r="Q340" s="453">
        <f t="shared" si="124"/>
        <v>0</v>
      </c>
      <c r="R340" s="496"/>
      <c r="S340" s="468"/>
      <c r="T340" s="467"/>
      <c r="U340" s="463" t="s">
        <v>282</v>
      </c>
    </row>
    <row r="341" spans="1:22" ht="15.75" customHeight="1">
      <c r="A341" s="467"/>
      <c r="B341" s="406" t="s">
        <v>283</v>
      </c>
      <c r="C341" s="467"/>
      <c r="D341" s="468"/>
      <c r="E341" s="492">
        <f t="shared" si="118"/>
        <v>303</v>
      </c>
      <c r="F341" s="492">
        <f t="shared" si="119"/>
        <v>160</v>
      </c>
      <c r="G341" s="492">
        <f t="shared" si="120"/>
        <v>143</v>
      </c>
      <c r="H341" s="492">
        <f t="shared" si="121"/>
        <v>0</v>
      </c>
      <c r="I341" s="494"/>
      <c r="J341" s="495"/>
      <c r="K341" s="453">
        <f t="shared" si="122"/>
        <v>0</v>
      </c>
      <c r="L341" s="453"/>
      <c r="M341" s="462"/>
      <c r="N341" s="503">
        <f t="shared" si="123"/>
        <v>303</v>
      </c>
      <c r="O341" s="503">
        <v>160</v>
      </c>
      <c r="P341" s="503">
        <v>143</v>
      </c>
      <c r="Q341" s="453">
        <f t="shared" si="124"/>
        <v>0</v>
      </c>
      <c r="R341" s="496"/>
      <c r="S341" s="468"/>
      <c r="T341" s="467"/>
      <c r="U341" s="463" t="s">
        <v>284</v>
      </c>
    </row>
    <row r="342" spans="1:22" ht="17.25" customHeight="1">
      <c r="A342" s="464" t="s">
        <v>285</v>
      </c>
      <c r="B342" s="461"/>
      <c r="C342" s="467"/>
      <c r="D342" s="468"/>
      <c r="E342" s="494">
        <f t="shared" ref="E342:S342" si="125">SUM(E343:E345)</f>
        <v>631</v>
      </c>
      <c r="F342" s="494">
        <f t="shared" si="125"/>
        <v>337</v>
      </c>
      <c r="G342" s="494">
        <f t="shared" si="125"/>
        <v>294</v>
      </c>
      <c r="H342" s="494">
        <f t="shared" si="125"/>
        <v>0</v>
      </c>
      <c r="I342" s="494">
        <f t="shared" si="125"/>
        <v>0</v>
      </c>
      <c r="J342" s="494">
        <f t="shared" si="125"/>
        <v>0</v>
      </c>
      <c r="K342" s="496">
        <f t="shared" si="125"/>
        <v>0</v>
      </c>
      <c r="L342" s="496">
        <f t="shared" si="125"/>
        <v>0</v>
      </c>
      <c r="M342" s="496">
        <f t="shared" si="125"/>
        <v>0</v>
      </c>
      <c r="N342" s="502">
        <f>SUM(N343:N345)</f>
        <v>631</v>
      </c>
      <c r="O342" s="502">
        <f t="shared" ref="O342:P342" si="126">SUM(O343:O345)</f>
        <v>337</v>
      </c>
      <c r="P342" s="502">
        <f t="shared" si="126"/>
        <v>294</v>
      </c>
      <c r="Q342" s="496">
        <f t="shared" si="125"/>
        <v>0</v>
      </c>
      <c r="R342" s="496">
        <f t="shared" si="125"/>
        <v>0</v>
      </c>
      <c r="S342" s="496">
        <f t="shared" si="125"/>
        <v>0</v>
      </c>
      <c r="T342" s="459" t="s">
        <v>98</v>
      </c>
      <c r="U342" s="460"/>
      <c r="V342" s="519"/>
    </row>
    <row r="343" spans="1:22" ht="17.25" customHeight="1">
      <c r="A343" s="467"/>
      <c r="B343" s="406" t="s">
        <v>286</v>
      </c>
      <c r="C343" s="467"/>
      <c r="D343" s="468"/>
      <c r="E343" s="492">
        <f t="shared" ref="E343:G345" si="127">H343+K343+N343+Q343</f>
        <v>225</v>
      </c>
      <c r="F343" s="492">
        <f t="shared" si="127"/>
        <v>117</v>
      </c>
      <c r="G343" s="492">
        <f t="shared" si="127"/>
        <v>108</v>
      </c>
      <c r="H343" s="492">
        <f>I343+J343</f>
        <v>0</v>
      </c>
      <c r="I343" s="494"/>
      <c r="J343" s="495"/>
      <c r="K343" s="453">
        <f>L343+M343</f>
        <v>0</v>
      </c>
      <c r="L343" s="453"/>
      <c r="M343" s="462"/>
      <c r="N343" s="503">
        <f>SUM(O343:P343)</f>
        <v>225</v>
      </c>
      <c r="O343" s="503">
        <v>117</v>
      </c>
      <c r="P343" s="503">
        <v>108</v>
      </c>
      <c r="Q343" s="453">
        <f>R343+S343</f>
        <v>0</v>
      </c>
      <c r="R343" s="496"/>
      <c r="S343" s="468"/>
      <c r="T343" s="467"/>
      <c r="U343" s="463" t="s">
        <v>287</v>
      </c>
    </row>
    <row r="344" spans="1:22" ht="13.5" customHeight="1">
      <c r="A344" s="467"/>
      <c r="B344" s="406" t="s">
        <v>288</v>
      </c>
      <c r="C344" s="467"/>
      <c r="D344" s="468"/>
      <c r="E344" s="492">
        <f t="shared" si="127"/>
        <v>206</v>
      </c>
      <c r="F344" s="492">
        <f t="shared" si="127"/>
        <v>110</v>
      </c>
      <c r="G344" s="492">
        <f t="shared" si="127"/>
        <v>96</v>
      </c>
      <c r="H344" s="492">
        <f>I344+J344</f>
        <v>0</v>
      </c>
      <c r="I344" s="494"/>
      <c r="J344" s="495"/>
      <c r="K344" s="453">
        <f>L344+M344</f>
        <v>0</v>
      </c>
      <c r="L344" s="453"/>
      <c r="M344" s="462"/>
      <c r="N344" s="503">
        <f t="shared" ref="N344:N345" si="128">SUM(O344:P344)</f>
        <v>206</v>
      </c>
      <c r="O344" s="503">
        <v>110</v>
      </c>
      <c r="P344" s="503">
        <v>96</v>
      </c>
      <c r="Q344" s="453">
        <f>R344+S344</f>
        <v>0</v>
      </c>
      <c r="R344" s="496"/>
      <c r="S344" s="468"/>
      <c r="T344" s="467"/>
      <c r="U344" s="463" t="s">
        <v>289</v>
      </c>
    </row>
    <row r="345" spans="1:22" ht="13.5" customHeight="1">
      <c r="A345" s="467"/>
      <c r="B345" s="406" t="s">
        <v>290</v>
      </c>
      <c r="C345" s="467"/>
      <c r="D345" s="468"/>
      <c r="E345" s="492">
        <f t="shared" si="127"/>
        <v>200</v>
      </c>
      <c r="F345" s="492">
        <f t="shared" si="127"/>
        <v>110</v>
      </c>
      <c r="G345" s="492">
        <f t="shared" si="127"/>
        <v>90</v>
      </c>
      <c r="H345" s="492">
        <f>I345+J345</f>
        <v>0</v>
      </c>
      <c r="I345" s="494"/>
      <c r="J345" s="495"/>
      <c r="K345" s="453">
        <f>L345+M345</f>
        <v>0</v>
      </c>
      <c r="L345" s="453"/>
      <c r="M345" s="462"/>
      <c r="N345" s="503">
        <f t="shared" si="128"/>
        <v>200</v>
      </c>
      <c r="O345" s="503">
        <v>110</v>
      </c>
      <c r="P345" s="503">
        <v>90</v>
      </c>
      <c r="Q345" s="453">
        <f>R345+S345</f>
        <v>0</v>
      </c>
      <c r="R345" s="496"/>
      <c r="S345" s="468"/>
      <c r="T345" s="467"/>
      <c r="U345" s="463" t="s">
        <v>291</v>
      </c>
    </row>
    <row r="346" spans="1:22" ht="16.5" customHeight="1">
      <c r="A346" s="464" t="s">
        <v>292</v>
      </c>
      <c r="B346" s="461"/>
      <c r="C346" s="467"/>
      <c r="D346" s="468"/>
      <c r="E346" s="494">
        <f t="shared" ref="E346:S346" si="129">SUM(E347:E349)</f>
        <v>0</v>
      </c>
      <c r="F346" s="494">
        <f t="shared" si="129"/>
        <v>0</v>
      </c>
      <c r="G346" s="494">
        <f t="shared" si="129"/>
        <v>0</v>
      </c>
      <c r="H346" s="494">
        <f t="shared" si="129"/>
        <v>0</v>
      </c>
      <c r="I346" s="494">
        <f t="shared" si="129"/>
        <v>0</v>
      </c>
      <c r="J346" s="494">
        <f t="shared" si="129"/>
        <v>0</v>
      </c>
      <c r="K346" s="496">
        <f t="shared" si="129"/>
        <v>0</v>
      </c>
      <c r="L346" s="496">
        <f t="shared" si="129"/>
        <v>0</v>
      </c>
      <c r="M346" s="496">
        <f t="shared" si="129"/>
        <v>0</v>
      </c>
      <c r="N346" s="502">
        <v>0</v>
      </c>
      <c r="O346" s="502">
        <v>0</v>
      </c>
      <c r="P346" s="502">
        <v>0</v>
      </c>
      <c r="Q346" s="496">
        <f t="shared" si="129"/>
        <v>0</v>
      </c>
      <c r="R346" s="496">
        <f t="shared" si="129"/>
        <v>0</v>
      </c>
      <c r="S346" s="496">
        <f t="shared" si="129"/>
        <v>0</v>
      </c>
      <c r="T346" s="459" t="s">
        <v>99</v>
      </c>
      <c r="U346" s="460"/>
      <c r="V346" s="519"/>
    </row>
    <row r="347" spans="1:22" ht="13.5" customHeight="1">
      <c r="A347" s="467"/>
      <c r="B347" s="406" t="s">
        <v>293</v>
      </c>
      <c r="C347" s="467"/>
      <c r="D347" s="468"/>
      <c r="E347" s="492">
        <f t="shared" ref="E347:G349" si="130">H347+K347+N347+Q347</f>
        <v>0</v>
      </c>
      <c r="F347" s="492">
        <f t="shared" si="130"/>
        <v>0</v>
      </c>
      <c r="G347" s="492">
        <f t="shared" si="130"/>
        <v>0</v>
      </c>
      <c r="H347" s="492">
        <f>I347+J347</f>
        <v>0</v>
      </c>
      <c r="I347" s="494"/>
      <c r="J347" s="495"/>
      <c r="K347" s="453">
        <f>L347+M347</f>
        <v>0</v>
      </c>
      <c r="L347" s="453"/>
      <c r="M347" s="462"/>
      <c r="N347" s="503">
        <v>0</v>
      </c>
      <c r="O347" s="503">
        <v>0</v>
      </c>
      <c r="P347" s="503">
        <v>0</v>
      </c>
      <c r="Q347" s="453">
        <f>R347+S347</f>
        <v>0</v>
      </c>
      <c r="R347" s="496"/>
      <c r="S347" s="468"/>
      <c r="T347" s="467"/>
      <c r="U347" s="463" t="s">
        <v>294</v>
      </c>
    </row>
    <row r="348" spans="1:22" ht="13.5" customHeight="1">
      <c r="A348" s="467"/>
      <c r="B348" s="406" t="s">
        <v>295</v>
      </c>
      <c r="C348" s="467"/>
      <c r="D348" s="468"/>
      <c r="E348" s="492">
        <f t="shared" si="130"/>
        <v>0</v>
      </c>
      <c r="F348" s="492">
        <f t="shared" si="130"/>
        <v>0</v>
      </c>
      <c r="G348" s="492">
        <f t="shared" si="130"/>
        <v>0</v>
      </c>
      <c r="H348" s="492">
        <f>I348+J348</f>
        <v>0</v>
      </c>
      <c r="I348" s="494"/>
      <c r="J348" s="495"/>
      <c r="K348" s="453">
        <f>L348+M348</f>
        <v>0</v>
      </c>
      <c r="L348" s="453"/>
      <c r="M348" s="462"/>
      <c r="N348" s="503">
        <v>0</v>
      </c>
      <c r="O348" s="503">
        <v>0</v>
      </c>
      <c r="P348" s="503">
        <v>0</v>
      </c>
      <c r="Q348" s="453">
        <f>R348+S348</f>
        <v>0</v>
      </c>
      <c r="R348" s="496"/>
      <c r="S348" s="468"/>
      <c r="T348" s="467"/>
      <c r="U348" s="463" t="s">
        <v>296</v>
      </c>
    </row>
    <row r="349" spans="1:22" ht="13.5" customHeight="1">
      <c r="A349" s="467"/>
      <c r="B349" s="406" t="s">
        <v>297</v>
      </c>
      <c r="C349" s="467"/>
      <c r="D349" s="468"/>
      <c r="E349" s="492">
        <f t="shared" si="130"/>
        <v>0</v>
      </c>
      <c r="F349" s="492">
        <f t="shared" si="130"/>
        <v>0</v>
      </c>
      <c r="G349" s="492">
        <f t="shared" si="130"/>
        <v>0</v>
      </c>
      <c r="H349" s="492">
        <f>I349+J349</f>
        <v>0</v>
      </c>
      <c r="I349" s="494"/>
      <c r="J349" s="495"/>
      <c r="K349" s="453">
        <f>L349+M349</f>
        <v>0</v>
      </c>
      <c r="L349" s="453"/>
      <c r="M349" s="462"/>
      <c r="N349" s="503">
        <v>0</v>
      </c>
      <c r="O349" s="503">
        <v>0</v>
      </c>
      <c r="P349" s="503">
        <v>0</v>
      </c>
      <c r="Q349" s="453">
        <f>R349+S349</f>
        <v>0</v>
      </c>
      <c r="R349" s="496"/>
      <c r="S349" s="468"/>
      <c r="T349" s="467"/>
      <c r="U349" s="463" t="s">
        <v>298</v>
      </c>
    </row>
    <row r="350" spans="1:22" ht="3" customHeight="1">
      <c r="A350" s="12"/>
      <c r="B350" s="12"/>
      <c r="C350" s="12"/>
      <c r="D350" s="12"/>
      <c r="E350" s="442"/>
      <c r="F350" s="443"/>
      <c r="G350" s="443"/>
      <c r="H350" s="442"/>
      <c r="I350" s="442"/>
      <c r="J350" s="443"/>
      <c r="K350" s="13"/>
      <c r="L350" s="13"/>
      <c r="M350" s="283"/>
      <c r="N350" s="503">
        <v>0</v>
      </c>
      <c r="O350" s="503">
        <v>0</v>
      </c>
      <c r="P350" s="503">
        <v>0</v>
      </c>
      <c r="Q350" s="13"/>
      <c r="R350" s="13"/>
      <c r="S350" s="283"/>
      <c r="T350" s="12"/>
      <c r="U350" s="12"/>
    </row>
    <row r="351" spans="1:22" ht="3" customHeight="1"/>
    <row r="352" spans="1:22" s="10" customFormat="1" ht="14.25" customHeight="1">
      <c r="A352" s="8"/>
      <c r="B352" s="10" t="s">
        <v>302</v>
      </c>
      <c r="C352" s="8"/>
      <c r="D352" s="8"/>
      <c r="E352" s="562"/>
      <c r="F352" s="562"/>
      <c r="G352" s="562"/>
      <c r="H352" s="444"/>
      <c r="I352" s="444"/>
      <c r="J352" s="444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44"/>
      <c r="F353" s="444"/>
      <c r="G353" s="444"/>
      <c r="H353" s="444"/>
      <c r="I353" s="444"/>
      <c r="J353" s="444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44"/>
      <c r="F354" s="444"/>
      <c r="G354" s="444"/>
      <c r="H354" s="444"/>
      <c r="I354" s="444"/>
      <c r="J354" s="444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44"/>
      <c r="F355" s="444"/>
      <c r="G355" s="444"/>
      <c r="H355" s="444"/>
      <c r="I355" s="444"/>
      <c r="J355" s="444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256</v>
      </c>
      <c r="C1" s="2">
        <v>3.6</v>
      </c>
      <c r="D1" s="1" t="s">
        <v>548</v>
      </c>
    </row>
    <row r="2" spans="1:20" s="3" customFormat="1">
      <c r="B2" s="35" t="s">
        <v>2</v>
      </c>
      <c r="C2" s="2">
        <v>3.6</v>
      </c>
      <c r="D2" s="35" t="s">
        <v>549</v>
      </c>
      <c r="E2" s="35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74" t="s">
        <v>3</v>
      </c>
      <c r="B4" s="1075"/>
      <c r="C4" s="1075"/>
      <c r="D4" s="1076"/>
      <c r="E4" s="342"/>
      <c r="F4" s="8"/>
      <c r="G4" s="840"/>
      <c r="H4" s="1093" t="s">
        <v>4</v>
      </c>
      <c r="I4" s="1094"/>
      <c r="J4" s="1094"/>
      <c r="K4" s="1094"/>
      <c r="L4" s="1094"/>
      <c r="M4" s="1094"/>
      <c r="N4" s="1088"/>
      <c r="O4" s="1088"/>
      <c r="P4" s="1088"/>
      <c r="Q4" s="1082"/>
      <c r="R4" s="1082"/>
      <c r="S4" s="1083"/>
      <c r="T4" s="1084" t="s">
        <v>5</v>
      </c>
    </row>
    <row r="5" spans="1:20" s="10" customFormat="1" ht="18.75">
      <c r="A5" s="1077"/>
      <c r="B5" s="1077"/>
      <c r="C5" s="1077"/>
      <c r="D5" s="1078"/>
      <c r="E5" s="16"/>
      <c r="F5" s="8"/>
      <c r="G5" s="840"/>
      <c r="H5" s="16"/>
      <c r="I5" s="8"/>
      <c r="J5" s="27"/>
      <c r="K5" s="245"/>
      <c r="L5" s="844" t="s">
        <v>6</v>
      </c>
      <c r="M5" s="245"/>
      <c r="N5" s="51"/>
      <c r="O5" s="33"/>
      <c r="P5" s="52"/>
      <c r="Q5" s="8"/>
      <c r="R5" s="8"/>
      <c r="S5" s="27"/>
      <c r="T5" s="1085"/>
    </row>
    <row r="6" spans="1:20" s="10" customFormat="1" ht="19.5" customHeight="1">
      <c r="A6" s="1077"/>
      <c r="B6" s="1077"/>
      <c r="C6" s="1077"/>
      <c r="D6" s="1078"/>
      <c r="E6" s="1087" t="s">
        <v>7</v>
      </c>
      <c r="F6" s="1088"/>
      <c r="G6" s="1089"/>
      <c r="H6" s="843"/>
      <c r="I6" s="844" t="s">
        <v>8</v>
      </c>
      <c r="J6" s="246"/>
      <c r="K6" s="245"/>
      <c r="L6" s="844" t="s">
        <v>9</v>
      </c>
      <c r="M6" s="245"/>
      <c r="N6" s="1213"/>
      <c r="O6" s="1214"/>
      <c r="P6" s="1215"/>
      <c r="Q6" s="1088"/>
      <c r="R6" s="1088"/>
      <c r="S6" s="1089"/>
      <c r="T6" s="1085"/>
    </row>
    <row r="7" spans="1:20" s="10" customFormat="1" ht="21" customHeight="1">
      <c r="A7" s="1077"/>
      <c r="B7" s="1077"/>
      <c r="C7" s="1077"/>
      <c r="D7" s="1078"/>
      <c r="E7" s="1087" t="s">
        <v>11</v>
      </c>
      <c r="F7" s="1088"/>
      <c r="G7" s="1089"/>
      <c r="H7" s="843"/>
      <c r="I7" s="844" t="s">
        <v>12</v>
      </c>
      <c r="J7" s="246"/>
      <c r="K7" s="245"/>
      <c r="L7" s="844" t="s">
        <v>13</v>
      </c>
      <c r="M7" s="245"/>
      <c r="N7" s="1087" t="s">
        <v>164</v>
      </c>
      <c r="O7" s="1088"/>
      <c r="P7" s="1089"/>
      <c r="Q7" s="1088" t="s">
        <v>263</v>
      </c>
      <c r="R7" s="1088"/>
      <c r="S7" s="1089"/>
      <c r="T7" s="1085"/>
    </row>
    <row r="8" spans="1:20" s="10" customFormat="1" ht="18.75">
      <c r="A8" s="1077"/>
      <c r="B8" s="1077"/>
      <c r="C8" s="1077"/>
      <c r="D8" s="1078"/>
      <c r="E8" s="16"/>
      <c r="F8" s="839"/>
      <c r="G8" s="840"/>
      <c r="H8" s="843"/>
      <c r="I8" s="844" t="s">
        <v>15</v>
      </c>
      <c r="J8" s="246"/>
      <c r="K8" s="245"/>
      <c r="L8" s="844" t="s">
        <v>16</v>
      </c>
      <c r="M8" s="245"/>
      <c r="N8" s="1087" t="s">
        <v>17</v>
      </c>
      <c r="O8" s="1088"/>
      <c r="P8" s="1089"/>
      <c r="Q8" s="1088" t="s">
        <v>166</v>
      </c>
      <c r="R8" s="1088"/>
      <c r="S8" s="1089"/>
      <c r="T8" s="1085"/>
    </row>
    <row r="9" spans="1:20" s="10" customFormat="1" ht="18.75">
      <c r="A9" s="1077"/>
      <c r="B9" s="1077"/>
      <c r="C9" s="1077"/>
      <c r="D9" s="1078"/>
      <c r="E9" s="28"/>
      <c r="F9" s="841"/>
      <c r="G9" s="842"/>
      <c r="H9" s="347"/>
      <c r="I9" s="845" t="s">
        <v>19</v>
      </c>
      <c r="J9" s="348"/>
      <c r="K9" s="23"/>
      <c r="L9" s="841" t="s">
        <v>19</v>
      </c>
      <c r="M9" s="23"/>
      <c r="N9" s="1093" t="s">
        <v>20</v>
      </c>
      <c r="O9" s="1094"/>
      <c r="P9" s="1095"/>
      <c r="Q9" s="23"/>
      <c r="R9" s="23"/>
      <c r="S9" s="30"/>
      <c r="T9" s="1085"/>
    </row>
    <row r="10" spans="1:20">
      <c r="A10" s="1077"/>
      <c r="B10" s="1077"/>
      <c r="C10" s="1077"/>
      <c r="D10" s="1078"/>
      <c r="E10" s="20" t="s">
        <v>7</v>
      </c>
      <c r="F10" s="20" t="s">
        <v>167</v>
      </c>
      <c r="G10" s="840" t="s">
        <v>168</v>
      </c>
      <c r="H10" s="20" t="s">
        <v>7</v>
      </c>
      <c r="I10" s="20" t="s">
        <v>167</v>
      </c>
      <c r="J10" s="840" t="s">
        <v>168</v>
      </c>
      <c r="K10" s="20" t="s">
        <v>7</v>
      </c>
      <c r="L10" s="20" t="s">
        <v>167</v>
      </c>
      <c r="M10" s="840" t="s">
        <v>168</v>
      </c>
      <c r="N10" s="34" t="s">
        <v>7</v>
      </c>
      <c r="O10" s="840" t="s">
        <v>167</v>
      </c>
      <c r="P10" s="840" t="s">
        <v>168</v>
      </c>
      <c r="Q10" s="20" t="s">
        <v>7</v>
      </c>
      <c r="R10" s="20" t="s">
        <v>167</v>
      </c>
      <c r="S10" s="840" t="s">
        <v>168</v>
      </c>
      <c r="T10" s="1085"/>
    </row>
    <row r="11" spans="1:20">
      <c r="A11" s="1079"/>
      <c r="B11" s="1079"/>
      <c r="C11" s="1079"/>
      <c r="D11" s="1080"/>
      <c r="E11" s="22" t="s">
        <v>11</v>
      </c>
      <c r="F11" s="22" t="s">
        <v>169</v>
      </c>
      <c r="G11" s="842" t="s">
        <v>170</v>
      </c>
      <c r="H11" s="22" t="s">
        <v>11</v>
      </c>
      <c r="I11" s="22" t="s">
        <v>169</v>
      </c>
      <c r="J11" s="842" t="s">
        <v>170</v>
      </c>
      <c r="K11" s="22" t="s">
        <v>11</v>
      </c>
      <c r="L11" s="22" t="s">
        <v>169</v>
      </c>
      <c r="M11" s="842" t="s">
        <v>170</v>
      </c>
      <c r="N11" s="22" t="s">
        <v>11</v>
      </c>
      <c r="O11" s="842" t="s">
        <v>169</v>
      </c>
      <c r="P11" s="842" t="s">
        <v>170</v>
      </c>
      <c r="Q11" s="22" t="s">
        <v>11</v>
      </c>
      <c r="R11" s="22" t="s">
        <v>169</v>
      </c>
      <c r="S11" s="842" t="s">
        <v>170</v>
      </c>
      <c r="T11" s="1086"/>
    </row>
    <row r="12" spans="1:20" s="349" customFormat="1" ht="18.75" customHeight="1">
      <c r="A12" s="1216" t="s">
        <v>21</v>
      </c>
      <c r="B12" s="1216"/>
      <c r="C12" s="1216"/>
      <c r="D12" s="1217"/>
      <c r="E12" s="909">
        <f>SUM(E13:E25)</f>
        <v>81310</v>
      </c>
      <c r="F12" s="909">
        <f>SUM(F13:F25)</f>
        <v>40643</v>
      </c>
      <c r="G12" s="909">
        <f t="shared" ref="G12:S12" si="0">SUM(G13:G25)</f>
        <v>40667</v>
      </c>
      <c r="H12" s="909">
        <f t="shared" si="0"/>
        <v>57148</v>
      </c>
      <c r="I12" s="909">
        <f t="shared" si="0"/>
        <v>27609</v>
      </c>
      <c r="J12" s="909">
        <f t="shared" si="0"/>
        <v>29539</v>
      </c>
      <c r="K12" s="909">
        <f t="shared" si="0"/>
        <v>19755</v>
      </c>
      <c r="L12" s="909">
        <f t="shared" si="0"/>
        <v>10243</v>
      </c>
      <c r="M12" s="909">
        <f t="shared" si="0"/>
        <v>9512</v>
      </c>
      <c r="N12" s="909">
        <f t="shared" si="0"/>
        <v>3087</v>
      </c>
      <c r="O12" s="909">
        <f t="shared" si="0"/>
        <v>1620</v>
      </c>
      <c r="P12" s="909">
        <f t="shared" si="0"/>
        <v>1467</v>
      </c>
      <c r="Q12" s="909">
        <f t="shared" si="0"/>
        <v>1231</v>
      </c>
      <c r="R12" s="909">
        <f t="shared" si="0"/>
        <v>1082</v>
      </c>
      <c r="S12" s="909">
        <f t="shared" si="0"/>
        <v>149</v>
      </c>
      <c r="T12" s="910" t="s">
        <v>11</v>
      </c>
    </row>
    <row r="13" spans="1:20" ht="18.75" customHeight="1">
      <c r="A13" s="350"/>
      <c r="B13" s="57" t="s">
        <v>22</v>
      </c>
      <c r="C13" s="351"/>
      <c r="D13" s="352"/>
      <c r="E13" s="911">
        <f t="shared" ref="E13:E25" si="1">E45+E75+E105+E135+E165+E195+E225+E255</f>
        <v>35229</v>
      </c>
      <c r="F13" s="911">
        <f t="shared" ref="F13:S13" si="2">F45+F75+F105+F135+F165+F195+F225+F255</f>
        <v>16882</v>
      </c>
      <c r="G13" s="911">
        <f t="shared" si="2"/>
        <v>18347</v>
      </c>
      <c r="H13" s="911">
        <f t="shared" si="2"/>
        <v>17659</v>
      </c>
      <c r="I13" s="911">
        <f t="shared" si="2"/>
        <v>7858</v>
      </c>
      <c r="J13" s="911">
        <f t="shared" si="2"/>
        <v>9801</v>
      </c>
      <c r="K13" s="911">
        <f t="shared" si="2"/>
        <v>13892</v>
      </c>
      <c r="L13" s="911">
        <f t="shared" si="2"/>
        <v>6962</v>
      </c>
      <c r="M13" s="911">
        <f t="shared" si="2"/>
        <v>6930</v>
      </c>
      <c r="N13" s="911">
        <f t="shared" si="2"/>
        <v>3087</v>
      </c>
      <c r="O13" s="911">
        <f t="shared" si="2"/>
        <v>1620</v>
      </c>
      <c r="P13" s="911">
        <f t="shared" si="2"/>
        <v>1467</v>
      </c>
      <c r="Q13" s="911">
        <f t="shared" si="2"/>
        <v>591</v>
      </c>
      <c r="R13" s="911">
        <f t="shared" si="2"/>
        <v>442</v>
      </c>
      <c r="S13" s="911">
        <f t="shared" si="2"/>
        <v>149</v>
      </c>
      <c r="T13" s="57" t="s">
        <v>23</v>
      </c>
    </row>
    <row r="14" spans="1:20" ht="18.75" customHeight="1">
      <c r="A14" s="351"/>
      <c r="B14" s="57" t="s">
        <v>24</v>
      </c>
      <c r="C14" s="351"/>
      <c r="D14" s="352"/>
      <c r="E14" s="911">
        <f t="shared" si="1"/>
        <v>3728</v>
      </c>
      <c r="F14" s="911">
        <f t="shared" ref="F14:J25" si="3">F46+F76+F106+F136+F166+F196+F226+F256</f>
        <v>1842</v>
      </c>
      <c r="G14" s="911">
        <f t="shared" si="3"/>
        <v>1886</v>
      </c>
      <c r="H14" s="911">
        <f t="shared" si="3"/>
        <v>3728</v>
      </c>
      <c r="I14" s="911">
        <f t="shared" si="3"/>
        <v>1842</v>
      </c>
      <c r="J14" s="911">
        <f t="shared" si="3"/>
        <v>1886</v>
      </c>
      <c r="K14" s="911" t="s">
        <v>25</v>
      </c>
      <c r="L14" s="911" t="s">
        <v>25</v>
      </c>
      <c r="M14" s="911" t="s">
        <v>25</v>
      </c>
      <c r="N14" s="911" t="s">
        <v>25</v>
      </c>
      <c r="O14" s="911" t="s">
        <v>25</v>
      </c>
      <c r="P14" s="911" t="s">
        <v>25</v>
      </c>
      <c r="Q14" s="911" t="s">
        <v>25</v>
      </c>
      <c r="R14" s="911" t="s">
        <v>25</v>
      </c>
      <c r="S14" s="911" t="s">
        <v>25</v>
      </c>
      <c r="T14" s="57" t="s">
        <v>26</v>
      </c>
    </row>
    <row r="15" spans="1:20" ht="18.75" customHeight="1">
      <c r="A15" s="351"/>
      <c r="B15" s="57" t="s">
        <v>27</v>
      </c>
      <c r="C15" s="351"/>
      <c r="D15" s="352"/>
      <c r="E15" s="911">
        <f t="shared" si="1"/>
        <v>4285</v>
      </c>
      <c r="F15" s="911">
        <f t="shared" si="3"/>
        <v>2276</v>
      </c>
      <c r="G15" s="911">
        <f t="shared" si="3"/>
        <v>2009</v>
      </c>
      <c r="H15" s="911">
        <f t="shared" si="3"/>
        <v>2510</v>
      </c>
      <c r="I15" s="911">
        <f t="shared" si="3"/>
        <v>1323</v>
      </c>
      <c r="J15" s="911">
        <f t="shared" si="3"/>
        <v>1187</v>
      </c>
      <c r="K15" s="911">
        <f>K47+K77+K107+K137+K167+K197+K227+K257</f>
        <v>1686</v>
      </c>
      <c r="L15" s="911">
        <f>L47+L77+L107+L137+L167+L197+L227+L257</f>
        <v>864</v>
      </c>
      <c r="M15" s="911">
        <f>M47+M77+M107+M137+M167+M197+M227+M257</f>
        <v>822</v>
      </c>
      <c r="N15" s="911" t="s">
        <v>25</v>
      </c>
      <c r="O15" s="911" t="s">
        <v>25</v>
      </c>
      <c r="P15" s="911" t="s">
        <v>25</v>
      </c>
      <c r="Q15" s="911" t="s">
        <v>25</v>
      </c>
      <c r="R15" s="911" t="s">
        <v>25</v>
      </c>
      <c r="S15" s="911" t="s">
        <v>25</v>
      </c>
      <c r="T15" s="57" t="s">
        <v>28</v>
      </c>
    </row>
    <row r="16" spans="1:20" ht="18.75" customHeight="1">
      <c r="A16" s="351"/>
      <c r="B16" s="57" t="s">
        <v>29</v>
      </c>
      <c r="C16" s="351"/>
      <c r="D16" s="352"/>
      <c r="E16" s="911">
        <f t="shared" si="1"/>
        <v>3100</v>
      </c>
      <c r="F16" s="911">
        <f t="shared" si="3"/>
        <v>1542</v>
      </c>
      <c r="G16" s="911">
        <f t="shared" si="3"/>
        <v>1558</v>
      </c>
      <c r="H16" s="911">
        <f t="shared" si="3"/>
        <v>3100</v>
      </c>
      <c r="I16" s="911">
        <f t="shared" si="3"/>
        <v>1542</v>
      </c>
      <c r="J16" s="911">
        <f t="shared" si="3"/>
        <v>1558</v>
      </c>
      <c r="K16" s="911" t="s">
        <v>25</v>
      </c>
      <c r="L16" s="911" t="s">
        <v>25</v>
      </c>
      <c r="M16" s="911" t="s">
        <v>25</v>
      </c>
      <c r="N16" s="911" t="s">
        <v>25</v>
      </c>
      <c r="O16" s="911" t="s">
        <v>25</v>
      </c>
      <c r="P16" s="911" t="s">
        <v>25</v>
      </c>
      <c r="Q16" s="911" t="s">
        <v>25</v>
      </c>
      <c r="R16" s="911" t="s">
        <v>25</v>
      </c>
      <c r="S16" s="911" t="s">
        <v>25</v>
      </c>
      <c r="T16" s="57" t="s">
        <v>30</v>
      </c>
    </row>
    <row r="17" spans="1:22" ht="18.75" customHeight="1">
      <c r="A17" s="351"/>
      <c r="B17" s="57" t="s">
        <v>31</v>
      </c>
      <c r="C17" s="351"/>
      <c r="D17" s="352"/>
      <c r="E17" s="911">
        <f t="shared" si="1"/>
        <v>5994</v>
      </c>
      <c r="F17" s="911">
        <f t="shared" si="3"/>
        <v>3017</v>
      </c>
      <c r="G17" s="911">
        <f t="shared" si="3"/>
        <v>2977</v>
      </c>
      <c r="H17" s="911">
        <f t="shared" si="3"/>
        <v>3923</v>
      </c>
      <c r="I17" s="911">
        <f t="shared" si="3"/>
        <v>1907</v>
      </c>
      <c r="J17" s="911">
        <f t="shared" si="3"/>
        <v>2016</v>
      </c>
      <c r="K17" s="911">
        <f t="shared" ref="K17:M22" si="4">K49+K79+K109+K139+K169+K199+K229+K259</f>
        <v>1995</v>
      </c>
      <c r="L17" s="911">
        <f t="shared" si="4"/>
        <v>1034</v>
      </c>
      <c r="M17" s="911">
        <f t="shared" si="4"/>
        <v>961</v>
      </c>
      <c r="N17" s="911" t="s">
        <v>25</v>
      </c>
      <c r="O17" s="911" t="s">
        <v>25</v>
      </c>
      <c r="P17" s="911" t="s">
        <v>25</v>
      </c>
      <c r="Q17" s="911">
        <f t="shared" ref="Q17:R19" si="5">Q49+Q79+Q109+Q139+Q169+Q199+Q229+Q259</f>
        <v>76</v>
      </c>
      <c r="R17" s="911">
        <f t="shared" si="5"/>
        <v>76</v>
      </c>
      <c r="S17" s="911" t="s">
        <v>25</v>
      </c>
      <c r="T17" s="57" t="s">
        <v>32</v>
      </c>
    </row>
    <row r="18" spans="1:22" ht="18.75" customHeight="1">
      <c r="A18" s="351"/>
      <c r="B18" s="57" t="s">
        <v>33</v>
      </c>
      <c r="C18" s="351"/>
      <c r="D18" s="352"/>
      <c r="E18" s="911">
        <f t="shared" si="1"/>
        <v>3797</v>
      </c>
      <c r="F18" s="911">
        <f t="shared" si="3"/>
        <v>1865</v>
      </c>
      <c r="G18" s="911">
        <f t="shared" si="3"/>
        <v>1932</v>
      </c>
      <c r="H18" s="911">
        <f t="shared" si="3"/>
        <v>3711</v>
      </c>
      <c r="I18" s="911">
        <f t="shared" si="3"/>
        <v>1779</v>
      </c>
      <c r="J18" s="911">
        <f t="shared" si="3"/>
        <v>1932</v>
      </c>
      <c r="K18" s="911" t="s">
        <v>25</v>
      </c>
      <c r="L18" s="911" t="s">
        <v>25</v>
      </c>
      <c r="M18" s="911" t="s">
        <v>25</v>
      </c>
      <c r="N18" s="911" t="s">
        <v>25</v>
      </c>
      <c r="O18" s="911" t="s">
        <v>25</v>
      </c>
      <c r="P18" s="911" t="s">
        <v>25</v>
      </c>
      <c r="Q18" s="911">
        <f t="shared" si="5"/>
        <v>86</v>
      </c>
      <c r="R18" s="911">
        <f t="shared" si="5"/>
        <v>86</v>
      </c>
      <c r="S18" s="911" t="s">
        <v>25</v>
      </c>
      <c r="T18" s="57" t="s">
        <v>34</v>
      </c>
    </row>
    <row r="19" spans="1:22" ht="18.75" customHeight="1">
      <c r="A19" s="351"/>
      <c r="B19" s="57" t="s">
        <v>35</v>
      </c>
      <c r="C19" s="351"/>
      <c r="D19" s="352"/>
      <c r="E19" s="911">
        <f t="shared" si="1"/>
        <v>4336</v>
      </c>
      <c r="F19" s="911">
        <f t="shared" si="3"/>
        <v>2233</v>
      </c>
      <c r="G19" s="911">
        <f t="shared" si="3"/>
        <v>2103</v>
      </c>
      <c r="H19" s="911">
        <f t="shared" si="3"/>
        <v>4188</v>
      </c>
      <c r="I19" s="911">
        <f t="shared" si="3"/>
        <v>2085</v>
      </c>
      <c r="J19" s="911">
        <f t="shared" si="3"/>
        <v>2103</v>
      </c>
      <c r="K19" s="911" t="s">
        <v>25</v>
      </c>
      <c r="L19" s="911" t="s">
        <v>25</v>
      </c>
      <c r="M19" s="911" t="s">
        <v>25</v>
      </c>
      <c r="N19" s="911" t="s">
        <v>25</v>
      </c>
      <c r="O19" s="911" t="s">
        <v>25</v>
      </c>
      <c r="P19" s="911" t="s">
        <v>25</v>
      </c>
      <c r="Q19" s="911">
        <f t="shared" si="5"/>
        <v>148</v>
      </c>
      <c r="R19" s="911">
        <f t="shared" si="5"/>
        <v>148</v>
      </c>
      <c r="S19" s="911" t="s">
        <v>25</v>
      </c>
      <c r="T19" s="57" t="s">
        <v>36</v>
      </c>
    </row>
    <row r="20" spans="1:22" ht="18.75" customHeight="1">
      <c r="A20" s="351"/>
      <c r="B20" s="57" t="s">
        <v>37</v>
      </c>
      <c r="C20" s="351"/>
      <c r="D20" s="352"/>
      <c r="E20" s="911">
        <f t="shared" si="1"/>
        <v>6748</v>
      </c>
      <c r="F20" s="911">
        <f t="shared" si="3"/>
        <v>3440</v>
      </c>
      <c r="G20" s="911">
        <f t="shared" si="3"/>
        <v>3308</v>
      </c>
      <c r="H20" s="911">
        <f t="shared" si="3"/>
        <v>6152</v>
      </c>
      <c r="I20" s="911">
        <f t="shared" si="3"/>
        <v>3069</v>
      </c>
      <c r="J20" s="911">
        <f t="shared" si="3"/>
        <v>3083</v>
      </c>
      <c r="K20" s="911">
        <f t="shared" si="4"/>
        <v>596</v>
      </c>
      <c r="L20" s="911">
        <f t="shared" si="4"/>
        <v>371</v>
      </c>
      <c r="M20" s="911">
        <f t="shared" si="4"/>
        <v>225</v>
      </c>
      <c r="N20" s="911" t="s">
        <v>25</v>
      </c>
      <c r="O20" s="911" t="s">
        <v>25</v>
      </c>
      <c r="P20" s="911" t="s">
        <v>25</v>
      </c>
      <c r="Q20" s="911" t="s">
        <v>25</v>
      </c>
      <c r="R20" s="911" t="s">
        <v>25</v>
      </c>
      <c r="S20" s="911" t="s">
        <v>25</v>
      </c>
      <c r="T20" s="57" t="s">
        <v>38</v>
      </c>
    </row>
    <row r="21" spans="1:22" ht="18.75" customHeight="1">
      <c r="A21" s="351"/>
      <c r="B21" s="57" t="s">
        <v>39</v>
      </c>
      <c r="C21" s="351"/>
      <c r="D21" s="352"/>
      <c r="E21" s="911">
        <f t="shared" si="1"/>
        <v>2100</v>
      </c>
      <c r="F21" s="911">
        <f t="shared" si="3"/>
        <v>1095</v>
      </c>
      <c r="G21" s="911">
        <f t="shared" si="3"/>
        <v>1005</v>
      </c>
      <c r="H21" s="911">
        <f t="shared" si="3"/>
        <v>1390</v>
      </c>
      <c r="I21" s="911">
        <f t="shared" si="3"/>
        <v>702</v>
      </c>
      <c r="J21" s="911">
        <f t="shared" si="3"/>
        <v>688</v>
      </c>
      <c r="K21" s="911">
        <f t="shared" si="4"/>
        <v>710</v>
      </c>
      <c r="L21" s="911">
        <f t="shared" si="4"/>
        <v>393</v>
      </c>
      <c r="M21" s="911">
        <f t="shared" si="4"/>
        <v>317</v>
      </c>
      <c r="N21" s="911" t="s">
        <v>25</v>
      </c>
      <c r="O21" s="911" t="s">
        <v>25</v>
      </c>
      <c r="P21" s="911" t="s">
        <v>25</v>
      </c>
      <c r="Q21" s="911" t="s">
        <v>25</v>
      </c>
      <c r="R21" s="911" t="s">
        <v>25</v>
      </c>
      <c r="S21" s="911" t="s">
        <v>25</v>
      </c>
      <c r="T21" s="57" t="s">
        <v>40</v>
      </c>
    </row>
    <row r="22" spans="1:22" ht="18.75" customHeight="1">
      <c r="A22" s="351"/>
      <c r="B22" s="57" t="s">
        <v>41</v>
      </c>
      <c r="C22" s="351"/>
      <c r="D22" s="352"/>
      <c r="E22" s="911">
        <f t="shared" si="1"/>
        <v>3592</v>
      </c>
      <c r="F22" s="911">
        <f t="shared" si="3"/>
        <v>1983</v>
      </c>
      <c r="G22" s="911">
        <f t="shared" si="3"/>
        <v>1609</v>
      </c>
      <c r="H22" s="911">
        <f t="shared" si="3"/>
        <v>2749</v>
      </c>
      <c r="I22" s="911">
        <f t="shared" si="3"/>
        <v>1365</v>
      </c>
      <c r="J22" s="911">
        <f t="shared" si="3"/>
        <v>1384</v>
      </c>
      <c r="K22" s="911">
        <f t="shared" si="4"/>
        <v>619</v>
      </c>
      <c r="L22" s="911">
        <f t="shared" si="4"/>
        <v>394</v>
      </c>
      <c r="M22" s="911">
        <f t="shared" si="4"/>
        <v>225</v>
      </c>
      <c r="N22" s="911" t="s">
        <v>25</v>
      </c>
      <c r="O22" s="911" t="s">
        <v>25</v>
      </c>
      <c r="P22" s="911" t="s">
        <v>25</v>
      </c>
      <c r="Q22" s="911">
        <f t="shared" ref="Q22:R24" si="6">Q54+Q84+Q114+Q144+Q174+Q204+Q234+Q264</f>
        <v>224</v>
      </c>
      <c r="R22" s="911">
        <f t="shared" si="6"/>
        <v>224</v>
      </c>
      <c r="S22" s="911" t="s">
        <v>25</v>
      </c>
      <c r="T22" s="57" t="s">
        <v>42</v>
      </c>
    </row>
    <row r="23" spans="1:22" ht="18.75" customHeight="1">
      <c r="A23" s="351"/>
      <c r="B23" s="57" t="s">
        <v>43</v>
      </c>
      <c r="C23" s="351"/>
      <c r="D23" s="352"/>
      <c r="E23" s="911">
        <f t="shared" si="1"/>
        <v>2364</v>
      </c>
      <c r="F23" s="911">
        <f t="shared" si="3"/>
        <v>1196</v>
      </c>
      <c r="G23" s="911">
        <f t="shared" si="3"/>
        <v>1168</v>
      </c>
      <c r="H23" s="911">
        <f t="shared" si="3"/>
        <v>2364</v>
      </c>
      <c r="I23" s="911">
        <f t="shared" si="3"/>
        <v>1196</v>
      </c>
      <c r="J23" s="911">
        <f t="shared" si="3"/>
        <v>1168</v>
      </c>
      <c r="K23" s="911" t="s">
        <v>25</v>
      </c>
      <c r="L23" s="911" t="s">
        <v>25</v>
      </c>
      <c r="M23" s="911" t="s">
        <v>25</v>
      </c>
      <c r="N23" s="911" t="s">
        <v>25</v>
      </c>
      <c r="O23" s="911" t="s">
        <v>25</v>
      </c>
      <c r="P23" s="911" t="s">
        <v>25</v>
      </c>
      <c r="Q23" s="911">
        <f t="shared" si="6"/>
        <v>0</v>
      </c>
      <c r="R23" s="911">
        <f t="shared" si="6"/>
        <v>0</v>
      </c>
      <c r="S23" s="911" t="s">
        <v>25</v>
      </c>
      <c r="T23" s="57" t="s">
        <v>44</v>
      </c>
    </row>
    <row r="24" spans="1:22" ht="18.75" customHeight="1">
      <c r="A24" s="8"/>
      <c r="B24" s="57" t="s">
        <v>45</v>
      </c>
      <c r="C24" s="8"/>
      <c r="D24" s="27"/>
      <c r="E24" s="911">
        <f t="shared" si="1"/>
        <v>3221</v>
      </c>
      <c r="F24" s="911">
        <f t="shared" si="3"/>
        <v>1788</v>
      </c>
      <c r="G24" s="911">
        <f t="shared" si="3"/>
        <v>1433</v>
      </c>
      <c r="H24" s="911">
        <f t="shared" si="3"/>
        <v>2858</v>
      </c>
      <c r="I24" s="911">
        <f t="shared" si="3"/>
        <v>1457</v>
      </c>
      <c r="J24" s="911">
        <f t="shared" si="3"/>
        <v>1401</v>
      </c>
      <c r="K24" s="911">
        <f>K56+K86+K116+K146+K176+K206+K236+K266</f>
        <v>257</v>
      </c>
      <c r="L24" s="911">
        <f>L56+L86+L116+L146+L176+L206+L236+L266</f>
        <v>225</v>
      </c>
      <c r="M24" s="911">
        <f>M56+M86+M116+M146+M176+M206+M236+M266</f>
        <v>32</v>
      </c>
      <c r="N24" s="911" t="s">
        <v>25</v>
      </c>
      <c r="O24" s="911" t="s">
        <v>25</v>
      </c>
      <c r="P24" s="911" t="s">
        <v>25</v>
      </c>
      <c r="Q24" s="911">
        <f t="shared" si="6"/>
        <v>106</v>
      </c>
      <c r="R24" s="911">
        <f t="shared" si="6"/>
        <v>106</v>
      </c>
      <c r="S24" s="911" t="s">
        <v>25</v>
      </c>
      <c r="T24" s="890" t="s">
        <v>46</v>
      </c>
      <c r="U24" s="912"/>
      <c r="V24" s="11"/>
    </row>
    <row r="25" spans="1:22">
      <c r="A25" s="23"/>
      <c r="B25" s="48" t="s">
        <v>47</v>
      </c>
      <c r="C25" s="23"/>
      <c r="D25" s="30"/>
      <c r="E25" s="913">
        <f t="shared" si="1"/>
        <v>2816</v>
      </c>
      <c r="F25" s="913">
        <f t="shared" si="3"/>
        <v>1484</v>
      </c>
      <c r="G25" s="913">
        <f t="shared" si="3"/>
        <v>1332</v>
      </c>
      <c r="H25" s="913">
        <f t="shared" si="3"/>
        <v>2816</v>
      </c>
      <c r="I25" s="913">
        <f t="shared" si="3"/>
        <v>1484</v>
      </c>
      <c r="J25" s="913">
        <f t="shared" si="3"/>
        <v>1332</v>
      </c>
      <c r="K25" s="913" t="s">
        <v>25</v>
      </c>
      <c r="L25" s="913" t="s">
        <v>25</v>
      </c>
      <c r="M25" s="913" t="s">
        <v>25</v>
      </c>
      <c r="N25" s="913" t="s">
        <v>25</v>
      </c>
      <c r="O25" s="913" t="s">
        <v>25</v>
      </c>
      <c r="P25" s="913" t="s">
        <v>25</v>
      </c>
      <c r="Q25" s="913" t="s">
        <v>25</v>
      </c>
      <c r="R25" s="913" t="s">
        <v>25</v>
      </c>
      <c r="S25" s="913" t="s">
        <v>25</v>
      </c>
      <c r="T25" s="48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31" customFormat="1" ht="17.25" customHeight="1">
      <c r="A27" s="333"/>
      <c r="B27" s="360" t="s">
        <v>49</v>
      </c>
      <c r="C27" s="361" t="s">
        <v>50</v>
      </c>
      <c r="D27" s="14"/>
      <c r="E27" s="14"/>
      <c r="F27" s="14"/>
      <c r="G27" s="14"/>
      <c r="H27" s="5"/>
      <c r="I27" s="5"/>
      <c r="J27" s="5"/>
      <c r="K27" s="324"/>
      <c r="L27" s="360" t="s">
        <v>49</v>
      </c>
      <c r="M27" s="361" t="s">
        <v>171</v>
      </c>
    </row>
    <row r="28" spans="1:22" s="331" customFormat="1" ht="17.25" customHeight="1">
      <c r="A28" s="333"/>
      <c r="B28" s="5"/>
      <c r="C28" s="361" t="s">
        <v>52</v>
      </c>
      <c r="D28" s="14"/>
      <c r="E28" s="14"/>
      <c r="F28" s="14"/>
      <c r="G28" s="14"/>
      <c r="H28" s="5"/>
      <c r="I28" s="5"/>
      <c r="J28" s="5"/>
      <c r="K28" s="324"/>
      <c r="L28" s="360" t="s">
        <v>172</v>
      </c>
      <c r="M28" s="361" t="s">
        <v>105</v>
      </c>
    </row>
    <row r="29" spans="1:22" s="331" customFormat="1" ht="17.25" customHeight="1">
      <c r="B29" s="360" t="s">
        <v>54</v>
      </c>
      <c r="C29" s="361" t="s">
        <v>537</v>
      </c>
      <c r="D29" s="5"/>
      <c r="E29" s="5"/>
      <c r="F29" s="5"/>
      <c r="G29" s="5"/>
      <c r="H29" s="5"/>
      <c r="I29" s="5"/>
      <c r="J29" s="5"/>
      <c r="K29" s="5"/>
      <c r="L29" s="360" t="s">
        <v>106</v>
      </c>
      <c r="M29" s="361" t="s">
        <v>543</v>
      </c>
    </row>
    <row r="30" spans="1:22" s="331" customFormat="1" ht="17.25" customHeight="1">
      <c r="B30" s="4"/>
      <c r="C30" s="361" t="s">
        <v>538</v>
      </c>
      <c r="D30" s="5"/>
      <c r="E30" s="5"/>
      <c r="F30" s="5"/>
      <c r="G30" s="5"/>
      <c r="H30" s="4"/>
      <c r="I30" s="4"/>
      <c r="J30" s="4"/>
      <c r="K30" s="5"/>
      <c r="L30" s="4"/>
      <c r="M30" s="361" t="s">
        <v>544</v>
      </c>
    </row>
    <row r="31" spans="1:22" s="331" customFormat="1" ht="17.25" customHeight="1">
      <c r="B31" s="4"/>
      <c r="C31" s="361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62" t="s">
        <v>545</v>
      </c>
    </row>
    <row r="32" spans="1:22" s="331" customFormat="1" ht="17.25"/>
    <row r="33" spans="1:20" s="1" customFormat="1">
      <c r="B33" s="1" t="s">
        <v>256</v>
      </c>
      <c r="C33" s="2">
        <v>3.7</v>
      </c>
      <c r="D33" s="1" t="s">
        <v>311</v>
      </c>
    </row>
    <row r="34" spans="1:20" s="3" customFormat="1">
      <c r="B34" s="35" t="s">
        <v>2</v>
      </c>
      <c r="C34" s="2">
        <v>3.7</v>
      </c>
      <c r="D34" s="35" t="s">
        <v>312</v>
      </c>
      <c r="E34" s="35"/>
      <c r="O34" s="3" t="s">
        <v>313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74" t="s">
        <v>3</v>
      </c>
      <c r="B36" s="1075"/>
      <c r="C36" s="1075"/>
      <c r="D36" s="1076"/>
      <c r="E36" s="342"/>
      <c r="F36" s="8"/>
      <c r="G36" s="840"/>
      <c r="H36" s="1093" t="s">
        <v>4</v>
      </c>
      <c r="I36" s="1094"/>
      <c r="J36" s="1094"/>
      <c r="K36" s="1094"/>
      <c r="L36" s="1094"/>
      <c r="M36" s="1094"/>
      <c r="N36" s="1088"/>
      <c r="O36" s="1088"/>
      <c r="P36" s="1088"/>
      <c r="Q36" s="1082"/>
      <c r="R36" s="1082"/>
      <c r="S36" s="1083"/>
      <c r="T36" s="1084" t="s">
        <v>5</v>
      </c>
    </row>
    <row r="37" spans="1:20" s="10" customFormat="1" ht="18.75">
      <c r="A37" s="1077"/>
      <c r="B37" s="1077"/>
      <c r="C37" s="1077"/>
      <c r="D37" s="1078"/>
      <c r="E37" s="16"/>
      <c r="F37" s="8"/>
      <c r="G37" s="840"/>
      <c r="H37" s="16"/>
      <c r="I37" s="8"/>
      <c r="J37" s="27"/>
      <c r="K37" s="245"/>
      <c r="L37" s="844" t="s">
        <v>6</v>
      </c>
      <c r="M37" s="245"/>
      <c r="N37" s="51"/>
      <c r="O37" s="33"/>
      <c r="P37" s="52"/>
      <c r="Q37" s="8"/>
      <c r="R37" s="8"/>
      <c r="S37" s="27"/>
      <c r="T37" s="1085"/>
    </row>
    <row r="38" spans="1:20" s="10" customFormat="1" ht="19.5" customHeight="1">
      <c r="A38" s="1077"/>
      <c r="B38" s="1077"/>
      <c r="C38" s="1077"/>
      <c r="D38" s="1078"/>
      <c r="E38" s="1087" t="s">
        <v>7</v>
      </c>
      <c r="F38" s="1088"/>
      <c r="G38" s="1089"/>
      <c r="H38" s="843"/>
      <c r="I38" s="844" t="s">
        <v>8</v>
      </c>
      <c r="J38" s="246"/>
      <c r="K38" s="245"/>
      <c r="L38" s="844" t="s">
        <v>9</v>
      </c>
      <c r="M38" s="245"/>
      <c r="N38" s="1213"/>
      <c r="O38" s="1214"/>
      <c r="P38" s="1215"/>
      <c r="Q38" s="1088"/>
      <c r="R38" s="1088"/>
      <c r="S38" s="1089"/>
      <c r="T38" s="1085"/>
    </row>
    <row r="39" spans="1:20" s="10" customFormat="1" ht="21" customHeight="1">
      <c r="A39" s="1077"/>
      <c r="B39" s="1077"/>
      <c r="C39" s="1077"/>
      <c r="D39" s="1078"/>
      <c r="E39" s="1087" t="s">
        <v>11</v>
      </c>
      <c r="F39" s="1088"/>
      <c r="G39" s="1089"/>
      <c r="H39" s="843"/>
      <c r="I39" s="844" t="s">
        <v>12</v>
      </c>
      <c r="J39" s="246"/>
      <c r="K39" s="245"/>
      <c r="L39" s="844" t="s">
        <v>13</v>
      </c>
      <c r="M39" s="245"/>
      <c r="N39" s="1087" t="s">
        <v>164</v>
      </c>
      <c r="O39" s="1088"/>
      <c r="P39" s="1089"/>
      <c r="Q39" s="1088" t="s">
        <v>263</v>
      </c>
      <c r="R39" s="1088"/>
      <c r="S39" s="1089"/>
      <c r="T39" s="1085"/>
    </row>
    <row r="40" spans="1:20" s="10" customFormat="1" ht="18.75">
      <c r="A40" s="1077"/>
      <c r="B40" s="1077"/>
      <c r="C40" s="1077"/>
      <c r="D40" s="1078"/>
      <c r="E40" s="16"/>
      <c r="F40" s="839"/>
      <c r="G40" s="840"/>
      <c r="H40" s="843"/>
      <c r="I40" s="844" t="s">
        <v>15</v>
      </c>
      <c r="J40" s="246"/>
      <c r="K40" s="245"/>
      <c r="L40" s="844" t="s">
        <v>16</v>
      </c>
      <c r="M40" s="245"/>
      <c r="N40" s="1087" t="s">
        <v>17</v>
      </c>
      <c r="O40" s="1088"/>
      <c r="P40" s="1089"/>
      <c r="Q40" s="1088" t="s">
        <v>166</v>
      </c>
      <c r="R40" s="1088"/>
      <c r="S40" s="1089"/>
      <c r="T40" s="1085"/>
    </row>
    <row r="41" spans="1:20" s="10" customFormat="1" ht="18.75">
      <c r="A41" s="1077"/>
      <c r="B41" s="1077"/>
      <c r="C41" s="1077"/>
      <c r="D41" s="1078"/>
      <c r="E41" s="28"/>
      <c r="F41" s="841"/>
      <c r="G41" s="842"/>
      <c r="H41" s="347"/>
      <c r="I41" s="845" t="s">
        <v>19</v>
      </c>
      <c r="J41" s="348"/>
      <c r="K41" s="23"/>
      <c r="L41" s="841" t="s">
        <v>19</v>
      </c>
      <c r="M41" s="23"/>
      <c r="N41" s="1093" t="s">
        <v>20</v>
      </c>
      <c r="O41" s="1094"/>
      <c r="P41" s="1095"/>
      <c r="Q41" s="23"/>
      <c r="R41" s="23"/>
      <c r="S41" s="30"/>
      <c r="T41" s="1085"/>
    </row>
    <row r="42" spans="1:20">
      <c r="A42" s="1077"/>
      <c r="B42" s="1077"/>
      <c r="C42" s="1077"/>
      <c r="D42" s="1078"/>
      <c r="E42" s="20" t="s">
        <v>7</v>
      </c>
      <c r="F42" s="20" t="s">
        <v>167</v>
      </c>
      <c r="G42" s="840" t="s">
        <v>168</v>
      </c>
      <c r="H42" s="20" t="s">
        <v>7</v>
      </c>
      <c r="I42" s="20" t="s">
        <v>167</v>
      </c>
      <c r="J42" s="840" t="s">
        <v>168</v>
      </c>
      <c r="K42" s="20" t="s">
        <v>7</v>
      </c>
      <c r="L42" s="20" t="s">
        <v>167</v>
      </c>
      <c r="M42" s="840" t="s">
        <v>168</v>
      </c>
      <c r="N42" s="34" t="s">
        <v>7</v>
      </c>
      <c r="O42" s="840" t="s">
        <v>167</v>
      </c>
      <c r="P42" s="840" t="s">
        <v>168</v>
      </c>
      <c r="Q42" s="20" t="s">
        <v>7</v>
      </c>
      <c r="R42" s="20" t="s">
        <v>167</v>
      </c>
      <c r="S42" s="840" t="s">
        <v>168</v>
      </c>
      <c r="T42" s="1085"/>
    </row>
    <row r="43" spans="1:20">
      <c r="A43" s="1079"/>
      <c r="B43" s="1079"/>
      <c r="C43" s="1079"/>
      <c r="D43" s="1080"/>
      <c r="E43" s="22" t="s">
        <v>11</v>
      </c>
      <c r="F43" s="22" t="s">
        <v>169</v>
      </c>
      <c r="G43" s="842" t="s">
        <v>170</v>
      </c>
      <c r="H43" s="22" t="s">
        <v>11</v>
      </c>
      <c r="I43" s="22" t="s">
        <v>169</v>
      </c>
      <c r="J43" s="842" t="s">
        <v>170</v>
      </c>
      <c r="K43" s="22" t="s">
        <v>11</v>
      </c>
      <c r="L43" s="22" t="s">
        <v>169</v>
      </c>
      <c r="M43" s="842" t="s">
        <v>170</v>
      </c>
      <c r="N43" s="22" t="s">
        <v>11</v>
      </c>
      <c r="O43" s="842" t="s">
        <v>169</v>
      </c>
      <c r="P43" s="842" t="s">
        <v>170</v>
      </c>
      <c r="Q43" s="22" t="s">
        <v>11</v>
      </c>
      <c r="R43" s="22" t="s">
        <v>169</v>
      </c>
      <c r="S43" s="842" t="s">
        <v>170</v>
      </c>
      <c r="T43" s="1086"/>
    </row>
    <row r="44" spans="1:20" s="349" customFormat="1" ht="18.75" customHeight="1">
      <c r="A44" s="1043" t="s">
        <v>21</v>
      </c>
      <c r="B44" s="1043"/>
      <c r="C44" s="1043"/>
      <c r="D44" s="1044"/>
      <c r="E44" s="353">
        <f>SUM(E45:E57)</f>
        <v>16260</v>
      </c>
      <c r="F44" s="353">
        <f t="shared" ref="F44:S44" si="7">SUM(F45:F57)</f>
        <v>8351</v>
      </c>
      <c r="G44" s="353">
        <f t="shared" si="7"/>
        <v>7909</v>
      </c>
      <c r="H44" s="353">
        <f t="shared" si="7"/>
        <v>16260</v>
      </c>
      <c r="I44" s="353">
        <f t="shared" si="7"/>
        <v>8351</v>
      </c>
      <c r="J44" s="353">
        <f t="shared" si="7"/>
        <v>7909</v>
      </c>
      <c r="K44" s="353">
        <f t="shared" si="7"/>
        <v>0</v>
      </c>
      <c r="L44" s="353">
        <f t="shared" si="7"/>
        <v>0</v>
      </c>
      <c r="M44" s="353">
        <f t="shared" si="7"/>
        <v>0</v>
      </c>
      <c r="N44" s="353">
        <f t="shared" si="7"/>
        <v>0</v>
      </c>
      <c r="O44" s="353">
        <f t="shared" si="7"/>
        <v>0</v>
      </c>
      <c r="P44" s="353">
        <f t="shared" si="7"/>
        <v>0</v>
      </c>
      <c r="Q44" s="353">
        <f t="shared" si="7"/>
        <v>0</v>
      </c>
      <c r="R44" s="353">
        <f t="shared" si="7"/>
        <v>0</v>
      </c>
      <c r="S44" s="353">
        <f t="shared" si="7"/>
        <v>0</v>
      </c>
      <c r="T44" s="832" t="s">
        <v>11</v>
      </c>
    </row>
    <row r="45" spans="1:20" ht="18.75" customHeight="1">
      <c r="A45" s="350"/>
      <c r="B45" s="59" t="s">
        <v>22</v>
      </c>
      <c r="C45" s="351"/>
      <c r="D45" s="352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286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286"/>
      <c r="T45" s="58" t="s">
        <v>23</v>
      </c>
    </row>
    <row r="46" spans="1:20" ht="18.75" customHeight="1">
      <c r="A46" s="351"/>
      <c r="B46" s="57" t="s">
        <v>24</v>
      </c>
      <c r="C46" s="351"/>
      <c r="D46" s="352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286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286"/>
      <c r="T46" s="58" t="s">
        <v>26</v>
      </c>
    </row>
    <row r="47" spans="1:20" ht="18.75" customHeight="1">
      <c r="A47" s="351"/>
      <c r="B47" s="57" t="s">
        <v>27</v>
      </c>
      <c r="C47" s="351"/>
      <c r="D47" s="352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286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286"/>
      <c r="T47" s="58" t="s">
        <v>28</v>
      </c>
    </row>
    <row r="48" spans="1:20" ht="18.75" customHeight="1">
      <c r="A48" s="351"/>
      <c r="B48" s="57" t="s">
        <v>29</v>
      </c>
      <c r="C48" s="351"/>
      <c r="D48" s="352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286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286"/>
      <c r="T48" s="58" t="s">
        <v>30</v>
      </c>
    </row>
    <row r="49" spans="1:20" ht="18.75" customHeight="1">
      <c r="A49" s="351"/>
      <c r="B49" s="57" t="s">
        <v>31</v>
      </c>
      <c r="C49" s="351"/>
      <c r="D49" s="352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286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286"/>
      <c r="T49" s="58" t="s">
        <v>32</v>
      </c>
    </row>
    <row r="50" spans="1:20" ht="18.75" customHeight="1">
      <c r="A50" s="351"/>
      <c r="B50" s="57" t="s">
        <v>33</v>
      </c>
      <c r="C50" s="351"/>
      <c r="D50" s="352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286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286"/>
      <c r="T50" s="58" t="s">
        <v>34</v>
      </c>
    </row>
    <row r="51" spans="1:20" ht="18.75" customHeight="1">
      <c r="A51" s="351"/>
      <c r="B51" s="57" t="s">
        <v>35</v>
      </c>
      <c r="C51" s="351"/>
      <c r="D51" s="352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286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286"/>
      <c r="T51" s="58" t="s">
        <v>36</v>
      </c>
    </row>
    <row r="52" spans="1:20" ht="18.75" customHeight="1">
      <c r="A52" s="351"/>
      <c r="B52" s="57" t="s">
        <v>37</v>
      </c>
      <c r="C52" s="351"/>
      <c r="D52" s="352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286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286"/>
      <c r="T52" s="58" t="s">
        <v>38</v>
      </c>
    </row>
    <row r="53" spans="1:20" ht="18.75" customHeight="1">
      <c r="A53" s="351"/>
      <c r="B53" s="57" t="s">
        <v>39</v>
      </c>
      <c r="C53" s="351"/>
      <c r="D53" s="352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286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286"/>
      <c r="T53" s="58" t="s">
        <v>40</v>
      </c>
    </row>
    <row r="54" spans="1:20" ht="18.75" customHeight="1">
      <c r="A54" s="351"/>
      <c r="B54" s="57" t="s">
        <v>41</v>
      </c>
      <c r="C54" s="351"/>
      <c r="D54" s="352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286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286"/>
      <c r="T54" s="58" t="s">
        <v>42</v>
      </c>
    </row>
    <row r="55" spans="1:20" ht="18.75" customHeight="1">
      <c r="A55" s="351"/>
      <c r="B55" s="57" t="s">
        <v>43</v>
      </c>
      <c r="C55" s="351"/>
      <c r="D55" s="352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286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286"/>
      <c r="T55" s="58" t="s">
        <v>44</v>
      </c>
    </row>
    <row r="56" spans="1:20" ht="18.75" customHeight="1">
      <c r="A56" s="8"/>
      <c r="B56" s="57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286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286"/>
      <c r="T56" s="58" t="s">
        <v>46</v>
      </c>
    </row>
    <row r="57" spans="1:20" ht="18" customHeight="1">
      <c r="A57" s="23"/>
      <c r="B57" s="48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8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314</v>
      </c>
      <c r="C59" s="8"/>
      <c r="D59" s="8"/>
      <c r="E59" s="8"/>
      <c r="F59" s="8"/>
      <c r="G59" s="8"/>
      <c r="K59" s="10" t="s">
        <v>315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316</v>
      </c>
      <c r="L62" s="10"/>
      <c r="M62" s="10"/>
      <c r="N62" s="10"/>
    </row>
    <row r="63" spans="1:20" s="1" customFormat="1">
      <c r="B63" s="1" t="s">
        <v>256</v>
      </c>
      <c r="C63" s="2">
        <v>3.6</v>
      </c>
      <c r="D63" s="1" t="s">
        <v>494</v>
      </c>
    </row>
    <row r="64" spans="1:20" s="3" customFormat="1">
      <c r="B64" s="35" t="s">
        <v>2</v>
      </c>
      <c r="C64" s="2">
        <v>3.6</v>
      </c>
      <c r="D64" s="35" t="s">
        <v>525</v>
      </c>
      <c r="E64" s="35"/>
      <c r="O64" s="3" t="s">
        <v>303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74" t="s">
        <v>3</v>
      </c>
      <c r="B66" s="1075"/>
      <c r="C66" s="1075"/>
      <c r="D66" s="1076"/>
      <c r="E66" s="342"/>
      <c r="F66" s="8"/>
      <c r="G66" s="840"/>
      <c r="H66" s="1093" t="s">
        <v>4</v>
      </c>
      <c r="I66" s="1094"/>
      <c r="J66" s="1094"/>
      <c r="K66" s="1094"/>
      <c r="L66" s="1094"/>
      <c r="M66" s="1094"/>
      <c r="N66" s="1088"/>
      <c r="O66" s="1088"/>
      <c r="P66" s="1088"/>
      <c r="Q66" s="1082"/>
      <c r="R66" s="1082"/>
      <c r="S66" s="1083"/>
      <c r="T66" s="1084" t="s">
        <v>5</v>
      </c>
    </row>
    <row r="67" spans="1:20" s="10" customFormat="1" ht="18.75">
      <c r="A67" s="1077"/>
      <c r="B67" s="1077"/>
      <c r="C67" s="1077"/>
      <c r="D67" s="1078"/>
      <c r="E67" s="16"/>
      <c r="F67" s="8"/>
      <c r="G67" s="840"/>
      <c r="H67" s="16"/>
      <c r="I67" s="8"/>
      <c r="J67" s="27"/>
      <c r="K67" s="245"/>
      <c r="L67" s="844" t="s">
        <v>6</v>
      </c>
      <c r="M67" s="245"/>
      <c r="N67" s="51"/>
      <c r="O67" s="33"/>
      <c r="P67" s="52"/>
      <c r="Q67" s="8"/>
      <c r="R67" s="8"/>
      <c r="S67" s="27"/>
      <c r="T67" s="1085"/>
    </row>
    <row r="68" spans="1:20" s="10" customFormat="1" ht="19.5" customHeight="1">
      <c r="A68" s="1077"/>
      <c r="B68" s="1077"/>
      <c r="C68" s="1077"/>
      <c r="D68" s="1078"/>
      <c r="E68" s="1087" t="s">
        <v>7</v>
      </c>
      <c r="F68" s="1088"/>
      <c r="G68" s="1089"/>
      <c r="H68" s="843"/>
      <c r="I68" s="844" t="s">
        <v>8</v>
      </c>
      <c r="J68" s="246"/>
      <c r="K68" s="245"/>
      <c r="L68" s="844" t="s">
        <v>9</v>
      </c>
      <c r="M68" s="245"/>
      <c r="N68" s="1213"/>
      <c r="O68" s="1214"/>
      <c r="P68" s="1215"/>
      <c r="Q68" s="1088"/>
      <c r="R68" s="1088"/>
      <c r="S68" s="1089"/>
      <c r="T68" s="1085"/>
    </row>
    <row r="69" spans="1:20" s="10" customFormat="1" ht="21" customHeight="1">
      <c r="A69" s="1077"/>
      <c r="B69" s="1077"/>
      <c r="C69" s="1077"/>
      <c r="D69" s="1078"/>
      <c r="E69" s="1087" t="s">
        <v>11</v>
      </c>
      <c r="F69" s="1088"/>
      <c r="G69" s="1089"/>
      <c r="H69" s="843"/>
      <c r="I69" s="844" t="s">
        <v>12</v>
      </c>
      <c r="J69" s="246"/>
      <c r="K69" s="245"/>
      <c r="L69" s="844" t="s">
        <v>13</v>
      </c>
      <c r="M69" s="245"/>
      <c r="N69" s="1087" t="s">
        <v>164</v>
      </c>
      <c r="O69" s="1088"/>
      <c r="P69" s="1089"/>
      <c r="Q69" s="1088" t="s">
        <v>263</v>
      </c>
      <c r="R69" s="1088"/>
      <c r="S69" s="1089"/>
      <c r="T69" s="1085"/>
    </row>
    <row r="70" spans="1:20" s="10" customFormat="1" ht="18.75">
      <c r="A70" s="1077"/>
      <c r="B70" s="1077"/>
      <c r="C70" s="1077"/>
      <c r="D70" s="1078"/>
      <c r="E70" s="16"/>
      <c r="F70" s="839"/>
      <c r="G70" s="840"/>
      <c r="H70" s="843"/>
      <c r="I70" s="844" t="s">
        <v>15</v>
      </c>
      <c r="J70" s="246"/>
      <c r="K70" s="245"/>
      <c r="L70" s="844" t="s">
        <v>16</v>
      </c>
      <c r="M70" s="245"/>
      <c r="N70" s="1087" t="s">
        <v>17</v>
      </c>
      <c r="O70" s="1088"/>
      <c r="P70" s="1089"/>
      <c r="Q70" s="1088" t="s">
        <v>166</v>
      </c>
      <c r="R70" s="1088"/>
      <c r="S70" s="1089"/>
      <c r="T70" s="1085"/>
    </row>
    <row r="71" spans="1:20" s="10" customFormat="1" ht="18.75">
      <c r="A71" s="1077"/>
      <c r="B71" s="1077"/>
      <c r="C71" s="1077"/>
      <c r="D71" s="1078"/>
      <c r="E71" s="28"/>
      <c r="F71" s="841"/>
      <c r="G71" s="842"/>
      <c r="H71" s="347"/>
      <c r="I71" s="845" t="s">
        <v>19</v>
      </c>
      <c r="J71" s="348"/>
      <c r="K71" s="23"/>
      <c r="L71" s="841" t="s">
        <v>19</v>
      </c>
      <c r="M71" s="23"/>
      <c r="N71" s="1093" t="s">
        <v>20</v>
      </c>
      <c r="O71" s="1094"/>
      <c r="P71" s="1095"/>
      <c r="Q71" s="23"/>
      <c r="R71" s="23"/>
      <c r="S71" s="30"/>
      <c r="T71" s="1085"/>
    </row>
    <row r="72" spans="1:20">
      <c r="A72" s="1077"/>
      <c r="B72" s="1077"/>
      <c r="C72" s="1077"/>
      <c r="D72" s="1078"/>
      <c r="E72" s="20" t="s">
        <v>7</v>
      </c>
      <c r="F72" s="20" t="s">
        <v>167</v>
      </c>
      <c r="G72" s="840" t="s">
        <v>168</v>
      </c>
      <c r="H72" s="20" t="s">
        <v>7</v>
      </c>
      <c r="I72" s="20" t="s">
        <v>167</v>
      </c>
      <c r="J72" s="840" t="s">
        <v>168</v>
      </c>
      <c r="K72" s="20" t="s">
        <v>7</v>
      </c>
      <c r="L72" s="20" t="s">
        <v>167</v>
      </c>
      <c r="M72" s="840" t="s">
        <v>168</v>
      </c>
      <c r="N72" s="34" t="s">
        <v>7</v>
      </c>
      <c r="O72" s="840" t="s">
        <v>167</v>
      </c>
      <c r="P72" s="840" t="s">
        <v>168</v>
      </c>
      <c r="Q72" s="20" t="s">
        <v>7</v>
      </c>
      <c r="R72" s="20" t="s">
        <v>167</v>
      </c>
      <c r="S72" s="840" t="s">
        <v>168</v>
      </c>
      <c r="T72" s="1085"/>
    </row>
    <row r="73" spans="1:20">
      <c r="A73" s="1079"/>
      <c r="B73" s="1079"/>
      <c r="C73" s="1079"/>
      <c r="D73" s="1080"/>
      <c r="E73" s="22" t="s">
        <v>11</v>
      </c>
      <c r="F73" s="22" t="s">
        <v>169</v>
      </c>
      <c r="G73" s="842" t="s">
        <v>170</v>
      </c>
      <c r="H73" s="22" t="s">
        <v>11</v>
      </c>
      <c r="I73" s="22" t="s">
        <v>169</v>
      </c>
      <c r="J73" s="842" t="s">
        <v>170</v>
      </c>
      <c r="K73" s="22" t="s">
        <v>11</v>
      </c>
      <c r="L73" s="22" t="s">
        <v>169</v>
      </c>
      <c r="M73" s="842" t="s">
        <v>170</v>
      </c>
      <c r="N73" s="22" t="s">
        <v>11</v>
      </c>
      <c r="O73" s="842" t="s">
        <v>169</v>
      </c>
      <c r="P73" s="842" t="s">
        <v>170</v>
      </c>
      <c r="Q73" s="22" t="s">
        <v>11</v>
      </c>
      <c r="R73" s="22" t="s">
        <v>169</v>
      </c>
      <c r="S73" s="842" t="s">
        <v>170</v>
      </c>
      <c r="T73" s="1086"/>
    </row>
    <row r="74" spans="1:20" s="349" customFormat="1" ht="18.75" customHeight="1">
      <c r="A74" s="1043" t="s">
        <v>21</v>
      </c>
      <c r="B74" s="1043"/>
      <c r="C74" s="1043"/>
      <c r="D74" s="1044"/>
      <c r="E74" s="353">
        <f t="shared" ref="E74:S74" si="15">SUM(E75:E86)</f>
        <v>16144</v>
      </c>
      <c r="F74" s="353">
        <f t="shared" si="15"/>
        <v>8221</v>
      </c>
      <c r="G74" s="353">
        <f t="shared" si="15"/>
        <v>7923</v>
      </c>
      <c r="H74" s="353">
        <f t="shared" si="15"/>
        <v>0</v>
      </c>
      <c r="I74" s="353">
        <f t="shared" si="15"/>
        <v>0</v>
      </c>
      <c r="J74" s="353">
        <f t="shared" si="15"/>
        <v>0</v>
      </c>
      <c r="K74" s="353">
        <f t="shared" si="15"/>
        <v>16144</v>
      </c>
      <c r="L74" s="353">
        <f t="shared" si="15"/>
        <v>8221</v>
      </c>
      <c r="M74" s="353">
        <f t="shared" si="15"/>
        <v>7923</v>
      </c>
      <c r="N74" s="353">
        <f t="shared" si="15"/>
        <v>0</v>
      </c>
      <c r="O74" s="353">
        <f t="shared" si="15"/>
        <v>0</v>
      </c>
      <c r="P74" s="353">
        <f t="shared" si="15"/>
        <v>0</v>
      </c>
      <c r="Q74" s="353">
        <f t="shared" si="15"/>
        <v>0</v>
      </c>
      <c r="R74" s="353">
        <f t="shared" si="15"/>
        <v>0</v>
      </c>
      <c r="S74" s="353">
        <f t="shared" si="15"/>
        <v>0</v>
      </c>
      <c r="T74" s="832" t="s">
        <v>11</v>
      </c>
    </row>
    <row r="75" spans="1:20" ht="18.75" customHeight="1">
      <c r="A75" s="350"/>
      <c r="B75" s="59" t="s">
        <v>22</v>
      </c>
      <c r="C75" s="351"/>
      <c r="D75" s="352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286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286"/>
      <c r="T75" s="58" t="s">
        <v>23</v>
      </c>
    </row>
    <row r="76" spans="1:20" ht="18.75" customHeight="1">
      <c r="A76" s="351"/>
      <c r="B76" s="57" t="s">
        <v>24</v>
      </c>
      <c r="C76" s="351"/>
      <c r="D76" s="352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286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286"/>
      <c r="T76" s="58" t="s">
        <v>26</v>
      </c>
    </row>
    <row r="77" spans="1:20" ht="18.75" customHeight="1">
      <c r="A77" s="351"/>
      <c r="B77" s="57" t="s">
        <v>27</v>
      </c>
      <c r="C77" s="351"/>
      <c r="D77" s="352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286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286"/>
      <c r="T77" s="58" t="s">
        <v>28</v>
      </c>
    </row>
    <row r="78" spans="1:20" ht="18.75" customHeight="1">
      <c r="A78" s="351"/>
      <c r="B78" s="57" t="s">
        <v>29</v>
      </c>
      <c r="C78" s="351"/>
      <c r="D78" s="352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286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286"/>
      <c r="T78" s="58" t="s">
        <v>30</v>
      </c>
    </row>
    <row r="79" spans="1:20" ht="18.75" customHeight="1">
      <c r="A79" s="351"/>
      <c r="B79" s="57" t="s">
        <v>31</v>
      </c>
      <c r="C79" s="351"/>
      <c r="D79" s="352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286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286"/>
      <c r="T79" s="58" t="s">
        <v>32</v>
      </c>
    </row>
    <row r="80" spans="1:20" ht="18.75" customHeight="1">
      <c r="A80" s="351"/>
      <c r="B80" s="57" t="s">
        <v>33</v>
      </c>
      <c r="C80" s="351"/>
      <c r="D80" s="352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286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286"/>
      <c r="T80" s="58" t="s">
        <v>34</v>
      </c>
    </row>
    <row r="81" spans="1:20" ht="18.75" customHeight="1">
      <c r="A81" s="351"/>
      <c r="B81" s="57" t="s">
        <v>35</v>
      </c>
      <c r="C81" s="351"/>
      <c r="D81" s="352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286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286"/>
      <c r="T81" s="58" t="s">
        <v>36</v>
      </c>
    </row>
    <row r="82" spans="1:20" ht="18.75" customHeight="1">
      <c r="A82" s="351"/>
      <c r="B82" s="57" t="s">
        <v>37</v>
      </c>
      <c r="C82" s="351"/>
      <c r="D82" s="352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286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286"/>
      <c r="T82" s="58" t="s">
        <v>38</v>
      </c>
    </row>
    <row r="83" spans="1:20" ht="18.75" customHeight="1">
      <c r="A83" s="351"/>
      <c r="B83" s="57" t="s">
        <v>39</v>
      </c>
      <c r="C83" s="351"/>
      <c r="D83" s="352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286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286"/>
      <c r="T83" s="58" t="s">
        <v>40</v>
      </c>
    </row>
    <row r="84" spans="1:20" ht="18.75" customHeight="1">
      <c r="A84" s="351"/>
      <c r="B84" s="57" t="s">
        <v>41</v>
      </c>
      <c r="C84" s="351"/>
      <c r="D84" s="352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286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286"/>
      <c r="T84" s="58" t="s">
        <v>42</v>
      </c>
    </row>
    <row r="85" spans="1:20" ht="18.75" customHeight="1">
      <c r="A85" s="351"/>
      <c r="B85" s="57" t="s">
        <v>43</v>
      </c>
      <c r="C85" s="351"/>
      <c r="D85" s="352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286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286"/>
      <c r="T85" s="58" t="s">
        <v>44</v>
      </c>
    </row>
    <row r="86" spans="1:20">
      <c r="A86" s="8"/>
      <c r="B86" s="57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286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286"/>
      <c r="T86" s="58" t="s">
        <v>46</v>
      </c>
    </row>
    <row r="87" spans="1:20" ht="3.75" customHeight="1">
      <c r="A87" s="23"/>
      <c r="B87" s="48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8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314</v>
      </c>
      <c r="C89" s="8"/>
      <c r="D89" s="8"/>
      <c r="E89" s="8"/>
      <c r="F89" s="8"/>
      <c r="G89" s="8"/>
      <c r="K89" s="10" t="s">
        <v>315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316</v>
      </c>
      <c r="L92" s="10"/>
      <c r="M92" s="10"/>
      <c r="N92" s="10"/>
    </row>
    <row r="93" spans="1:20" s="1" customFormat="1">
      <c r="B93" s="1" t="s">
        <v>256</v>
      </c>
      <c r="C93" s="2">
        <v>3.7</v>
      </c>
      <c r="D93" s="1" t="s">
        <v>311</v>
      </c>
    </row>
    <row r="94" spans="1:20" s="3" customFormat="1">
      <c r="B94" s="35" t="s">
        <v>2</v>
      </c>
      <c r="C94" s="2">
        <v>3.7</v>
      </c>
      <c r="D94" s="35" t="s">
        <v>312</v>
      </c>
      <c r="E94" s="35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74" t="s">
        <v>3</v>
      </c>
      <c r="B96" s="1075"/>
      <c r="C96" s="1075"/>
      <c r="D96" s="1076"/>
      <c r="E96" s="342"/>
      <c r="F96" s="8"/>
      <c r="G96" s="840"/>
      <c r="H96" s="1093" t="s">
        <v>4</v>
      </c>
      <c r="I96" s="1094"/>
      <c r="J96" s="1094"/>
      <c r="K96" s="1094"/>
      <c r="L96" s="1094"/>
      <c r="M96" s="1094"/>
      <c r="N96" s="1088"/>
      <c r="O96" s="1088"/>
      <c r="P96" s="1088"/>
      <c r="Q96" s="1082"/>
      <c r="R96" s="1082"/>
      <c r="S96" s="1083"/>
      <c r="T96" s="1084" t="s">
        <v>5</v>
      </c>
    </row>
    <row r="97" spans="1:25" s="10" customFormat="1" ht="18.75">
      <c r="A97" s="1077"/>
      <c r="B97" s="1077"/>
      <c r="C97" s="1077"/>
      <c r="D97" s="1078"/>
      <c r="E97" s="16"/>
      <c r="F97" s="8"/>
      <c r="G97" s="840"/>
      <c r="H97" s="16"/>
      <c r="I97" s="8"/>
      <c r="J97" s="27"/>
      <c r="K97" s="245"/>
      <c r="L97" s="844" t="s">
        <v>6</v>
      </c>
      <c r="M97" s="245"/>
      <c r="N97" s="51"/>
      <c r="O97" s="33"/>
      <c r="P97" s="52"/>
      <c r="Q97" s="8"/>
      <c r="R97" s="8"/>
      <c r="S97" s="27"/>
      <c r="T97" s="1085"/>
    </row>
    <row r="98" spans="1:25" s="10" customFormat="1" ht="19.5" customHeight="1">
      <c r="A98" s="1077"/>
      <c r="B98" s="1077"/>
      <c r="C98" s="1077"/>
      <c r="D98" s="1078"/>
      <c r="E98" s="1087" t="s">
        <v>7</v>
      </c>
      <c r="F98" s="1088"/>
      <c r="G98" s="1089"/>
      <c r="H98" s="843"/>
      <c r="I98" s="844" t="s">
        <v>8</v>
      </c>
      <c r="J98" s="246"/>
      <c r="K98" s="245"/>
      <c r="L98" s="844" t="s">
        <v>9</v>
      </c>
      <c r="M98" s="245"/>
      <c r="N98" s="1213"/>
      <c r="O98" s="1214"/>
      <c r="P98" s="1215"/>
      <c r="Q98" s="1088"/>
      <c r="R98" s="1088"/>
      <c r="S98" s="1089"/>
      <c r="T98" s="1085"/>
    </row>
    <row r="99" spans="1:25" s="10" customFormat="1" ht="21" customHeight="1">
      <c r="A99" s="1077"/>
      <c r="B99" s="1077"/>
      <c r="C99" s="1077"/>
      <c r="D99" s="1078"/>
      <c r="E99" s="1087" t="s">
        <v>11</v>
      </c>
      <c r="F99" s="1088"/>
      <c r="G99" s="1089"/>
      <c r="H99" s="843"/>
      <c r="I99" s="844" t="s">
        <v>12</v>
      </c>
      <c r="J99" s="246"/>
      <c r="K99" s="245"/>
      <c r="L99" s="844" t="s">
        <v>13</v>
      </c>
      <c r="M99" s="245"/>
      <c r="N99" s="1087" t="s">
        <v>164</v>
      </c>
      <c r="O99" s="1088"/>
      <c r="P99" s="1089"/>
      <c r="Q99" s="1088" t="s">
        <v>263</v>
      </c>
      <c r="R99" s="1088"/>
      <c r="S99" s="1089"/>
      <c r="T99" s="1085"/>
    </row>
    <row r="100" spans="1:25" s="10" customFormat="1" ht="18.75">
      <c r="A100" s="1077"/>
      <c r="B100" s="1077"/>
      <c r="C100" s="1077"/>
      <c r="D100" s="1078"/>
      <c r="E100" s="16"/>
      <c r="F100" s="839"/>
      <c r="G100" s="840"/>
      <c r="H100" s="843"/>
      <c r="I100" s="844" t="s">
        <v>15</v>
      </c>
      <c r="J100" s="246"/>
      <c r="K100" s="245"/>
      <c r="L100" s="844" t="s">
        <v>16</v>
      </c>
      <c r="M100" s="245"/>
      <c r="N100" s="1087" t="s">
        <v>17</v>
      </c>
      <c r="O100" s="1088"/>
      <c r="P100" s="1089"/>
      <c r="Q100" s="1088" t="s">
        <v>166</v>
      </c>
      <c r="R100" s="1088"/>
      <c r="S100" s="1089"/>
      <c r="T100" s="1085"/>
    </row>
    <row r="101" spans="1:25" s="10" customFormat="1" ht="18.75">
      <c r="A101" s="1077"/>
      <c r="B101" s="1077"/>
      <c r="C101" s="1077"/>
      <c r="D101" s="1078"/>
      <c r="E101" s="28"/>
      <c r="F101" s="841"/>
      <c r="G101" s="842"/>
      <c r="H101" s="347"/>
      <c r="I101" s="845" t="s">
        <v>19</v>
      </c>
      <c r="J101" s="348"/>
      <c r="K101" s="23"/>
      <c r="L101" s="841" t="s">
        <v>19</v>
      </c>
      <c r="M101" s="23"/>
      <c r="N101" s="1093" t="s">
        <v>20</v>
      </c>
      <c r="O101" s="1094"/>
      <c r="P101" s="1095"/>
      <c r="Q101" s="23"/>
      <c r="R101" s="23"/>
      <c r="S101" s="30"/>
      <c r="T101" s="1085"/>
    </row>
    <row r="102" spans="1:25">
      <c r="A102" s="1077"/>
      <c r="B102" s="1077"/>
      <c r="C102" s="1077"/>
      <c r="D102" s="1078"/>
      <c r="E102" s="20" t="s">
        <v>7</v>
      </c>
      <c r="F102" s="20" t="s">
        <v>167</v>
      </c>
      <c r="G102" s="840" t="s">
        <v>168</v>
      </c>
      <c r="H102" s="20" t="s">
        <v>7</v>
      </c>
      <c r="I102" s="20" t="s">
        <v>167</v>
      </c>
      <c r="J102" s="840" t="s">
        <v>168</v>
      </c>
      <c r="K102" s="20" t="s">
        <v>7</v>
      </c>
      <c r="L102" s="20" t="s">
        <v>167</v>
      </c>
      <c r="M102" s="840" t="s">
        <v>168</v>
      </c>
      <c r="N102" s="34" t="s">
        <v>7</v>
      </c>
      <c r="O102" s="840" t="s">
        <v>167</v>
      </c>
      <c r="P102" s="840" t="s">
        <v>168</v>
      </c>
      <c r="Q102" s="20" t="s">
        <v>7</v>
      </c>
      <c r="R102" s="20" t="s">
        <v>167</v>
      </c>
      <c r="S102" s="840" t="s">
        <v>168</v>
      </c>
      <c r="T102" s="1085"/>
    </row>
    <row r="103" spans="1:25">
      <c r="A103" s="1079"/>
      <c r="B103" s="1079"/>
      <c r="C103" s="1079"/>
      <c r="D103" s="1080"/>
      <c r="E103" s="22" t="s">
        <v>11</v>
      </c>
      <c r="F103" s="22" t="s">
        <v>169</v>
      </c>
      <c r="G103" s="842" t="s">
        <v>170</v>
      </c>
      <c r="H103" s="22" t="s">
        <v>11</v>
      </c>
      <c r="I103" s="22" t="s">
        <v>169</v>
      </c>
      <c r="J103" s="842" t="s">
        <v>170</v>
      </c>
      <c r="K103" s="22" t="s">
        <v>11</v>
      </c>
      <c r="L103" s="22" t="s">
        <v>169</v>
      </c>
      <c r="M103" s="842" t="s">
        <v>170</v>
      </c>
      <c r="N103" s="22" t="s">
        <v>11</v>
      </c>
      <c r="O103" s="842" t="s">
        <v>169</v>
      </c>
      <c r="P103" s="842" t="s">
        <v>170</v>
      </c>
      <c r="Q103" s="22" t="s">
        <v>11</v>
      </c>
      <c r="R103" s="22" t="s">
        <v>169</v>
      </c>
      <c r="S103" s="842" t="s">
        <v>170</v>
      </c>
      <c r="T103" s="1086"/>
    </row>
    <row r="104" spans="1:25" s="349" customFormat="1" ht="18.75" customHeight="1">
      <c r="A104" s="1043" t="s">
        <v>21</v>
      </c>
      <c r="B104" s="1043"/>
      <c r="C104" s="1043"/>
      <c r="D104" s="1044"/>
      <c r="E104" s="353">
        <f t="shared" ref="E104:S104" si="23">SUM(E105:E116)</f>
        <v>16631</v>
      </c>
      <c r="F104" s="353">
        <f t="shared" si="23"/>
        <v>8869</v>
      </c>
      <c r="G104" s="353">
        <f t="shared" si="23"/>
        <v>7762</v>
      </c>
      <c r="H104" s="353">
        <f t="shared" si="23"/>
        <v>13020</v>
      </c>
      <c r="I104" s="353">
        <f t="shared" si="23"/>
        <v>6847</v>
      </c>
      <c r="J104" s="353">
        <f t="shared" si="23"/>
        <v>6173</v>
      </c>
      <c r="K104" s="353">
        <f>SUM(K105:K116)</f>
        <v>3611</v>
      </c>
      <c r="L104" s="353">
        <f t="shared" si="23"/>
        <v>2022</v>
      </c>
      <c r="M104" s="353">
        <f>SUM(M105:M116)</f>
        <v>1589</v>
      </c>
      <c r="N104" s="353">
        <f t="shared" si="23"/>
        <v>0</v>
      </c>
      <c r="O104" s="353">
        <f t="shared" si="23"/>
        <v>0</v>
      </c>
      <c r="P104" s="353">
        <f t="shared" si="23"/>
        <v>0</v>
      </c>
      <c r="Q104" s="353">
        <f t="shared" si="23"/>
        <v>0</v>
      </c>
      <c r="R104" s="353">
        <f t="shared" si="23"/>
        <v>0</v>
      </c>
      <c r="S104" s="353">
        <f t="shared" si="23"/>
        <v>0</v>
      </c>
      <c r="T104" s="832" t="s">
        <v>11</v>
      </c>
    </row>
    <row r="105" spans="1:25" ht="18.75" customHeight="1">
      <c r="A105" s="350"/>
      <c r="B105" s="59" t="s">
        <v>22</v>
      </c>
      <c r="C105" s="351"/>
      <c r="D105" s="352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286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286"/>
      <c r="T105" s="58" t="s">
        <v>23</v>
      </c>
    </row>
    <row r="106" spans="1:25" ht="18.75" customHeight="1">
      <c r="A106" s="351"/>
      <c r="B106" s="57" t="s">
        <v>24</v>
      </c>
      <c r="C106" s="351"/>
      <c r="D106" s="352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286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286"/>
      <c r="T106" s="58" t="s">
        <v>26</v>
      </c>
    </row>
    <row r="107" spans="1:25" ht="18.75" customHeight="1">
      <c r="A107" s="351"/>
      <c r="B107" s="57" t="s">
        <v>27</v>
      </c>
      <c r="C107" s="351"/>
      <c r="D107" s="352"/>
      <c r="E107" s="816">
        <f t="shared" si="24"/>
        <v>3871</v>
      </c>
      <c r="F107" s="816">
        <f t="shared" si="25"/>
        <v>2018</v>
      </c>
      <c r="G107" s="816">
        <f t="shared" si="25"/>
        <v>1853</v>
      </c>
      <c r="H107" s="816">
        <f t="shared" si="26"/>
        <v>2185</v>
      </c>
      <c r="I107" s="816">
        <v>1154</v>
      </c>
      <c r="J107" s="817">
        <v>1031</v>
      </c>
      <c r="K107" s="816">
        <f t="shared" si="27"/>
        <v>1686</v>
      </c>
      <c r="L107" s="816">
        <v>864</v>
      </c>
      <c r="M107" s="816">
        <v>822</v>
      </c>
      <c r="N107" s="816">
        <f t="shared" si="28"/>
        <v>0</v>
      </c>
      <c r="O107" s="816"/>
      <c r="P107" s="816"/>
      <c r="Q107" s="816">
        <f t="shared" si="29"/>
        <v>0</v>
      </c>
      <c r="R107" s="816"/>
      <c r="S107" s="817"/>
      <c r="T107" s="58" t="s">
        <v>28</v>
      </c>
      <c r="W107" s="4">
        <f>SUM(Y106)</f>
        <v>0</v>
      </c>
    </row>
    <row r="108" spans="1:25" ht="18.75" customHeight="1">
      <c r="A108" s="351"/>
      <c r="B108" s="57" t="s">
        <v>29</v>
      </c>
      <c r="C108" s="351"/>
      <c r="D108" s="352"/>
      <c r="E108" s="816">
        <f t="shared" si="24"/>
        <v>1991</v>
      </c>
      <c r="F108" s="816">
        <f t="shared" si="25"/>
        <v>1055</v>
      </c>
      <c r="G108" s="816">
        <f t="shared" si="25"/>
        <v>936</v>
      </c>
      <c r="H108" s="816">
        <f t="shared" si="26"/>
        <v>1991</v>
      </c>
      <c r="I108" s="816">
        <v>1055</v>
      </c>
      <c r="J108" s="817">
        <v>936</v>
      </c>
      <c r="K108" s="816">
        <f t="shared" si="27"/>
        <v>0</v>
      </c>
      <c r="L108" s="816"/>
      <c r="M108" s="816"/>
      <c r="N108" s="816">
        <f t="shared" si="28"/>
        <v>0</v>
      </c>
      <c r="O108" s="816"/>
      <c r="P108" s="816"/>
      <c r="Q108" s="816">
        <f t="shared" si="29"/>
        <v>0</v>
      </c>
      <c r="R108" s="816"/>
      <c r="S108" s="817"/>
      <c r="T108" s="58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51"/>
      <c r="B109" s="57" t="s">
        <v>31</v>
      </c>
      <c r="C109" s="351"/>
      <c r="D109" s="352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286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286"/>
      <c r="T109" s="58" t="s">
        <v>32</v>
      </c>
      <c r="W109" s="4">
        <f>SUM(X108:Y108)</f>
        <v>880</v>
      </c>
    </row>
    <row r="110" spans="1:25" ht="18.75" customHeight="1">
      <c r="A110" s="351"/>
      <c r="B110" s="57" t="s">
        <v>33</v>
      </c>
      <c r="C110" s="351"/>
      <c r="D110" s="352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286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286"/>
      <c r="T110" s="58" t="s">
        <v>34</v>
      </c>
    </row>
    <row r="111" spans="1:25" ht="18.75" customHeight="1">
      <c r="A111" s="351"/>
      <c r="B111" s="57" t="s">
        <v>35</v>
      </c>
      <c r="C111" s="351"/>
      <c r="D111" s="352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286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286"/>
      <c r="T111" s="58" t="s">
        <v>36</v>
      </c>
    </row>
    <row r="112" spans="1:25" ht="18.75" customHeight="1">
      <c r="A112" s="351"/>
      <c r="B112" s="57" t="s">
        <v>37</v>
      </c>
      <c r="C112" s="351"/>
      <c r="D112" s="352"/>
      <c r="E112" s="816">
        <f t="shared" si="24"/>
        <v>4765</v>
      </c>
      <c r="F112" s="816">
        <f t="shared" si="25"/>
        <v>2583</v>
      </c>
      <c r="G112" s="816">
        <f t="shared" si="25"/>
        <v>2182</v>
      </c>
      <c r="H112" s="816">
        <f t="shared" si="26"/>
        <v>4169</v>
      </c>
      <c r="I112" s="816">
        <v>2212</v>
      </c>
      <c r="J112" s="817">
        <v>1957</v>
      </c>
      <c r="K112" s="816">
        <f>SUM(L112:M112)</f>
        <v>596</v>
      </c>
      <c r="L112" s="816">
        <v>371</v>
      </c>
      <c r="M112" s="816">
        <v>225</v>
      </c>
      <c r="N112" s="816">
        <f t="shared" si="28"/>
        <v>0</v>
      </c>
      <c r="O112" s="816"/>
      <c r="P112" s="816"/>
      <c r="Q112" s="816">
        <f t="shared" si="29"/>
        <v>0</v>
      </c>
      <c r="R112" s="816"/>
      <c r="S112" s="817"/>
      <c r="T112" s="58" t="s">
        <v>38</v>
      </c>
    </row>
    <row r="113" spans="1:20" ht="18.75" customHeight="1">
      <c r="A113" s="351"/>
      <c r="B113" s="57" t="s">
        <v>39</v>
      </c>
      <c r="C113" s="351"/>
      <c r="D113" s="352"/>
      <c r="E113" s="816">
        <f t="shared" si="24"/>
        <v>1772</v>
      </c>
      <c r="F113" s="816">
        <f t="shared" si="25"/>
        <v>958</v>
      </c>
      <c r="G113" s="816">
        <f t="shared" si="25"/>
        <v>814</v>
      </c>
      <c r="H113" s="816">
        <f t="shared" si="26"/>
        <v>1062</v>
      </c>
      <c r="I113" s="816">
        <v>565</v>
      </c>
      <c r="J113" s="817">
        <v>497</v>
      </c>
      <c r="K113" s="816">
        <f t="shared" si="27"/>
        <v>710</v>
      </c>
      <c r="L113" s="816">
        <v>393</v>
      </c>
      <c r="M113" s="816">
        <v>317</v>
      </c>
      <c r="N113" s="816">
        <f t="shared" si="28"/>
        <v>0</v>
      </c>
      <c r="O113" s="816"/>
      <c r="P113" s="816"/>
      <c r="Q113" s="816">
        <f t="shared" si="29"/>
        <v>0</v>
      </c>
      <c r="R113" s="816"/>
      <c r="S113" s="817"/>
      <c r="T113" s="58" t="s">
        <v>40</v>
      </c>
    </row>
    <row r="114" spans="1:20" ht="18.75" customHeight="1">
      <c r="A114" s="351"/>
      <c r="B114" s="57" t="s">
        <v>41</v>
      </c>
      <c r="C114" s="351"/>
      <c r="D114" s="352"/>
      <c r="E114" s="816">
        <f t="shared" si="24"/>
        <v>2732</v>
      </c>
      <c r="F114" s="816">
        <f t="shared" si="25"/>
        <v>1481</v>
      </c>
      <c r="G114" s="816">
        <f t="shared" si="25"/>
        <v>1251</v>
      </c>
      <c r="H114" s="816">
        <f t="shared" si="26"/>
        <v>2113</v>
      </c>
      <c r="I114" s="816">
        <v>1087</v>
      </c>
      <c r="J114" s="817">
        <v>1026</v>
      </c>
      <c r="K114" s="816">
        <f t="shared" si="27"/>
        <v>619</v>
      </c>
      <c r="L114" s="816">
        <v>394</v>
      </c>
      <c r="M114" s="816">
        <v>225</v>
      </c>
      <c r="N114" s="816">
        <f t="shared" si="28"/>
        <v>0</v>
      </c>
      <c r="O114" s="816"/>
      <c r="P114" s="816"/>
      <c r="Q114" s="816">
        <f t="shared" si="29"/>
        <v>0</v>
      </c>
      <c r="R114" s="816"/>
      <c r="S114" s="817"/>
      <c r="T114" s="58" t="s">
        <v>42</v>
      </c>
    </row>
    <row r="115" spans="1:20" ht="18.75" customHeight="1">
      <c r="A115" s="351"/>
      <c r="B115" s="57" t="s">
        <v>43</v>
      </c>
      <c r="C115" s="351"/>
      <c r="D115" s="352"/>
      <c r="E115" s="816">
        <f t="shared" si="24"/>
        <v>1500</v>
      </c>
      <c r="F115" s="816">
        <f t="shared" si="25"/>
        <v>774</v>
      </c>
      <c r="G115" s="816">
        <f t="shared" si="25"/>
        <v>726</v>
      </c>
      <c r="H115" s="816">
        <f t="shared" si="26"/>
        <v>1500</v>
      </c>
      <c r="I115" s="816">
        <v>774</v>
      </c>
      <c r="J115" s="817">
        <v>726</v>
      </c>
      <c r="K115" s="816">
        <f t="shared" si="27"/>
        <v>0</v>
      </c>
      <c r="L115" s="816"/>
      <c r="M115" s="816"/>
      <c r="N115" s="816">
        <f t="shared" si="28"/>
        <v>0</v>
      </c>
      <c r="O115" s="816"/>
      <c r="P115" s="816"/>
      <c r="Q115" s="816">
        <f t="shared" si="29"/>
        <v>0</v>
      </c>
      <c r="R115" s="816"/>
      <c r="S115" s="817"/>
      <c r="T115" s="58" t="s">
        <v>44</v>
      </c>
    </row>
    <row r="116" spans="1:20" ht="18.75" customHeight="1">
      <c r="A116" s="8"/>
      <c r="B116" s="57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286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286"/>
      <c r="T116" s="58" t="s">
        <v>46</v>
      </c>
    </row>
    <row r="117" spans="1:20" ht="3.75" customHeight="1">
      <c r="A117" s="23"/>
      <c r="B117" s="48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8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314</v>
      </c>
      <c r="C119" s="8"/>
      <c r="D119" s="8"/>
      <c r="E119" s="8"/>
      <c r="F119" s="8"/>
      <c r="G119" s="8"/>
      <c r="K119" s="10" t="s">
        <v>315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316</v>
      </c>
      <c r="L122" s="10"/>
      <c r="M122" s="10"/>
      <c r="N122" s="10"/>
    </row>
    <row r="123" spans="1:20" s="1" customFormat="1">
      <c r="B123" s="1" t="s">
        <v>256</v>
      </c>
      <c r="C123" s="2">
        <v>3.7</v>
      </c>
      <c r="D123" s="1" t="s">
        <v>533</v>
      </c>
    </row>
    <row r="124" spans="1:20" s="3" customFormat="1">
      <c r="B124" s="35" t="s">
        <v>2</v>
      </c>
      <c r="C124" s="2">
        <v>3.7</v>
      </c>
      <c r="D124" s="35" t="s">
        <v>312</v>
      </c>
      <c r="E124" s="35"/>
      <c r="O124" s="3" t="s">
        <v>317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74" t="s">
        <v>3</v>
      </c>
      <c r="B126" s="1075"/>
      <c r="C126" s="1075"/>
      <c r="D126" s="1076"/>
      <c r="E126" s="342"/>
      <c r="F126" s="8"/>
      <c r="G126" s="840"/>
      <c r="H126" s="1093" t="s">
        <v>4</v>
      </c>
      <c r="I126" s="1094"/>
      <c r="J126" s="1094"/>
      <c r="K126" s="1094"/>
      <c r="L126" s="1094"/>
      <c r="M126" s="1094"/>
      <c r="N126" s="1088"/>
      <c r="O126" s="1088"/>
      <c r="P126" s="1088"/>
      <c r="Q126" s="1082"/>
      <c r="R126" s="1082"/>
      <c r="S126" s="1083"/>
      <c r="T126" s="1084" t="s">
        <v>5</v>
      </c>
    </row>
    <row r="127" spans="1:20" s="10" customFormat="1" ht="18.75">
      <c r="A127" s="1077"/>
      <c r="B127" s="1077"/>
      <c r="C127" s="1077"/>
      <c r="D127" s="1078"/>
      <c r="E127" s="16"/>
      <c r="F127" s="8"/>
      <c r="G127" s="840"/>
      <c r="H127" s="16"/>
      <c r="I127" s="8"/>
      <c r="J127" s="27"/>
      <c r="K127" s="245"/>
      <c r="L127" s="844" t="s">
        <v>6</v>
      </c>
      <c r="M127" s="245"/>
      <c r="N127" s="51"/>
      <c r="O127" s="33"/>
      <c r="P127" s="52"/>
      <c r="Q127" s="8"/>
      <c r="R127" s="8"/>
      <c r="S127" s="27"/>
      <c r="T127" s="1085"/>
    </row>
    <row r="128" spans="1:20" s="10" customFormat="1" ht="19.5" customHeight="1">
      <c r="A128" s="1077"/>
      <c r="B128" s="1077"/>
      <c r="C128" s="1077"/>
      <c r="D128" s="1078"/>
      <c r="E128" s="1087" t="s">
        <v>7</v>
      </c>
      <c r="F128" s="1088"/>
      <c r="G128" s="1089"/>
      <c r="H128" s="843"/>
      <c r="I128" s="844" t="s">
        <v>8</v>
      </c>
      <c r="J128" s="246"/>
      <c r="K128" s="245"/>
      <c r="L128" s="844" t="s">
        <v>9</v>
      </c>
      <c r="M128" s="245"/>
      <c r="N128" s="1213"/>
      <c r="O128" s="1214"/>
      <c r="P128" s="1215"/>
      <c r="Q128" s="1088"/>
      <c r="R128" s="1088"/>
      <c r="S128" s="1089"/>
      <c r="T128" s="1085"/>
    </row>
    <row r="129" spans="1:20" s="10" customFormat="1" ht="21" customHeight="1">
      <c r="A129" s="1077"/>
      <c r="B129" s="1077"/>
      <c r="C129" s="1077"/>
      <c r="D129" s="1078"/>
      <c r="E129" s="1087" t="s">
        <v>11</v>
      </c>
      <c r="F129" s="1088"/>
      <c r="G129" s="1089"/>
      <c r="H129" s="843"/>
      <c r="I129" s="844" t="s">
        <v>12</v>
      </c>
      <c r="J129" s="246"/>
      <c r="K129" s="245"/>
      <c r="L129" s="844" t="s">
        <v>13</v>
      </c>
      <c r="M129" s="245"/>
      <c r="N129" s="1087" t="s">
        <v>164</v>
      </c>
      <c r="O129" s="1088"/>
      <c r="P129" s="1089"/>
      <c r="Q129" s="1088" t="s">
        <v>263</v>
      </c>
      <c r="R129" s="1088"/>
      <c r="S129" s="1089"/>
      <c r="T129" s="1085"/>
    </row>
    <row r="130" spans="1:20" s="10" customFormat="1" ht="18.75">
      <c r="A130" s="1077"/>
      <c r="B130" s="1077"/>
      <c r="C130" s="1077"/>
      <c r="D130" s="1078"/>
      <c r="E130" s="16"/>
      <c r="F130" s="839"/>
      <c r="G130" s="840"/>
      <c r="H130" s="843"/>
      <c r="I130" s="844" t="s">
        <v>15</v>
      </c>
      <c r="J130" s="246"/>
      <c r="K130" s="245"/>
      <c r="L130" s="844" t="s">
        <v>16</v>
      </c>
      <c r="M130" s="245"/>
      <c r="N130" s="1087" t="s">
        <v>17</v>
      </c>
      <c r="O130" s="1088"/>
      <c r="P130" s="1089"/>
      <c r="Q130" s="1088" t="s">
        <v>166</v>
      </c>
      <c r="R130" s="1088"/>
      <c r="S130" s="1089"/>
      <c r="T130" s="1085"/>
    </row>
    <row r="131" spans="1:20" s="10" customFormat="1" ht="18.75">
      <c r="A131" s="1077"/>
      <c r="B131" s="1077"/>
      <c r="C131" s="1077"/>
      <c r="D131" s="1078"/>
      <c r="E131" s="28"/>
      <c r="F131" s="841"/>
      <c r="G131" s="842"/>
      <c r="H131" s="347"/>
      <c r="I131" s="845" t="s">
        <v>19</v>
      </c>
      <c r="J131" s="348"/>
      <c r="K131" s="23"/>
      <c r="L131" s="841" t="s">
        <v>19</v>
      </c>
      <c r="M131" s="23"/>
      <c r="N131" s="1093" t="s">
        <v>20</v>
      </c>
      <c r="O131" s="1094"/>
      <c r="P131" s="1095"/>
      <c r="Q131" s="23"/>
      <c r="R131" s="23"/>
      <c r="S131" s="30"/>
      <c r="T131" s="1085"/>
    </row>
    <row r="132" spans="1:20">
      <c r="A132" s="1077"/>
      <c r="B132" s="1077"/>
      <c r="C132" s="1077"/>
      <c r="D132" s="1078"/>
      <c r="E132" s="20" t="s">
        <v>7</v>
      </c>
      <c r="F132" s="20" t="s">
        <v>167</v>
      </c>
      <c r="G132" s="840" t="s">
        <v>168</v>
      </c>
      <c r="H132" s="20" t="s">
        <v>7</v>
      </c>
      <c r="I132" s="20" t="s">
        <v>167</v>
      </c>
      <c r="J132" s="840" t="s">
        <v>168</v>
      </c>
      <c r="K132" s="20" t="s">
        <v>7</v>
      </c>
      <c r="L132" s="20" t="s">
        <v>167</v>
      </c>
      <c r="M132" s="840" t="s">
        <v>168</v>
      </c>
      <c r="N132" s="34" t="s">
        <v>7</v>
      </c>
      <c r="O132" s="840" t="s">
        <v>167</v>
      </c>
      <c r="P132" s="840" t="s">
        <v>168</v>
      </c>
      <c r="Q132" s="20" t="s">
        <v>7</v>
      </c>
      <c r="R132" s="20" t="s">
        <v>167</v>
      </c>
      <c r="S132" s="840" t="s">
        <v>168</v>
      </c>
      <c r="T132" s="1085"/>
    </row>
    <row r="133" spans="1:20">
      <c r="A133" s="1079"/>
      <c r="B133" s="1079"/>
      <c r="C133" s="1079"/>
      <c r="D133" s="1080"/>
      <c r="E133" s="22" t="s">
        <v>11</v>
      </c>
      <c r="F133" s="22" t="s">
        <v>169</v>
      </c>
      <c r="G133" s="842" t="s">
        <v>170</v>
      </c>
      <c r="H133" s="22" t="s">
        <v>11</v>
      </c>
      <c r="I133" s="22" t="s">
        <v>169</v>
      </c>
      <c r="J133" s="842" t="s">
        <v>170</v>
      </c>
      <c r="K133" s="22" t="s">
        <v>11</v>
      </c>
      <c r="L133" s="22" t="s">
        <v>169</v>
      </c>
      <c r="M133" s="842" t="s">
        <v>170</v>
      </c>
      <c r="N133" s="22" t="s">
        <v>11</v>
      </c>
      <c r="O133" s="842" t="s">
        <v>169</v>
      </c>
      <c r="P133" s="842" t="s">
        <v>170</v>
      </c>
      <c r="Q133" s="22" t="s">
        <v>11</v>
      </c>
      <c r="R133" s="22" t="s">
        <v>169</v>
      </c>
      <c r="S133" s="842" t="s">
        <v>170</v>
      </c>
      <c r="T133" s="1086"/>
    </row>
    <row r="134" spans="1:20" s="349" customFormat="1" ht="18.75" customHeight="1">
      <c r="A134" s="1043" t="s">
        <v>21</v>
      </c>
      <c r="B134" s="1043"/>
      <c r="C134" s="1043"/>
      <c r="D134" s="1044"/>
      <c r="E134" s="353">
        <f t="shared" ref="E134:J134" si="30">SUM(E135:E147)</f>
        <v>7328</v>
      </c>
      <c r="F134" s="353">
        <f t="shared" si="30"/>
        <v>3805</v>
      </c>
      <c r="G134" s="353">
        <f t="shared" si="30"/>
        <v>3523</v>
      </c>
      <c r="H134" s="353">
        <f>SUM(H135:H147)</f>
        <v>7328</v>
      </c>
      <c r="I134" s="353">
        <f t="shared" si="30"/>
        <v>3805</v>
      </c>
      <c r="J134" s="353">
        <f t="shared" si="30"/>
        <v>3523</v>
      </c>
      <c r="K134" s="353">
        <f t="shared" ref="K134:S134" si="31">SUM(K135:K146)</f>
        <v>0</v>
      </c>
      <c r="L134" s="353">
        <f t="shared" si="31"/>
        <v>0</v>
      </c>
      <c r="M134" s="353">
        <f t="shared" si="31"/>
        <v>0</v>
      </c>
      <c r="N134" s="353">
        <f t="shared" si="31"/>
        <v>0</v>
      </c>
      <c r="O134" s="353">
        <f t="shared" si="31"/>
        <v>0</v>
      </c>
      <c r="P134" s="353">
        <f t="shared" si="31"/>
        <v>0</v>
      </c>
      <c r="Q134" s="353">
        <f t="shared" si="31"/>
        <v>0</v>
      </c>
      <c r="R134" s="353">
        <f t="shared" si="31"/>
        <v>0</v>
      </c>
      <c r="S134" s="353">
        <f t="shared" si="31"/>
        <v>0</v>
      </c>
      <c r="T134" s="832" t="s">
        <v>11</v>
      </c>
    </row>
    <row r="135" spans="1:20" ht="18.75" customHeight="1">
      <c r="A135" s="350"/>
      <c r="B135" s="59" t="s">
        <v>22</v>
      </c>
      <c r="C135" s="351"/>
      <c r="D135" s="352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286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286"/>
      <c r="T135" s="58" t="s">
        <v>23</v>
      </c>
    </row>
    <row r="136" spans="1:20" ht="18.75" customHeight="1">
      <c r="A136" s="351"/>
      <c r="B136" s="57" t="s">
        <v>24</v>
      </c>
      <c r="C136" s="351"/>
      <c r="D136" s="352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286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286"/>
      <c r="T136" s="58" t="s">
        <v>26</v>
      </c>
    </row>
    <row r="137" spans="1:20" ht="18.75" customHeight="1">
      <c r="A137" s="351"/>
      <c r="B137" s="57" t="s">
        <v>27</v>
      </c>
      <c r="C137" s="351"/>
      <c r="D137" s="352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286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286"/>
      <c r="T137" s="58" t="s">
        <v>28</v>
      </c>
    </row>
    <row r="138" spans="1:20" ht="18.75" customHeight="1">
      <c r="A138" s="351"/>
      <c r="B138" s="57" t="s">
        <v>29</v>
      </c>
      <c r="C138" s="351"/>
      <c r="D138" s="352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286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286"/>
      <c r="T138" s="58" t="s">
        <v>30</v>
      </c>
    </row>
    <row r="139" spans="1:20" ht="18.75" customHeight="1">
      <c r="A139" s="351"/>
      <c r="B139" s="57" t="s">
        <v>31</v>
      </c>
      <c r="C139" s="351"/>
      <c r="D139" s="352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286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286"/>
      <c r="T139" s="58" t="s">
        <v>32</v>
      </c>
    </row>
    <row r="140" spans="1:20" ht="18.75" customHeight="1">
      <c r="A140" s="351"/>
      <c r="B140" s="57" t="s">
        <v>33</v>
      </c>
      <c r="C140" s="351"/>
      <c r="D140" s="352"/>
      <c r="E140" s="816">
        <f t="shared" si="32"/>
        <v>2668</v>
      </c>
      <c r="F140" s="816">
        <f>I140+L140+O140+R140</f>
        <v>1353</v>
      </c>
      <c r="G140" s="816">
        <f>J140+M140+P140+S140</f>
        <v>1315</v>
      </c>
      <c r="H140" s="816">
        <f t="shared" si="34"/>
        <v>2668</v>
      </c>
      <c r="I140" s="816">
        <v>1353</v>
      </c>
      <c r="J140" s="817">
        <v>1315</v>
      </c>
      <c r="K140" s="816"/>
      <c r="L140" s="816"/>
      <c r="M140" s="816"/>
      <c r="N140" s="816">
        <f t="shared" si="36"/>
        <v>0</v>
      </c>
      <c r="O140" s="816"/>
      <c r="P140" s="816"/>
      <c r="Q140" s="816">
        <f t="shared" si="37"/>
        <v>0</v>
      </c>
      <c r="R140" s="816"/>
      <c r="S140" s="817"/>
      <c r="T140" s="58" t="s">
        <v>34</v>
      </c>
    </row>
    <row r="141" spans="1:20" ht="18.75" customHeight="1">
      <c r="A141" s="351"/>
      <c r="B141" s="57" t="s">
        <v>35</v>
      </c>
      <c r="C141" s="351"/>
      <c r="D141" s="352"/>
      <c r="E141" s="816">
        <f>SUM(F141:G141)</f>
        <v>2803</v>
      </c>
      <c r="F141" s="816">
        <f>I141+L141+O141+R141</f>
        <v>1447</v>
      </c>
      <c r="G141" s="816">
        <f>J141+M141+P141+S141</f>
        <v>1356</v>
      </c>
      <c r="H141" s="816">
        <f t="shared" si="34"/>
        <v>2803</v>
      </c>
      <c r="I141" s="816">
        <v>1447</v>
      </c>
      <c r="J141" s="817">
        <v>1356</v>
      </c>
      <c r="K141" s="816">
        <f>SUM(L141:M141)</f>
        <v>0</v>
      </c>
      <c r="L141" s="816"/>
      <c r="M141" s="816"/>
      <c r="N141" s="816">
        <f t="shared" si="36"/>
        <v>0</v>
      </c>
      <c r="O141" s="816"/>
      <c r="P141" s="816"/>
      <c r="Q141" s="816">
        <f t="shared" si="37"/>
        <v>0</v>
      </c>
      <c r="R141" s="816"/>
      <c r="S141" s="817"/>
      <c r="T141" s="58" t="s">
        <v>36</v>
      </c>
    </row>
    <row r="142" spans="1:20" ht="18.75" customHeight="1">
      <c r="A142" s="351"/>
      <c r="B142" s="57" t="s">
        <v>37</v>
      </c>
      <c r="C142" s="351"/>
      <c r="D142" s="352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286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286"/>
      <c r="T142" s="58" t="s">
        <v>38</v>
      </c>
    </row>
    <row r="143" spans="1:20" ht="18.75" customHeight="1">
      <c r="A143" s="351"/>
      <c r="B143" s="57" t="s">
        <v>39</v>
      </c>
      <c r="C143" s="351"/>
      <c r="D143" s="352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286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286"/>
      <c r="T143" s="58" t="s">
        <v>40</v>
      </c>
    </row>
    <row r="144" spans="1:20" ht="18.75" customHeight="1">
      <c r="A144" s="351"/>
      <c r="B144" s="57" t="s">
        <v>41</v>
      </c>
      <c r="C144" s="351"/>
      <c r="D144" s="352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286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286"/>
      <c r="T144" s="58" t="s">
        <v>42</v>
      </c>
    </row>
    <row r="145" spans="1:20" ht="18.75" customHeight="1">
      <c r="A145" s="351"/>
      <c r="B145" s="57" t="s">
        <v>43</v>
      </c>
      <c r="C145" s="351"/>
      <c r="D145" s="352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286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286"/>
      <c r="T145" s="58" t="s">
        <v>44</v>
      </c>
    </row>
    <row r="146" spans="1:20">
      <c r="A146" s="8"/>
      <c r="B146" s="57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286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286"/>
      <c r="T146" s="58" t="s">
        <v>46</v>
      </c>
    </row>
    <row r="147" spans="1:20">
      <c r="A147" s="23"/>
      <c r="B147" s="48" t="s">
        <v>47</v>
      </c>
      <c r="C147" s="23"/>
      <c r="D147" s="30"/>
      <c r="E147" s="816">
        <f>SUM(F147:G147)</f>
        <v>1857</v>
      </c>
      <c r="F147" s="816">
        <f>I147+L147+O147+R147</f>
        <v>1005</v>
      </c>
      <c r="G147" s="816">
        <f>J147+M147+P147+S147</f>
        <v>852</v>
      </c>
      <c r="H147" s="914">
        <f>SUM(I147:J147)</f>
        <v>1857</v>
      </c>
      <c r="I147" s="914">
        <v>1005</v>
      </c>
      <c r="J147" s="915">
        <v>852</v>
      </c>
      <c r="K147" s="914"/>
      <c r="L147" s="914"/>
      <c r="M147" s="915"/>
      <c r="N147" s="914"/>
      <c r="O147" s="915"/>
      <c r="P147" s="915"/>
      <c r="Q147" s="914"/>
      <c r="R147" s="914"/>
      <c r="S147" s="915"/>
      <c r="T147" s="48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314</v>
      </c>
      <c r="C149" s="8"/>
      <c r="D149" s="8"/>
      <c r="E149" s="8"/>
      <c r="F149" s="8"/>
      <c r="G149" s="8"/>
      <c r="K149" s="10" t="s">
        <v>315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316</v>
      </c>
      <c r="L152" s="10"/>
      <c r="M152" s="10"/>
      <c r="N152" s="10"/>
    </row>
    <row r="153" spans="1:20" s="1" customFormat="1">
      <c r="B153" s="1" t="s">
        <v>256</v>
      </c>
      <c r="C153" s="2">
        <v>3.7</v>
      </c>
      <c r="D153" s="1" t="s">
        <v>318</v>
      </c>
    </row>
    <row r="154" spans="1:20" s="3" customFormat="1">
      <c r="B154" s="35" t="s">
        <v>2</v>
      </c>
      <c r="C154" s="2">
        <v>3.7</v>
      </c>
      <c r="D154" s="35" t="s">
        <v>319</v>
      </c>
      <c r="E154" s="35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74" t="s">
        <v>3</v>
      </c>
      <c r="B156" s="1075"/>
      <c r="C156" s="1075"/>
      <c r="D156" s="1076"/>
      <c r="E156" s="342"/>
      <c r="F156" s="8"/>
      <c r="G156" s="840"/>
      <c r="H156" s="1093" t="s">
        <v>4</v>
      </c>
      <c r="I156" s="1094"/>
      <c r="J156" s="1094"/>
      <c r="K156" s="1094"/>
      <c r="L156" s="1094"/>
      <c r="M156" s="1094"/>
      <c r="N156" s="1088"/>
      <c r="O156" s="1088"/>
      <c r="P156" s="1088"/>
      <c r="Q156" s="1082"/>
      <c r="R156" s="1082"/>
      <c r="S156" s="1083"/>
      <c r="T156" s="1084" t="s">
        <v>5</v>
      </c>
    </row>
    <row r="157" spans="1:20" s="10" customFormat="1" ht="18.75">
      <c r="A157" s="1077"/>
      <c r="B157" s="1077"/>
      <c r="C157" s="1077"/>
      <c r="D157" s="1078"/>
      <c r="E157" s="16"/>
      <c r="F157" s="8"/>
      <c r="G157" s="840"/>
      <c r="H157" s="16"/>
      <c r="I157" s="8"/>
      <c r="J157" s="27"/>
      <c r="K157" s="245"/>
      <c r="L157" s="844" t="s">
        <v>6</v>
      </c>
      <c r="M157" s="245"/>
      <c r="N157" s="51"/>
      <c r="O157" s="33"/>
      <c r="P157" s="52"/>
      <c r="Q157" s="8"/>
      <c r="R157" s="8"/>
      <c r="S157" s="27"/>
      <c r="T157" s="1085"/>
    </row>
    <row r="158" spans="1:20" s="10" customFormat="1" ht="19.5" customHeight="1">
      <c r="A158" s="1077"/>
      <c r="B158" s="1077"/>
      <c r="C158" s="1077"/>
      <c r="D158" s="1078"/>
      <c r="E158" s="1087" t="s">
        <v>7</v>
      </c>
      <c r="F158" s="1088"/>
      <c r="G158" s="1089"/>
      <c r="H158" s="843"/>
      <c r="I158" s="844" t="s">
        <v>8</v>
      </c>
      <c r="J158" s="246"/>
      <c r="K158" s="245"/>
      <c r="L158" s="844" t="s">
        <v>9</v>
      </c>
      <c r="M158" s="245"/>
      <c r="N158" s="1213"/>
      <c r="O158" s="1214"/>
      <c r="P158" s="1215"/>
      <c r="Q158" s="1088"/>
      <c r="R158" s="1088"/>
      <c r="S158" s="1089"/>
      <c r="T158" s="1085"/>
    </row>
    <row r="159" spans="1:20" s="10" customFormat="1" ht="21" customHeight="1">
      <c r="A159" s="1077"/>
      <c r="B159" s="1077"/>
      <c r="C159" s="1077"/>
      <c r="D159" s="1078"/>
      <c r="E159" s="1087" t="s">
        <v>11</v>
      </c>
      <c r="F159" s="1088"/>
      <c r="G159" s="1089"/>
      <c r="H159" s="843"/>
      <c r="I159" s="844" t="s">
        <v>12</v>
      </c>
      <c r="J159" s="246"/>
      <c r="K159" s="245"/>
      <c r="L159" s="844" t="s">
        <v>13</v>
      </c>
      <c r="M159" s="245"/>
      <c r="N159" s="1087" t="s">
        <v>164</v>
      </c>
      <c r="O159" s="1088"/>
      <c r="P159" s="1089"/>
      <c r="Q159" s="1088" t="s">
        <v>263</v>
      </c>
      <c r="R159" s="1088"/>
      <c r="S159" s="1089"/>
      <c r="T159" s="1085"/>
    </row>
    <row r="160" spans="1:20" s="10" customFormat="1" ht="18.75">
      <c r="A160" s="1077"/>
      <c r="B160" s="1077"/>
      <c r="C160" s="1077"/>
      <c r="D160" s="1078"/>
      <c r="E160" s="16"/>
      <c r="G160" s="840"/>
      <c r="H160" s="843"/>
      <c r="I160" s="844" t="s">
        <v>15</v>
      </c>
      <c r="J160" s="246"/>
      <c r="K160" s="245"/>
      <c r="L160" s="844" t="s">
        <v>16</v>
      </c>
      <c r="M160" s="245"/>
      <c r="N160" s="1087" t="s">
        <v>17</v>
      </c>
      <c r="O160" s="1088"/>
      <c r="P160" s="1089"/>
      <c r="Q160" s="1088" t="s">
        <v>166</v>
      </c>
      <c r="R160" s="1088"/>
      <c r="S160" s="1089"/>
      <c r="T160" s="1085"/>
    </row>
    <row r="161" spans="1:20" s="10" customFormat="1" ht="18.75">
      <c r="A161" s="1077"/>
      <c r="B161" s="1077"/>
      <c r="C161" s="1077"/>
      <c r="D161" s="1078"/>
      <c r="E161" s="28"/>
      <c r="F161" s="839"/>
      <c r="G161" s="842"/>
      <c r="H161" s="347"/>
      <c r="I161" s="845" t="s">
        <v>19</v>
      </c>
      <c r="J161" s="348"/>
      <c r="K161" s="23"/>
      <c r="L161" s="841" t="s">
        <v>19</v>
      </c>
      <c r="M161" s="23"/>
      <c r="N161" s="1093" t="s">
        <v>20</v>
      </c>
      <c r="O161" s="1094"/>
      <c r="P161" s="1095"/>
      <c r="Q161" s="23"/>
      <c r="R161" s="23"/>
      <c r="S161" s="30"/>
      <c r="T161" s="1085"/>
    </row>
    <row r="162" spans="1:20">
      <c r="A162" s="1077"/>
      <c r="B162" s="1077"/>
      <c r="C162" s="1077"/>
      <c r="D162" s="1078"/>
      <c r="E162" s="20" t="s">
        <v>7</v>
      </c>
      <c r="F162" s="20" t="s">
        <v>167</v>
      </c>
      <c r="G162" s="840" t="s">
        <v>168</v>
      </c>
      <c r="H162" s="20" t="s">
        <v>7</v>
      </c>
      <c r="I162" s="20" t="s">
        <v>167</v>
      </c>
      <c r="J162" s="840" t="s">
        <v>168</v>
      </c>
      <c r="K162" s="20" t="s">
        <v>7</v>
      </c>
      <c r="L162" s="20" t="s">
        <v>167</v>
      </c>
      <c r="M162" s="840" t="s">
        <v>168</v>
      </c>
      <c r="N162" s="34" t="s">
        <v>7</v>
      </c>
      <c r="O162" s="840" t="s">
        <v>167</v>
      </c>
      <c r="P162" s="840" t="s">
        <v>168</v>
      </c>
      <c r="Q162" s="20" t="s">
        <v>7</v>
      </c>
      <c r="R162" s="20" t="s">
        <v>167</v>
      </c>
      <c r="S162" s="840" t="s">
        <v>168</v>
      </c>
      <c r="T162" s="1085"/>
    </row>
    <row r="163" spans="1:20">
      <c r="A163" s="1079"/>
      <c r="B163" s="1079"/>
      <c r="C163" s="1079"/>
      <c r="D163" s="1080"/>
      <c r="E163" s="22" t="s">
        <v>11</v>
      </c>
      <c r="F163" s="22" t="s">
        <v>169</v>
      </c>
      <c r="G163" s="842" t="s">
        <v>170</v>
      </c>
      <c r="H163" s="22" t="s">
        <v>11</v>
      </c>
      <c r="I163" s="22" t="s">
        <v>169</v>
      </c>
      <c r="J163" s="842" t="s">
        <v>170</v>
      </c>
      <c r="K163" s="22" t="s">
        <v>11</v>
      </c>
      <c r="L163" s="22" t="s">
        <v>169</v>
      </c>
      <c r="M163" s="842" t="s">
        <v>170</v>
      </c>
      <c r="N163" s="22" t="s">
        <v>11</v>
      </c>
      <c r="O163" s="842" t="s">
        <v>169</v>
      </c>
      <c r="P163" s="842" t="s">
        <v>170</v>
      </c>
      <c r="Q163" s="22" t="s">
        <v>11</v>
      </c>
      <c r="R163" s="22" t="s">
        <v>169</v>
      </c>
      <c r="S163" s="842" t="s">
        <v>170</v>
      </c>
      <c r="T163" s="1086"/>
    </row>
    <row r="164" spans="1:20" s="349" customFormat="1" ht="18.75" customHeight="1">
      <c r="A164" s="1043" t="s">
        <v>21</v>
      </c>
      <c r="B164" s="1043"/>
      <c r="C164" s="1043"/>
      <c r="D164" s="1044"/>
      <c r="E164" s="353">
        <f t="shared" ref="E164:J164" si="38">SUM(E165:E177)</f>
        <v>20540</v>
      </c>
      <c r="F164" s="353">
        <f t="shared" si="38"/>
        <v>8606</v>
      </c>
      <c r="G164" s="353">
        <f t="shared" si="38"/>
        <v>11934</v>
      </c>
      <c r="H164" s="353">
        <f t="shared" si="38"/>
        <v>20540</v>
      </c>
      <c r="I164" s="353">
        <f t="shared" si="38"/>
        <v>8606</v>
      </c>
      <c r="J164" s="692">
        <f t="shared" si="38"/>
        <v>11934</v>
      </c>
      <c r="K164" s="353">
        <f t="shared" ref="K164:S164" si="39">SUM(K165:K177)</f>
        <v>0</v>
      </c>
      <c r="L164" s="353">
        <f t="shared" si="39"/>
        <v>0</v>
      </c>
      <c r="M164" s="353">
        <f t="shared" si="39"/>
        <v>0</v>
      </c>
      <c r="N164" s="353">
        <f t="shared" si="39"/>
        <v>0</v>
      </c>
      <c r="O164" s="353">
        <f t="shared" si="39"/>
        <v>0</v>
      </c>
      <c r="P164" s="353">
        <f t="shared" si="39"/>
        <v>0</v>
      </c>
      <c r="Q164" s="353">
        <f t="shared" si="39"/>
        <v>0</v>
      </c>
      <c r="R164" s="353">
        <f t="shared" si="39"/>
        <v>0</v>
      </c>
      <c r="S164" s="353">
        <f t="shared" si="39"/>
        <v>0</v>
      </c>
      <c r="T164" s="832" t="s">
        <v>11</v>
      </c>
    </row>
    <row r="165" spans="1:20" ht="18.75" customHeight="1">
      <c r="A165" s="350"/>
      <c r="B165" s="59" t="s">
        <v>22</v>
      </c>
      <c r="C165" s="351"/>
      <c r="D165" s="352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09">
        <v>9295</v>
      </c>
      <c r="I165" s="280">
        <v>3494</v>
      </c>
      <c r="J165" s="509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286"/>
      <c r="T165" s="58" t="s">
        <v>23</v>
      </c>
    </row>
    <row r="166" spans="1:20" ht="18.75" customHeight="1">
      <c r="A166" s="351"/>
      <c r="B166" s="57" t="s">
        <v>24</v>
      </c>
      <c r="C166" s="351"/>
      <c r="D166" s="352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286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286"/>
      <c r="T166" s="58" t="s">
        <v>26</v>
      </c>
    </row>
    <row r="167" spans="1:20" ht="18.75" customHeight="1">
      <c r="A167" s="351"/>
      <c r="B167" s="57" t="s">
        <v>27</v>
      </c>
      <c r="C167" s="351"/>
      <c r="D167" s="352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286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286"/>
      <c r="T167" s="58" t="s">
        <v>28</v>
      </c>
    </row>
    <row r="168" spans="1:20" ht="18.75" customHeight="1">
      <c r="A168" s="351"/>
      <c r="B168" s="57" t="s">
        <v>29</v>
      </c>
      <c r="C168" s="351"/>
      <c r="D168" s="352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09">
        <v>1109</v>
      </c>
      <c r="I168" s="9">
        <v>487</v>
      </c>
      <c r="J168" s="286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286"/>
      <c r="T168" s="58" t="s">
        <v>30</v>
      </c>
    </row>
    <row r="169" spans="1:20" ht="18.75" customHeight="1">
      <c r="A169" s="351"/>
      <c r="B169" s="57" t="s">
        <v>31</v>
      </c>
      <c r="C169" s="351"/>
      <c r="D169" s="352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09">
        <v>1028</v>
      </c>
      <c r="I169" s="9">
        <v>469</v>
      </c>
      <c r="J169" s="286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286"/>
      <c r="T169" s="58" t="s">
        <v>32</v>
      </c>
    </row>
    <row r="170" spans="1:20" ht="18.75" customHeight="1">
      <c r="A170" s="351"/>
      <c r="B170" s="57" t="s">
        <v>33</v>
      </c>
      <c r="C170" s="351"/>
      <c r="D170" s="352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09">
        <v>1043</v>
      </c>
      <c r="I170" s="9">
        <v>426</v>
      </c>
      <c r="J170" s="286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286"/>
      <c r="T170" s="58" t="s">
        <v>34</v>
      </c>
    </row>
    <row r="171" spans="1:20" ht="18.75" customHeight="1">
      <c r="A171" s="351"/>
      <c r="B171" s="57" t="s">
        <v>35</v>
      </c>
      <c r="C171" s="351"/>
      <c r="D171" s="352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09">
        <v>1385</v>
      </c>
      <c r="I171" s="9">
        <v>638</v>
      </c>
      <c r="J171" s="286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286"/>
      <c r="T171" s="58" t="s">
        <v>36</v>
      </c>
    </row>
    <row r="172" spans="1:20" ht="18.75" customHeight="1">
      <c r="A172" s="351"/>
      <c r="B172" s="57" t="s">
        <v>37</v>
      </c>
      <c r="C172" s="351"/>
      <c r="D172" s="352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09">
        <v>1983</v>
      </c>
      <c r="I172" s="9">
        <v>857</v>
      </c>
      <c r="J172" s="510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286"/>
      <c r="T172" s="58" t="s">
        <v>38</v>
      </c>
    </row>
    <row r="173" spans="1:20" ht="18.75" customHeight="1">
      <c r="A173" s="351"/>
      <c r="B173" s="57" t="s">
        <v>39</v>
      </c>
      <c r="C173" s="351"/>
      <c r="D173" s="352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286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286"/>
      <c r="T173" s="58" t="s">
        <v>40</v>
      </c>
    </row>
    <row r="174" spans="1:20" ht="18.75" customHeight="1">
      <c r="A174" s="351"/>
      <c r="B174" s="57" t="s">
        <v>41</v>
      </c>
      <c r="C174" s="351"/>
      <c r="D174" s="352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286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286"/>
      <c r="T174" s="58" t="s">
        <v>42</v>
      </c>
    </row>
    <row r="175" spans="1:20" ht="18.75" customHeight="1">
      <c r="A175" s="351"/>
      <c r="B175" s="57" t="s">
        <v>43</v>
      </c>
      <c r="C175" s="351"/>
      <c r="D175" s="352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286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286"/>
      <c r="T175" s="58" t="s">
        <v>44</v>
      </c>
    </row>
    <row r="176" spans="1:20" ht="18.75" customHeight="1">
      <c r="A176" s="8"/>
      <c r="B176" s="57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286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286"/>
      <c r="T176" s="58" t="s">
        <v>46</v>
      </c>
    </row>
    <row r="177" spans="1:20">
      <c r="A177" s="23"/>
      <c r="B177" s="48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8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314</v>
      </c>
      <c r="C179" s="8"/>
      <c r="D179" s="8"/>
      <c r="E179" s="8"/>
      <c r="F179" s="8"/>
      <c r="G179" s="8"/>
      <c r="K179" s="10" t="s">
        <v>315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316</v>
      </c>
      <c r="L182" s="10"/>
      <c r="M182" s="10"/>
      <c r="N182" s="10"/>
    </row>
    <row r="183" spans="1:20" s="1" customFormat="1">
      <c r="B183" s="1" t="s">
        <v>256</v>
      </c>
      <c r="C183" s="2">
        <v>3.6</v>
      </c>
      <c r="D183" s="1" t="s">
        <v>494</v>
      </c>
    </row>
    <row r="184" spans="1:20" s="3" customFormat="1">
      <c r="B184" s="35" t="s">
        <v>2</v>
      </c>
      <c r="C184" s="2">
        <v>3.6</v>
      </c>
      <c r="D184" s="35" t="s">
        <v>525</v>
      </c>
      <c r="E184" s="35"/>
      <c r="O184" s="3" t="s">
        <v>320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74" t="s">
        <v>3</v>
      </c>
      <c r="B186" s="1075"/>
      <c r="C186" s="1075"/>
      <c r="D186" s="1076"/>
      <c r="E186" s="342"/>
      <c r="F186" s="8"/>
      <c r="G186" s="840"/>
      <c r="H186" s="1093" t="s">
        <v>4</v>
      </c>
      <c r="I186" s="1094"/>
      <c r="J186" s="1094"/>
      <c r="K186" s="1094"/>
      <c r="L186" s="1094"/>
      <c r="M186" s="1094"/>
      <c r="N186" s="1088"/>
      <c r="O186" s="1088"/>
      <c r="P186" s="1088"/>
      <c r="Q186" s="1082"/>
      <c r="R186" s="1082"/>
      <c r="S186" s="1083"/>
      <c r="T186" s="1084" t="s">
        <v>5</v>
      </c>
    </row>
    <row r="187" spans="1:20" s="10" customFormat="1" ht="18.75">
      <c r="A187" s="1077"/>
      <c r="B187" s="1077"/>
      <c r="C187" s="1077"/>
      <c r="D187" s="1078"/>
      <c r="E187" s="16"/>
      <c r="F187" s="8"/>
      <c r="G187" s="840"/>
      <c r="H187" s="16"/>
      <c r="I187" s="8"/>
      <c r="J187" s="27"/>
      <c r="K187" s="245"/>
      <c r="L187" s="844" t="s">
        <v>6</v>
      </c>
      <c r="M187" s="245"/>
      <c r="N187" s="51"/>
      <c r="O187" s="33"/>
      <c r="P187" s="52"/>
      <c r="Q187" s="8"/>
      <c r="R187" s="8"/>
      <c r="S187" s="27"/>
      <c r="T187" s="1085"/>
    </row>
    <row r="188" spans="1:20" s="10" customFormat="1" ht="19.5" customHeight="1">
      <c r="A188" s="1077"/>
      <c r="B188" s="1077"/>
      <c r="C188" s="1077"/>
      <c r="D188" s="1078"/>
      <c r="E188" s="1087" t="s">
        <v>7</v>
      </c>
      <c r="F188" s="1088"/>
      <c r="G188" s="1089"/>
      <c r="H188" s="843"/>
      <c r="I188" s="844" t="s">
        <v>8</v>
      </c>
      <c r="J188" s="246"/>
      <c r="K188" s="245"/>
      <c r="L188" s="844" t="s">
        <v>9</v>
      </c>
      <c r="M188" s="245"/>
      <c r="N188" s="1213"/>
      <c r="O188" s="1214"/>
      <c r="P188" s="1215"/>
      <c r="Q188" s="1088"/>
      <c r="R188" s="1088"/>
      <c r="S188" s="1089"/>
      <c r="T188" s="1085"/>
    </row>
    <row r="189" spans="1:20" s="10" customFormat="1" ht="21" customHeight="1">
      <c r="A189" s="1077"/>
      <c r="B189" s="1077"/>
      <c r="C189" s="1077"/>
      <c r="D189" s="1078"/>
      <c r="E189" s="1087" t="s">
        <v>11</v>
      </c>
      <c r="F189" s="1088"/>
      <c r="G189" s="1089"/>
      <c r="H189" s="843"/>
      <c r="I189" s="844" t="s">
        <v>12</v>
      </c>
      <c r="J189" s="246"/>
      <c r="K189" s="245"/>
      <c r="L189" s="844" t="s">
        <v>13</v>
      </c>
      <c r="M189" s="245"/>
      <c r="N189" s="1087" t="s">
        <v>164</v>
      </c>
      <c r="O189" s="1088"/>
      <c r="P189" s="1089"/>
      <c r="Q189" s="1088" t="s">
        <v>263</v>
      </c>
      <c r="R189" s="1088"/>
      <c r="S189" s="1089"/>
      <c r="T189" s="1085"/>
    </row>
    <row r="190" spans="1:20" s="10" customFormat="1" ht="18.75">
      <c r="A190" s="1077"/>
      <c r="B190" s="1077"/>
      <c r="C190" s="1077"/>
      <c r="D190" s="1078"/>
      <c r="E190" s="16"/>
      <c r="F190" s="839"/>
      <c r="G190" s="840"/>
      <c r="H190" s="843"/>
      <c r="I190" s="844" t="s">
        <v>15</v>
      </c>
      <c r="J190" s="246"/>
      <c r="K190" s="245"/>
      <c r="L190" s="844" t="s">
        <v>16</v>
      </c>
      <c r="M190" s="245"/>
      <c r="N190" s="1087" t="s">
        <v>17</v>
      </c>
      <c r="O190" s="1088"/>
      <c r="P190" s="1089"/>
      <c r="Q190" s="1088" t="s">
        <v>166</v>
      </c>
      <c r="R190" s="1088"/>
      <c r="S190" s="1089"/>
      <c r="T190" s="1085"/>
    </row>
    <row r="191" spans="1:20" s="10" customFormat="1" ht="18.75">
      <c r="A191" s="1077"/>
      <c r="B191" s="1077"/>
      <c r="C191" s="1077"/>
      <c r="D191" s="1078"/>
      <c r="E191" s="28"/>
      <c r="F191" s="841"/>
      <c r="G191" s="842"/>
      <c r="H191" s="347"/>
      <c r="I191" s="845" t="s">
        <v>19</v>
      </c>
      <c r="J191" s="348"/>
      <c r="K191" s="23"/>
      <c r="L191" s="841" t="s">
        <v>19</v>
      </c>
      <c r="M191" s="23"/>
      <c r="N191" s="1093" t="s">
        <v>20</v>
      </c>
      <c r="O191" s="1094"/>
      <c r="P191" s="1095"/>
      <c r="Q191" s="23"/>
      <c r="R191" s="23"/>
      <c r="S191" s="30"/>
      <c r="T191" s="1085"/>
    </row>
    <row r="192" spans="1:20">
      <c r="A192" s="1077"/>
      <c r="B192" s="1077"/>
      <c r="C192" s="1077"/>
      <c r="D192" s="1078"/>
      <c r="E192" s="20" t="s">
        <v>7</v>
      </c>
      <c r="F192" s="20" t="s">
        <v>167</v>
      </c>
      <c r="G192" s="840" t="s">
        <v>168</v>
      </c>
      <c r="H192" s="20" t="s">
        <v>7</v>
      </c>
      <c r="I192" s="20" t="s">
        <v>167</v>
      </c>
      <c r="J192" s="840" t="s">
        <v>168</v>
      </c>
      <c r="K192" s="20" t="s">
        <v>7</v>
      </c>
      <c r="L192" s="20" t="s">
        <v>167</v>
      </c>
      <c r="M192" s="840" t="s">
        <v>168</v>
      </c>
      <c r="N192" s="34" t="s">
        <v>7</v>
      </c>
      <c r="O192" s="840" t="s">
        <v>167</v>
      </c>
      <c r="P192" s="840" t="s">
        <v>168</v>
      </c>
      <c r="Q192" s="20" t="s">
        <v>7</v>
      </c>
      <c r="R192" s="20" t="s">
        <v>167</v>
      </c>
      <c r="S192" s="840" t="s">
        <v>168</v>
      </c>
      <c r="T192" s="1085"/>
    </row>
    <row r="193" spans="1:20">
      <c r="A193" s="1079"/>
      <c r="B193" s="1079"/>
      <c r="C193" s="1079"/>
      <c r="D193" s="1080"/>
      <c r="E193" s="22" t="s">
        <v>11</v>
      </c>
      <c r="F193" s="22" t="s">
        <v>169</v>
      </c>
      <c r="G193" s="842" t="s">
        <v>170</v>
      </c>
      <c r="H193" s="22" t="s">
        <v>11</v>
      </c>
      <c r="I193" s="22" t="s">
        <v>169</v>
      </c>
      <c r="J193" s="842" t="s">
        <v>170</v>
      </c>
      <c r="K193" s="22" t="s">
        <v>11</v>
      </c>
      <c r="L193" s="22" t="s">
        <v>169</v>
      </c>
      <c r="M193" s="842" t="s">
        <v>170</v>
      </c>
      <c r="N193" s="22" t="s">
        <v>11</v>
      </c>
      <c r="O193" s="842" t="s">
        <v>169</v>
      </c>
      <c r="P193" s="842" t="s">
        <v>170</v>
      </c>
      <c r="Q193" s="22" t="s">
        <v>11</v>
      </c>
      <c r="R193" s="22" t="s">
        <v>169</v>
      </c>
      <c r="S193" s="842" t="s">
        <v>170</v>
      </c>
      <c r="T193" s="1086"/>
    </row>
    <row r="194" spans="1:20" s="349" customFormat="1" ht="18.75" customHeight="1">
      <c r="A194" s="1043" t="s">
        <v>21</v>
      </c>
      <c r="B194" s="1043"/>
      <c r="C194" s="1043"/>
      <c r="D194" s="1044"/>
      <c r="E194" s="353">
        <f t="shared" ref="E194:S194" si="46">SUM(E195:E206)</f>
        <v>1021</v>
      </c>
      <c r="F194" s="353">
        <f t="shared" si="46"/>
        <v>1021</v>
      </c>
      <c r="G194" s="353">
        <f t="shared" si="46"/>
        <v>0</v>
      </c>
      <c r="H194" s="353">
        <f t="shared" si="46"/>
        <v>0</v>
      </c>
      <c r="I194" s="353">
        <f t="shared" si="46"/>
        <v>0</v>
      </c>
      <c r="J194" s="353">
        <f t="shared" si="46"/>
        <v>0</v>
      </c>
      <c r="K194" s="353">
        <f t="shared" si="46"/>
        <v>0</v>
      </c>
      <c r="L194" s="353">
        <f t="shared" si="46"/>
        <v>0</v>
      </c>
      <c r="M194" s="353">
        <f t="shared" si="46"/>
        <v>0</v>
      </c>
      <c r="N194" s="353">
        <f t="shared" si="46"/>
        <v>0</v>
      </c>
      <c r="O194" s="353">
        <f t="shared" si="46"/>
        <v>0</v>
      </c>
      <c r="P194" s="353">
        <f t="shared" si="46"/>
        <v>0</v>
      </c>
      <c r="Q194" s="353">
        <f t="shared" si="46"/>
        <v>1021</v>
      </c>
      <c r="R194" s="353">
        <f t="shared" si="46"/>
        <v>1021</v>
      </c>
      <c r="S194" s="353">
        <f t="shared" si="46"/>
        <v>0</v>
      </c>
      <c r="T194" s="832" t="s">
        <v>11</v>
      </c>
    </row>
    <row r="195" spans="1:20" ht="18.75" customHeight="1">
      <c r="A195" s="350"/>
      <c r="B195" s="59" t="s">
        <v>22</v>
      </c>
      <c r="C195" s="351"/>
      <c r="D195" s="352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286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286"/>
      <c r="T195" s="58" t="s">
        <v>23</v>
      </c>
    </row>
    <row r="196" spans="1:20" ht="18.75" customHeight="1">
      <c r="A196" s="351"/>
      <c r="B196" s="57" t="s">
        <v>24</v>
      </c>
      <c r="C196" s="351"/>
      <c r="D196" s="352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286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286"/>
      <c r="T196" s="58" t="s">
        <v>26</v>
      </c>
    </row>
    <row r="197" spans="1:20" ht="18.75" customHeight="1">
      <c r="A197" s="351"/>
      <c r="B197" s="57" t="s">
        <v>27</v>
      </c>
      <c r="C197" s="351"/>
      <c r="D197" s="352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286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286"/>
      <c r="T197" s="58" t="s">
        <v>28</v>
      </c>
    </row>
    <row r="198" spans="1:20" ht="18.75" customHeight="1">
      <c r="A198" s="351"/>
      <c r="B198" s="57" t="s">
        <v>29</v>
      </c>
      <c r="C198" s="351"/>
      <c r="D198" s="352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286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286"/>
      <c r="T198" s="58" t="s">
        <v>30</v>
      </c>
    </row>
    <row r="199" spans="1:20" ht="18.75" customHeight="1">
      <c r="A199" s="351"/>
      <c r="B199" s="57" t="s">
        <v>31</v>
      </c>
      <c r="C199" s="351"/>
      <c r="D199" s="352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286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286"/>
      <c r="T199" s="58" t="s">
        <v>32</v>
      </c>
    </row>
    <row r="200" spans="1:20" ht="18.75" customHeight="1">
      <c r="A200" s="351"/>
      <c r="B200" s="57" t="s">
        <v>33</v>
      </c>
      <c r="C200" s="351"/>
      <c r="D200" s="352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286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286"/>
      <c r="T200" s="58" t="s">
        <v>34</v>
      </c>
    </row>
    <row r="201" spans="1:20" ht="18.75" customHeight="1">
      <c r="A201" s="351"/>
      <c r="B201" s="57" t="s">
        <v>35</v>
      </c>
      <c r="C201" s="351"/>
      <c r="D201" s="352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286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286"/>
      <c r="T201" s="58" t="s">
        <v>36</v>
      </c>
    </row>
    <row r="202" spans="1:20" ht="18.75" customHeight="1">
      <c r="A202" s="351"/>
      <c r="B202" s="57" t="s">
        <v>37</v>
      </c>
      <c r="C202" s="351"/>
      <c r="D202" s="352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286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286"/>
      <c r="T202" s="58" t="s">
        <v>38</v>
      </c>
    </row>
    <row r="203" spans="1:20" ht="18.75" customHeight="1">
      <c r="A203" s="351"/>
      <c r="B203" s="57" t="s">
        <v>39</v>
      </c>
      <c r="C203" s="351"/>
      <c r="D203" s="352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286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286"/>
      <c r="T203" s="58" t="s">
        <v>40</v>
      </c>
    </row>
    <row r="204" spans="1:20" ht="18.75" customHeight="1">
      <c r="A204" s="351"/>
      <c r="B204" s="57" t="s">
        <v>41</v>
      </c>
      <c r="C204" s="351"/>
      <c r="D204" s="352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286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286"/>
      <c r="T204" s="58" t="s">
        <v>42</v>
      </c>
    </row>
    <row r="205" spans="1:20" ht="18.75" customHeight="1">
      <c r="A205" s="351"/>
      <c r="B205" s="57" t="s">
        <v>43</v>
      </c>
      <c r="C205" s="351"/>
      <c r="D205" s="352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286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286"/>
      <c r="T205" s="58" t="s">
        <v>44</v>
      </c>
    </row>
    <row r="206" spans="1:20" ht="18.75" customHeight="1">
      <c r="A206" s="8"/>
      <c r="B206" s="57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286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286"/>
      <c r="T206" s="58" t="s">
        <v>46</v>
      </c>
    </row>
    <row r="207" spans="1:20">
      <c r="A207" s="23"/>
      <c r="B207" s="48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8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314</v>
      </c>
      <c r="C209" s="8"/>
      <c r="D209" s="8"/>
      <c r="E209" s="8"/>
      <c r="F209" s="8"/>
      <c r="G209" s="8"/>
      <c r="K209" s="10" t="s">
        <v>315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316</v>
      </c>
      <c r="L212" s="10"/>
      <c r="M212" s="10"/>
      <c r="N212" s="10"/>
    </row>
    <row r="213" spans="1:20" s="1" customFormat="1">
      <c r="B213" s="1" t="s">
        <v>256</v>
      </c>
      <c r="C213" s="2">
        <v>3.7</v>
      </c>
      <c r="D213" s="1" t="s">
        <v>494</v>
      </c>
    </row>
    <row r="214" spans="1:20" s="3" customFormat="1">
      <c r="B214" s="35" t="s">
        <v>2</v>
      </c>
      <c r="C214" s="2">
        <v>3.7</v>
      </c>
      <c r="D214" s="35" t="s">
        <v>312</v>
      </c>
      <c r="E214" s="35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74" t="s">
        <v>3</v>
      </c>
      <c r="B216" s="1075"/>
      <c r="C216" s="1075"/>
      <c r="D216" s="1076"/>
      <c r="E216" s="342"/>
      <c r="F216" s="8"/>
      <c r="G216" s="840"/>
      <c r="H216" s="1093" t="s">
        <v>4</v>
      </c>
      <c r="I216" s="1094"/>
      <c r="J216" s="1094"/>
      <c r="K216" s="1094"/>
      <c r="L216" s="1094"/>
      <c r="M216" s="1094"/>
      <c r="N216" s="1088"/>
      <c r="O216" s="1088"/>
      <c r="P216" s="1088"/>
      <c r="Q216" s="1082"/>
      <c r="R216" s="1082"/>
      <c r="S216" s="1083"/>
      <c r="T216" s="1084" t="s">
        <v>5</v>
      </c>
    </row>
    <row r="217" spans="1:20" s="10" customFormat="1" ht="18.75">
      <c r="A217" s="1077"/>
      <c r="B217" s="1077"/>
      <c r="C217" s="1077"/>
      <c r="D217" s="1078"/>
      <c r="E217" s="16"/>
      <c r="F217" s="8"/>
      <c r="G217" s="840"/>
      <c r="H217" s="16"/>
      <c r="I217" s="8"/>
      <c r="J217" s="27"/>
      <c r="K217" s="245"/>
      <c r="L217" s="844" t="s">
        <v>6</v>
      </c>
      <c r="M217" s="245"/>
      <c r="N217" s="51"/>
      <c r="O217" s="33"/>
      <c r="P217" s="52"/>
      <c r="Q217" s="8"/>
      <c r="R217" s="8"/>
      <c r="S217" s="27"/>
      <c r="T217" s="1085"/>
    </row>
    <row r="218" spans="1:20" s="10" customFormat="1" ht="19.5" customHeight="1">
      <c r="A218" s="1077"/>
      <c r="B218" s="1077"/>
      <c r="C218" s="1077"/>
      <c r="D218" s="1078"/>
      <c r="E218" s="1087" t="s">
        <v>7</v>
      </c>
      <c r="F218" s="1088"/>
      <c r="G218" s="1089"/>
      <c r="H218" s="843"/>
      <c r="I218" s="844" t="s">
        <v>8</v>
      </c>
      <c r="J218" s="246"/>
      <c r="K218" s="245"/>
      <c r="L218" s="844" t="s">
        <v>9</v>
      </c>
      <c r="M218" s="245"/>
      <c r="N218" s="1213"/>
      <c r="O218" s="1214"/>
      <c r="P218" s="1215"/>
      <c r="Q218" s="1088"/>
      <c r="R218" s="1088"/>
      <c r="S218" s="1089"/>
      <c r="T218" s="1085"/>
    </row>
    <row r="219" spans="1:20" s="10" customFormat="1" ht="21" customHeight="1">
      <c r="A219" s="1077"/>
      <c r="B219" s="1077"/>
      <c r="C219" s="1077"/>
      <c r="D219" s="1078"/>
      <c r="E219" s="1087" t="s">
        <v>11</v>
      </c>
      <c r="F219" s="1088"/>
      <c r="G219" s="1089"/>
      <c r="H219" s="843"/>
      <c r="I219" s="844" t="s">
        <v>12</v>
      </c>
      <c r="J219" s="246"/>
      <c r="K219" s="245"/>
      <c r="L219" s="844" t="s">
        <v>13</v>
      </c>
      <c r="M219" s="245"/>
      <c r="N219" s="1087" t="s">
        <v>164</v>
      </c>
      <c r="O219" s="1088"/>
      <c r="P219" s="1089"/>
      <c r="Q219" s="1088" t="s">
        <v>263</v>
      </c>
      <c r="R219" s="1088"/>
      <c r="S219" s="1089"/>
      <c r="T219" s="1085"/>
    </row>
    <row r="220" spans="1:20" s="10" customFormat="1" ht="18.75">
      <c r="A220" s="1077"/>
      <c r="B220" s="1077"/>
      <c r="C220" s="1077"/>
      <c r="D220" s="1078"/>
      <c r="E220" s="16"/>
      <c r="F220" s="839"/>
      <c r="G220" s="840"/>
      <c r="H220" s="843"/>
      <c r="I220" s="844" t="s">
        <v>15</v>
      </c>
      <c r="J220" s="246"/>
      <c r="K220" s="245"/>
      <c r="L220" s="844" t="s">
        <v>16</v>
      </c>
      <c r="M220" s="245"/>
      <c r="N220" s="1087" t="s">
        <v>17</v>
      </c>
      <c r="O220" s="1088"/>
      <c r="P220" s="1089"/>
      <c r="Q220" s="1088" t="s">
        <v>166</v>
      </c>
      <c r="R220" s="1088"/>
      <c r="S220" s="1089"/>
      <c r="T220" s="1085"/>
    </row>
    <row r="221" spans="1:20" s="10" customFormat="1" ht="18.75">
      <c r="A221" s="1077"/>
      <c r="B221" s="1077"/>
      <c r="C221" s="1077"/>
      <c r="D221" s="1078"/>
      <c r="E221" s="28"/>
      <c r="F221" s="841"/>
      <c r="G221" s="842"/>
      <c r="H221" s="347"/>
      <c r="I221" s="845" t="s">
        <v>19</v>
      </c>
      <c r="J221" s="348"/>
      <c r="K221" s="23"/>
      <c r="L221" s="841" t="s">
        <v>19</v>
      </c>
      <c r="M221" s="23"/>
      <c r="N221" s="1093" t="s">
        <v>20</v>
      </c>
      <c r="O221" s="1094"/>
      <c r="P221" s="1095"/>
      <c r="Q221" s="23"/>
      <c r="R221" s="23"/>
      <c r="S221" s="30"/>
      <c r="T221" s="1085"/>
    </row>
    <row r="222" spans="1:20">
      <c r="A222" s="1077"/>
      <c r="B222" s="1077"/>
      <c r="C222" s="1077"/>
      <c r="D222" s="1078"/>
      <c r="E222" s="20" t="s">
        <v>7</v>
      </c>
      <c r="F222" s="20" t="s">
        <v>167</v>
      </c>
      <c r="G222" s="840" t="s">
        <v>168</v>
      </c>
      <c r="H222" s="20" t="s">
        <v>7</v>
      </c>
      <c r="I222" s="20" t="s">
        <v>167</v>
      </c>
      <c r="J222" s="840" t="s">
        <v>168</v>
      </c>
      <c r="K222" s="20" t="s">
        <v>7</v>
      </c>
      <c r="L222" s="20" t="s">
        <v>167</v>
      </c>
      <c r="M222" s="840" t="s">
        <v>168</v>
      </c>
      <c r="N222" s="34" t="s">
        <v>7</v>
      </c>
      <c r="O222" s="840" t="s">
        <v>167</v>
      </c>
      <c r="P222" s="840" t="s">
        <v>168</v>
      </c>
      <c r="Q222" s="20" t="s">
        <v>7</v>
      </c>
      <c r="R222" s="20" t="s">
        <v>167</v>
      </c>
      <c r="S222" s="840" t="s">
        <v>168</v>
      </c>
      <c r="T222" s="1085"/>
    </row>
    <row r="223" spans="1:20">
      <c r="A223" s="1079"/>
      <c r="B223" s="1079"/>
      <c r="C223" s="1079"/>
      <c r="D223" s="1080"/>
      <c r="E223" s="22" t="s">
        <v>11</v>
      </c>
      <c r="F223" s="22" t="s">
        <v>169</v>
      </c>
      <c r="G223" s="842" t="s">
        <v>170</v>
      </c>
      <c r="H223" s="22" t="s">
        <v>11</v>
      </c>
      <c r="I223" s="22" t="s">
        <v>169</v>
      </c>
      <c r="J223" s="842" t="s">
        <v>170</v>
      </c>
      <c r="K223" s="22" t="s">
        <v>11</v>
      </c>
      <c r="L223" s="22" t="s">
        <v>169</v>
      </c>
      <c r="M223" s="842" t="s">
        <v>170</v>
      </c>
      <c r="N223" s="22" t="s">
        <v>11</v>
      </c>
      <c r="O223" s="842" t="s">
        <v>169</v>
      </c>
      <c r="P223" s="842" t="s">
        <v>170</v>
      </c>
      <c r="Q223" s="22" t="s">
        <v>11</v>
      </c>
      <c r="R223" s="22" t="s">
        <v>169</v>
      </c>
      <c r="S223" s="842" t="s">
        <v>170</v>
      </c>
      <c r="T223" s="1086"/>
    </row>
    <row r="224" spans="1:20" s="349" customFormat="1" ht="18.75" customHeight="1">
      <c r="A224" s="1043" t="s">
        <v>21</v>
      </c>
      <c r="B224" s="1043"/>
      <c r="C224" s="1043"/>
      <c r="D224" s="1044"/>
      <c r="E224" s="353">
        <f t="shared" ref="E224:S224" si="54">SUM(E225:E236)</f>
        <v>299</v>
      </c>
      <c r="F224" s="353">
        <f>SUM(F225:F236)</f>
        <v>150</v>
      </c>
      <c r="G224" s="353">
        <f t="shared" si="54"/>
        <v>149</v>
      </c>
      <c r="H224" s="353">
        <f t="shared" si="54"/>
        <v>0</v>
      </c>
      <c r="I224" s="353">
        <f t="shared" si="54"/>
        <v>0</v>
      </c>
      <c r="J224" s="353">
        <f t="shared" si="54"/>
        <v>0</v>
      </c>
      <c r="K224" s="353">
        <f t="shared" si="54"/>
        <v>0</v>
      </c>
      <c r="L224" s="353">
        <f t="shared" si="54"/>
        <v>0</v>
      </c>
      <c r="M224" s="353">
        <f t="shared" si="54"/>
        <v>0</v>
      </c>
      <c r="N224" s="353">
        <f t="shared" si="54"/>
        <v>0</v>
      </c>
      <c r="O224" s="353">
        <f t="shared" si="54"/>
        <v>0</v>
      </c>
      <c r="P224" s="353">
        <f t="shared" si="54"/>
        <v>0</v>
      </c>
      <c r="Q224" s="353">
        <f>SUM(Q225:Q236)</f>
        <v>299</v>
      </c>
      <c r="R224" s="353">
        <f>SUM(R225:R236)</f>
        <v>150</v>
      </c>
      <c r="S224" s="353">
        <f t="shared" si="54"/>
        <v>149</v>
      </c>
      <c r="T224" s="832" t="s">
        <v>11</v>
      </c>
    </row>
    <row r="225" spans="1:20" ht="18.75" customHeight="1">
      <c r="A225" s="350"/>
      <c r="B225" s="59" t="s">
        <v>22</v>
      </c>
      <c r="C225" s="351"/>
      <c r="D225" s="352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286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286">
        <v>149</v>
      </c>
      <c r="T225" s="58" t="s">
        <v>23</v>
      </c>
    </row>
    <row r="226" spans="1:20" ht="18.75" customHeight="1">
      <c r="A226" s="351"/>
      <c r="B226" s="57" t="s">
        <v>24</v>
      </c>
      <c r="C226" s="351"/>
      <c r="D226" s="352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286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286"/>
      <c r="T226" s="58" t="s">
        <v>26</v>
      </c>
    </row>
    <row r="227" spans="1:20" ht="18.75" customHeight="1">
      <c r="A227" s="351"/>
      <c r="B227" s="57" t="s">
        <v>27</v>
      </c>
      <c r="C227" s="351"/>
      <c r="D227" s="352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286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286"/>
      <c r="T227" s="58" t="s">
        <v>28</v>
      </c>
    </row>
    <row r="228" spans="1:20" ht="18.75" customHeight="1">
      <c r="A228" s="351"/>
      <c r="B228" s="57" t="s">
        <v>29</v>
      </c>
      <c r="C228" s="351"/>
      <c r="D228" s="352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286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286"/>
      <c r="T228" s="58" t="s">
        <v>30</v>
      </c>
    </row>
    <row r="229" spans="1:20" ht="18.75" customHeight="1">
      <c r="A229" s="351"/>
      <c r="B229" s="57" t="s">
        <v>31</v>
      </c>
      <c r="C229" s="351"/>
      <c r="D229" s="352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286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286"/>
      <c r="T229" s="58" t="s">
        <v>32</v>
      </c>
    </row>
    <row r="230" spans="1:20" ht="18.75" customHeight="1">
      <c r="A230" s="351"/>
      <c r="B230" s="57" t="s">
        <v>33</v>
      </c>
      <c r="C230" s="351"/>
      <c r="D230" s="352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286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286"/>
      <c r="T230" s="58" t="s">
        <v>34</v>
      </c>
    </row>
    <row r="231" spans="1:20" ht="18.75" customHeight="1">
      <c r="A231" s="351"/>
      <c r="B231" s="57" t="s">
        <v>35</v>
      </c>
      <c r="C231" s="351"/>
      <c r="D231" s="352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286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286"/>
      <c r="T231" s="58" t="s">
        <v>36</v>
      </c>
    </row>
    <row r="232" spans="1:20" ht="18.75" customHeight="1">
      <c r="A232" s="351"/>
      <c r="B232" s="57" t="s">
        <v>37</v>
      </c>
      <c r="C232" s="351"/>
      <c r="D232" s="352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286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286"/>
      <c r="T232" s="58" t="s">
        <v>38</v>
      </c>
    </row>
    <row r="233" spans="1:20" ht="18.75" customHeight="1">
      <c r="A233" s="351"/>
      <c r="B233" s="57" t="s">
        <v>39</v>
      </c>
      <c r="C233" s="351"/>
      <c r="D233" s="352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286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286"/>
      <c r="T233" s="58" t="s">
        <v>40</v>
      </c>
    </row>
    <row r="234" spans="1:20" ht="18.75" customHeight="1">
      <c r="A234" s="351"/>
      <c r="B234" s="57" t="s">
        <v>41</v>
      </c>
      <c r="C234" s="351"/>
      <c r="D234" s="352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286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286"/>
      <c r="T234" s="58" t="s">
        <v>42</v>
      </c>
    </row>
    <row r="235" spans="1:20" ht="18.75" customHeight="1">
      <c r="A235" s="351"/>
      <c r="B235" s="57" t="s">
        <v>43</v>
      </c>
      <c r="C235" s="351"/>
      <c r="D235" s="352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286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286"/>
      <c r="T235" s="58" t="s">
        <v>44</v>
      </c>
    </row>
    <row r="236" spans="1:20" ht="18.75" customHeight="1">
      <c r="A236" s="8"/>
      <c r="B236" s="57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286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286"/>
      <c r="T236" s="58" t="s">
        <v>46</v>
      </c>
    </row>
    <row r="237" spans="1:20" ht="3.75" customHeight="1">
      <c r="A237" s="23"/>
      <c r="B237" s="48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8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314</v>
      </c>
      <c r="C239" s="8"/>
      <c r="D239" s="8"/>
      <c r="E239" s="8"/>
      <c r="F239" s="8"/>
      <c r="G239" s="8"/>
      <c r="K239" s="10" t="s">
        <v>315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316</v>
      </c>
      <c r="L242" s="10"/>
      <c r="M242" s="10"/>
      <c r="N242" s="10"/>
    </row>
    <row r="243" spans="1:20" s="1" customFormat="1">
      <c r="B243" s="1" t="s">
        <v>256</v>
      </c>
      <c r="C243" s="2">
        <v>3.6</v>
      </c>
      <c r="D243" s="1" t="s">
        <v>494</v>
      </c>
    </row>
    <row r="244" spans="1:20" s="3" customFormat="1">
      <c r="B244" s="35" t="s">
        <v>2</v>
      </c>
      <c r="C244" s="2">
        <v>3.6</v>
      </c>
      <c r="D244" s="35" t="s">
        <v>525</v>
      </c>
      <c r="E244" s="35"/>
      <c r="O244" s="3" t="s">
        <v>321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74" t="s">
        <v>3</v>
      </c>
      <c r="B246" s="1075"/>
      <c r="C246" s="1075"/>
      <c r="D246" s="1076"/>
      <c r="E246" s="342"/>
      <c r="F246" s="8"/>
      <c r="G246" s="840"/>
      <c r="H246" s="1093" t="s">
        <v>4</v>
      </c>
      <c r="I246" s="1094"/>
      <c r="J246" s="1094"/>
      <c r="K246" s="1094"/>
      <c r="L246" s="1094"/>
      <c r="M246" s="1094"/>
      <c r="N246" s="1088"/>
      <c r="O246" s="1088"/>
      <c r="P246" s="1088"/>
      <c r="Q246" s="1082"/>
      <c r="R246" s="1082"/>
      <c r="S246" s="1083"/>
      <c r="T246" s="1084" t="s">
        <v>5</v>
      </c>
    </row>
    <row r="247" spans="1:20" s="10" customFormat="1" ht="18.75">
      <c r="A247" s="1077"/>
      <c r="B247" s="1077"/>
      <c r="C247" s="1077"/>
      <c r="D247" s="1078"/>
      <c r="E247" s="16"/>
      <c r="F247" s="8"/>
      <c r="G247" s="840"/>
      <c r="H247" s="16"/>
      <c r="I247" s="8"/>
      <c r="J247" s="27"/>
      <c r="K247" s="245"/>
      <c r="L247" s="844" t="s">
        <v>6</v>
      </c>
      <c r="M247" s="245"/>
      <c r="N247" s="51"/>
      <c r="O247" s="33"/>
      <c r="P247" s="52"/>
      <c r="Q247" s="8"/>
      <c r="R247" s="8"/>
      <c r="S247" s="27"/>
      <c r="T247" s="1085"/>
    </row>
    <row r="248" spans="1:20" s="10" customFormat="1" ht="19.5" customHeight="1">
      <c r="A248" s="1077"/>
      <c r="B248" s="1077"/>
      <c r="C248" s="1077"/>
      <c r="D248" s="1078"/>
      <c r="E248" s="1087" t="s">
        <v>7</v>
      </c>
      <c r="F248" s="1088"/>
      <c r="G248" s="1089"/>
      <c r="H248" s="843"/>
      <c r="I248" s="844" t="s">
        <v>8</v>
      </c>
      <c r="J248" s="246"/>
      <c r="K248" s="245"/>
      <c r="L248" s="844" t="s">
        <v>9</v>
      </c>
      <c r="M248" s="245"/>
      <c r="N248" s="1213"/>
      <c r="O248" s="1214"/>
      <c r="P248" s="1215"/>
      <c r="Q248" s="1088"/>
      <c r="R248" s="1088"/>
      <c r="S248" s="1089"/>
      <c r="T248" s="1085"/>
    </row>
    <row r="249" spans="1:20" s="10" customFormat="1" ht="21" customHeight="1">
      <c r="A249" s="1077"/>
      <c r="B249" s="1077"/>
      <c r="C249" s="1077"/>
      <c r="D249" s="1078"/>
      <c r="E249" s="1087" t="s">
        <v>11</v>
      </c>
      <c r="F249" s="1088"/>
      <c r="G249" s="1089"/>
      <c r="H249" s="843"/>
      <c r="I249" s="844" t="s">
        <v>12</v>
      </c>
      <c r="J249" s="246"/>
      <c r="K249" s="245"/>
      <c r="L249" s="844" t="s">
        <v>13</v>
      </c>
      <c r="M249" s="245"/>
      <c r="N249" s="1087" t="s">
        <v>164</v>
      </c>
      <c r="O249" s="1088"/>
      <c r="P249" s="1089"/>
      <c r="Q249" s="1088" t="s">
        <v>263</v>
      </c>
      <c r="R249" s="1088"/>
      <c r="S249" s="1089"/>
      <c r="T249" s="1085"/>
    </row>
    <row r="250" spans="1:20" s="10" customFormat="1" ht="18.75">
      <c r="A250" s="1077"/>
      <c r="B250" s="1077"/>
      <c r="C250" s="1077"/>
      <c r="D250" s="1078"/>
      <c r="E250" s="16"/>
      <c r="F250" s="839"/>
      <c r="G250" s="840"/>
      <c r="H250" s="843"/>
      <c r="I250" s="844" t="s">
        <v>15</v>
      </c>
      <c r="J250" s="246"/>
      <c r="K250" s="245"/>
      <c r="L250" s="844" t="s">
        <v>16</v>
      </c>
      <c r="M250" s="245"/>
      <c r="N250" s="1087" t="s">
        <v>17</v>
      </c>
      <c r="O250" s="1088"/>
      <c r="P250" s="1089"/>
      <c r="Q250" s="1088" t="s">
        <v>166</v>
      </c>
      <c r="R250" s="1088"/>
      <c r="S250" s="1089"/>
      <c r="T250" s="1085"/>
    </row>
    <row r="251" spans="1:20" s="10" customFormat="1" ht="18.75">
      <c r="A251" s="1077"/>
      <c r="B251" s="1077"/>
      <c r="C251" s="1077"/>
      <c r="D251" s="1078"/>
      <c r="E251" s="28"/>
      <c r="F251" s="841"/>
      <c r="G251" s="842"/>
      <c r="H251" s="347"/>
      <c r="I251" s="845" t="s">
        <v>19</v>
      </c>
      <c r="J251" s="348"/>
      <c r="K251" s="23"/>
      <c r="L251" s="841" t="s">
        <v>19</v>
      </c>
      <c r="M251" s="23"/>
      <c r="N251" s="1093" t="s">
        <v>20</v>
      </c>
      <c r="O251" s="1094"/>
      <c r="P251" s="1095"/>
      <c r="Q251" s="23"/>
      <c r="R251" s="23"/>
      <c r="S251" s="30"/>
      <c r="T251" s="1085"/>
    </row>
    <row r="252" spans="1:20">
      <c r="A252" s="1077"/>
      <c r="B252" s="1077"/>
      <c r="C252" s="1077"/>
      <c r="D252" s="1078"/>
      <c r="E252" s="20" t="s">
        <v>7</v>
      </c>
      <c r="F252" s="20" t="s">
        <v>167</v>
      </c>
      <c r="G252" s="840" t="s">
        <v>168</v>
      </c>
      <c r="H252" s="20" t="s">
        <v>7</v>
      </c>
      <c r="I252" s="20" t="s">
        <v>167</v>
      </c>
      <c r="J252" s="840" t="s">
        <v>168</v>
      </c>
      <c r="K252" s="20" t="s">
        <v>7</v>
      </c>
      <c r="L252" s="20" t="s">
        <v>167</v>
      </c>
      <c r="M252" s="840" t="s">
        <v>168</v>
      </c>
      <c r="N252" s="34" t="s">
        <v>7</v>
      </c>
      <c r="O252" s="840" t="s">
        <v>167</v>
      </c>
      <c r="P252" s="840" t="s">
        <v>168</v>
      </c>
      <c r="Q252" s="20" t="s">
        <v>7</v>
      </c>
      <c r="R252" s="20" t="s">
        <v>167</v>
      </c>
      <c r="S252" s="840" t="s">
        <v>168</v>
      </c>
      <c r="T252" s="1085"/>
    </row>
    <row r="253" spans="1:20">
      <c r="A253" s="1079"/>
      <c r="B253" s="1079"/>
      <c r="C253" s="1079"/>
      <c r="D253" s="1080"/>
      <c r="E253" s="22" t="s">
        <v>11</v>
      </c>
      <c r="F253" s="22" t="s">
        <v>169</v>
      </c>
      <c r="G253" s="842" t="s">
        <v>170</v>
      </c>
      <c r="H253" s="22" t="s">
        <v>11</v>
      </c>
      <c r="I253" s="22" t="s">
        <v>169</v>
      </c>
      <c r="J253" s="842" t="s">
        <v>170</v>
      </c>
      <c r="K253" s="22" t="s">
        <v>11</v>
      </c>
      <c r="L253" s="22" t="s">
        <v>169</v>
      </c>
      <c r="M253" s="842" t="s">
        <v>170</v>
      </c>
      <c r="N253" s="22" t="s">
        <v>11</v>
      </c>
      <c r="O253" s="842" t="s">
        <v>169</v>
      </c>
      <c r="P253" s="842" t="s">
        <v>170</v>
      </c>
      <c r="Q253" s="22" t="s">
        <v>11</v>
      </c>
      <c r="R253" s="22" t="s">
        <v>169</v>
      </c>
      <c r="S253" s="842" t="s">
        <v>170</v>
      </c>
      <c r="T253" s="1086"/>
    </row>
    <row r="254" spans="1:20" s="349" customFormat="1" ht="18.75" customHeight="1">
      <c r="A254" s="1043" t="s">
        <v>21</v>
      </c>
      <c r="B254" s="1043"/>
      <c r="C254" s="1043"/>
      <c r="D254" s="1044"/>
      <c r="E254" s="353">
        <f t="shared" ref="E254:S254" si="62">SUM(E255:E266)</f>
        <v>3087</v>
      </c>
      <c r="F254" s="353">
        <f t="shared" si="62"/>
        <v>1620</v>
      </c>
      <c r="G254" s="353">
        <f t="shared" si="62"/>
        <v>1467</v>
      </c>
      <c r="H254" s="353">
        <f t="shared" si="62"/>
        <v>0</v>
      </c>
      <c r="I254" s="353">
        <f t="shared" si="62"/>
        <v>0</v>
      </c>
      <c r="J254" s="353">
        <f t="shared" si="62"/>
        <v>0</v>
      </c>
      <c r="K254" s="353">
        <f t="shared" si="62"/>
        <v>0</v>
      </c>
      <c r="L254" s="353">
        <f t="shared" si="62"/>
        <v>0</v>
      </c>
      <c r="M254" s="353">
        <f t="shared" si="62"/>
        <v>0</v>
      </c>
      <c r="N254" s="805">
        <f>SUM(N255:N267)</f>
        <v>3087</v>
      </c>
      <c r="O254" s="805">
        <f>SUM(O255:O267)</f>
        <v>1620</v>
      </c>
      <c r="P254" s="805">
        <f>SUM(P255:P267)</f>
        <v>1467</v>
      </c>
      <c r="Q254" s="353">
        <f t="shared" si="62"/>
        <v>0</v>
      </c>
      <c r="R254" s="353">
        <f t="shared" si="62"/>
        <v>0</v>
      </c>
      <c r="S254" s="353">
        <f t="shared" si="62"/>
        <v>0</v>
      </c>
      <c r="T254" s="832" t="s">
        <v>11</v>
      </c>
    </row>
    <row r="255" spans="1:20" ht="18.75" customHeight="1">
      <c r="A255" s="350"/>
      <c r="B255" s="59" t="s">
        <v>22</v>
      </c>
      <c r="C255" s="351"/>
      <c r="D255" s="352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286"/>
      <c r="K255" s="9">
        <f>SUM(L255:M255)</f>
        <v>0</v>
      </c>
      <c r="L255" s="9"/>
      <c r="M255" s="9"/>
      <c r="N255" s="806">
        <f>SUM(O255:P255)</f>
        <v>3087</v>
      </c>
      <c r="O255" s="806">
        <v>1620</v>
      </c>
      <c r="P255" s="806">
        <v>1467</v>
      </c>
      <c r="Q255" s="9">
        <f>SUM(R255:S255)</f>
        <v>0</v>
      </c>
      <c r="R255" s="9"/>
      <c r="S255" s="286"/>
      <c r="T255" s="58" t="s">
        <v>23</v>
      </c>
    </row>
    <row r="256" spans="1:20" ht="18.75" customHeight="1">
      <c r="A256" s="351"/>
      <c r="B256" s="57" t="s">
        <v>24</v>
      </c>
      <c r="C256" s="351"/>
      <c r="D256" s="352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286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286"/>
      <c r="T256" s="58" t="s">
        <v>26</v>
      </c>
    </row>
    <row r="257" spans="1:20" ht="18.75" customHeight="1">
      <c r="A257" s="351"/>
      <c r="B257" s="57" t="s">
        <v>27</v>
      </c>
      <c r="C257" s="351"/>
      <c r="D257" s="352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286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286"/>
      <c r="T257" s="58" t="s">
        <v>28</v>
      </c>
    </row>
    <row r="258" spans="1:20" ht="18.75" customHeight="1">
      <c r="A258" s="351"/>
      <c r="B258" s="57" t="s">
        <v>29</v>
      </c>
      <c r="C258" s="351"/>
      <c r="D258" s="352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286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286"/>
      <c r="T258" s="58" t="s">
        <v>30</v>
      </c>
    </row>
    <row r="259" spans="1:20" ht="18.75" customHeight="1">
      <c r="A259" s="351"/>
      <c r="B259" s="57" t="s">
        <v>31</v>
      </c>
      <c r="C259" s="351"/>
      <c r="D259" s="352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286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286"/>
      <c r="T259" s="58" t="s">
        <v>32</v>
      </c>
    </row>
    <row r="260" spans="1:20" ht="18.75" customHeight="1">
      <c r="A260" s="351"/>
      <c r="B260" s="57" t="s">
        <v>33</v>
      </c>
      <c r="C260" s="351"/>
      <c r="D260" s="352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286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286"/>
      <c r="T260" s="58" t="s">
        <v>34</v>
      </c>
    </row>
    <row r="261" spans="1:20" ht="18.75" customHeight="1">
      <c r="A261" s="351"/>
      <c r="B261" s="57" t="s">
        <v>35</v>
      </c>
      <c r="C261" s="351"/>
      <c r="D261" s="352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286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286"/>
      <c r="T261" s="58" t="s">
        <v>36</v>
      </c>
    </row>
    <row r="262" spans="1:20" ht="18.75" customHeight="1">
      <c r="A262" s="351"/>
      <c r="B262" s="57" t="s">
        <v>37</v>
      </c>
      <c r="C262" s="351"/>
      <c r="D262" s="352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286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286"/>
      <c r="T262" s="58" t="s">
        <v>38</v>
      </c>
    </row>
    <row r="263" spans="1:20" ht="18.75" customHeight="1">
      <c r="A263" s="351"/>
      <c r="B263" s="57" t="s">
        <v>39</v>
      </c>
      <c r="C263" s="351"/>
      <c r="D263" s="352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286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286"/>
      <c r="T263" s="58" t="s">
        <v>40</v>
      </c>
    </row>
    <row r="264" spans="1:20" ht="18.75" customHeight="1">
      <c r="A264" s="351"/>
      <c r="B264" s="57" t="s">
        <v>41</v>
      </c>
      <c r="C264" s="351"/>
      <c r="D264" s="352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286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286"/>
      <c r="T264" s="58" t="s">
        <v>42</v>
      </c>
    </row>
    <row r="265" spans="1:20" ht="18.75" customHeight="1">
      <c r="A265" s="351"/>
      <c r="B265" s="57" t="s">
        <v>43</v>
      </c>
      <c r="C265" s="351"/>
      <c r="D265" s="352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286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286"/>
      <c r="T265" s="58" t="s">
        <v>44</v>
      </c>
    </row>
    <row r="266" spans="1:20">
      <c r="A266" s="8"/>
      <c r="B266" s="57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286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286"/>
      <c r="T266" s="58" t="s">
        <v>46</v>
      </c>
    </row>
    <row r="267" spans="1:20" ht="3.75" customHeight="1">
      <c r="A267" s="23"/>
      <c r="B267" s="48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8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314</v>
      </c>
      <c r="C269" s="8"/>
      <c r="D269" s="8"/>
      <c r="E269" s="8"/>
      <c r="F269" s="8"/>
      <c r="G269" s="8"/>
      <c r="K269" s="10" t="s">
        <v>315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316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34" customWidth="1"/>
    <col min="2" max="2" width="6" style="634" customWidth="1"/>
    <col min="3" max="3" width="3.19921875" style="634" customWidth="1"/>
    <col min="4" max="4" width="3.8984375" style="634" customWidth="1"/>
    <col min="5" max="16" width="5.3984375" style="188" customWidth="1"/>
    <col min="17" max="19" width="5.3984375" style="634" customWidth="1"/>
    <col min="20" max="20" width="16.59765625" style="634" customWidth="1"/>
    <col min="21" max="22" width="1.69921875" style="634" customWidth="1"/>
    <col min="23" max="23" width="3.69921875" style="634" customWidth="1"/>
    <col min="24" max="24" width="7.59765625" style="634" bestFit="1" customWidth="1"/>
    <col min="25" max="16384" width="9.09765625" style="634"/>
  </cols>
  <sheetData>
    <row r="1" spans="1:29" s="633" customFormat="1">
      <c r="A1" s="1"/>
      <c r="B1" s="1" t="s">
        <v>256</v>
      </c>
      <c r="C1" s="355">
        <v>3.7</v>
      </c>
      <c r="D1" s="1" t="s">
        <v>330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61" customFormat="1">
      <c r="A2" s="15"/>
      <c r="B2" s="1" t="s">
        <v>2</v>
      </c>
      <c r="C2" s="355">
        <v>3.7</v>
      </c>
      <c r="D2" s="1" t="s">
        <v>530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50" customFormat="1" ht="18.75">
      <c r="A4" s="1074" t="s">
        <v>3</v>
      </c>
      <c r="B4" s="1074"/>
      <c r="C4" s="1074"/>
      <c r="D4" s="1184"/>
      <c r="E4" s="51"/>
      <c r="F4" s="33"/>
      <c r="G4" s="52"/>
      <c r="H4" s="1081" t="s">
        <v>322</v>
      </c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3"/>
      <c r="T4" s="33"/>
      <c r="U4" s="10"/>
      <c r="V4" s="10"/>
      <c r="W4" s="10"/>
    </row>
    <row r="5" spans="1:29" s="650" customFormat="1" ht="18.75">
      <c r="A5" s="1218"/>
      <c r="B5" s="1218"/>
      <c r="C5" s="1218"/>
      <c r="D5" s="1186"/>
      <c r="E5" s="10"/>
      <c r="F5" s="10"/>
      <c r="G5" s="10"/>
      <c r="H5" s="51"/>
      <c r="I5" s="33"/>
      <c r="J5" s="52"/>
      <c r="K5" s="51"/>
      <c r="L5" s="33"/>
      <c r="M5" s="52"/>
      <c r="N5" s="1009"/>
      <c r="O5" s="1010"/>
      <c r="P5" s="1010"/>
      <c r="Q5" s="1009"/>
      <c r="R5" s="1010"/>
      <c r="S5" s="1011"/>
      <c r="T5" s="8"/>
      <c r="U5" s="10"/>
      <c r="V5" s="10"/>
      <c r="W5" s="10"/>
    </row>
    <row r="6" spans="1:29" s="650" customFormat="1" ht="18.75">
      <c r="A6" s="1218"/>
      <c r="B6" s="1218"/>
      <c r="C6" s="1218"/>
      <c r="D6" s="1186"/>
      <c r="E6" s="1213" t="s">
        <v>7</v>
      </c>
      <c r="F6" s="1214"/>
      <c r="G6" s="1215"/>
      <c r="H6" s="1213" t="s">
        <v>133</v>
      </c>
      <c r="I6" s="1214"/>
      <c r="J6" s="1215"/>
      <c r="K6" s="1213" t="s">
        <v>89</v>
      </c>
      <c r="L6" s="1214"/>
      <c r="M6" s="1215"/>
      <c r="N6" s="1214" t="s">
        <v>285</v>
      </c>
      <c r="O6" s="1214"/>
      <c r="P6" s="1215"/>
      <c r="Q6" s="1087" t="s">
        <v>292</v>
      </c>
      <c r="R6" s="1088"/>
      <c r="S6" s="1089"/>
      <c r="T6" s="1004" t="s">
        <v>5</v>
      </c>
      <c r="U6" s="10"/>
      <c r="V6" s="10"/>
      <c r="W6" s="10"/>
    </row>
    <row r="7" spans="1:29" s="650" customFormat="1" ht="18.75">
      <c r="A7" s="1218"/>
      <c r="B7" s="1218"/>
      <c r="C7" s="1218"/>
      <c r="D7" s="1186"/>
      <c r="E7" s="1213" t="s">
        <v>11</v>
      </c>
      <c r="F7" s="1214"/>
      <c r="G7" s="1215"/>
      <c r="H7" s="1213" t="s">
        <v>138</v>
      </c>
      <c r="I7" s="1214"/>
      <c r="J7" s="1215"/>
      <c r="K7" s="1213" t="s">
        <v>95</v>
      </c>
      <c r="L7" s="1214"/>
      <c r="M7" s="1215"/>
      <c r="N7" s="1088" t="s">
        <v>98</v>
      </c>
      <c r="O7" s="1088"/>
      <c r="P7" s="1089"/>
      <c r="Q7" s="1087" t="s">
        <v>99</v>
      </c>
      <c r="R7" s="1088"/>
      <c r="S7" s="1089"/>
      <c r="T7" s="1005"/>
      <c r="U7" s="10"/>
      <c r="V7" s="10"/>
      <c r="W7" s="10"/>
    </row>
    <row r="8" spans="1:29" s="650" customFormat="1" ht="18.75">
      <c r="A8" s="1218"/>
      <c r="B8" s="1218"/>
      <c r="C8" s="1218"/>
      <c r="D8" s="1186"/>
      <c r="E8" s="28"/>
      <c r="F8" s="23"/>
      <c r="G8" s="30"/>
      <c r="H8" s="28"/>
      <c r="I8" s="23"/>
      <c r="J8" s="30"/>
      <c r="K8" s="28"/>
      <c r="L8" s="23"/>
      <c r="M8" s="30"/>
      <c r="N8" s="1093"/>
      <c r="O8" s="1094"/>
      <c r="P8" s="1095"/>
      <c r="Q8" s="1093" t="s">
        <v>99</v>
      </c>
      <c r="R8" s="1094"/>
      <c r="S8" s="1095"/>
      <c r="T8" s="1005"/>
      <c r="U8" s="10"/>
      <c r="V8" s="10"/>
      <c r="W8" s="10"/>
    </row>
    <row r="9" spans="1:29" s="650" customFormat="1" ht="19.5" customHeight="1">
      <c r="A9" s="1218"/>
      <c r="B9" s="1218"/>
      <c r="C9" s="1218"/>
      <c r="D9" s="1186"/>
      <c r="E9" s="39" t="s">
        <v>7</v>
      </c>
      <c r="F9" s="39" t="s">
        <v>167</v>
      </c>
      <c r="G9" s="1007" t="s">
        <v>168</v>
      </c>
      <c r="H9" s="39" t="s">
        <v>7</v>
      </c>
      <c r="I9" s="39" t="s">
        <v>167</v>
      </c>
      <c r="J9" s="1007" t="s">
        <v>168</v>
      </c>
      <c r="K9" s="39" t="s">
        <v>7</v>
      </c>
      <c r="L9" s="39" t="s">
        <v>167</v>
      </c>
      <c r="M9" s="1007" t="s">
        <v>168</v>
      </c>
      <c r="N9" s="179" t="s">
        <v>7</v>
      </c>
      <c r="O9" s="179" t="s">
        <v>167</v>
      </c>
      <c r="P9" s="1007" t="s">
        <v>168</v>
      </c>
      <c r="Q9" s="179" t="s">
        <v>7</v>
      </c>
      <c r="R9" s="179" t="s">
        <v>167</v>
      </c>
      <c r="S9" s="1007" t="s">
        <v>168</v>
      </c>
      <c r="T9" s="8"/>
      <c r="U9" s="10"/>
      <c r="V9" s="10"/>
      <c r="W9" s="10"/>
    </row>
    <row r="10" spans="1:29" s="650" customFormat="1" ht="19.5" customHeight="1">
      <c r="A10" s="1187"/>
      <c r="B10" s="1187"/>
      <c r="C10" s="1187"/>
      <c r="D10" s="1188"/>
      <c r="E10" s="38" t="s">
        <v>11</v>
      </c>
      <c r="F10" s="38" t="s">
        <v>169</v>
      </c>
      <c r="G10" s="1008" t="s">
        <v>170</v>
      </c>
      <c r="H10" s="38" t="s">
        <v>11</v>
      </c>
      <c r="I10" s="38" t="s">
        <v>169</v>
      </c>
      <c r="J10" s="1008" t="s">
        <v>170</v>
      </c>
      <c r="K10" s="38" t="s">
        <v>11</v>
      </c>
      <c r="L10" s="38" t="s">
        <v>169</v>
      </c>
      <c r="M10" s="1008" t="s">
        <v>170</v>
      </c>
      <c r="N10" s="38" t="s">
        <v>11</v>
      </c>
      <c r="O10" s="38" t="s">
        <v>169</v>
      </c>
      <c r="P10" s="1008" t="s">
        <v>170</v>
      </c>
      <c r="Q10" s="38" t="s">
        <v>11</v>
      </c>
      <c r="R10" s="38" t="s">
        <v>169</v>
      </c>
      <c r="S10" s="1008" t="s">
        <v>170</v>
      </c>
      <c r="T10" s="23"/>
      <c r="U10" s="10"/>
      <c r="V10" s="10"/>
      <c r="W10" s="10"/>
    </row>
    <row r="11" spans="1:29" s="639" customFormat="1" ht="3" customHeight="1">
      <c r="A11" s="1006"/>
      <c r="B11" s="1006"/>
      <c r="C11" s="1006"/>
      <c r="D11" s="1003"/>
      <c r="E11" s="39"/>
      <c r="F11" s="39"/>
      <c r="G11" s="1007"/>
      <c r="H11" s="39"/>
      <c r="I11" s="39"/>
      <c r="J11" s="1007"/>
      <c r="K11" s="39"/>
      <c r="L11" s="39"/>
      <c r="M11" s="1007"/>
      <c r="N11" s="39"/>
      <c r="O11" s="39"/>
      <c r="P11" s="39"/>
      <c r="Q11" s="39"/>
      <c r="R11" s="39"/>
      <c r="S11" s="1007"/>
      <c r="T11" s="8"/>
      <c r="U11" s="11"/>
      <c r="V11" s="11"/>
      <c r="W11" s="11"/>
    </row>
    <row r="12" spans="1:29" s="1017" customFormat="1" ht="21.75" customHeight="1">
      <c r="A12" s="1018" t="s">
        <v>21</v>
      </c>
      <c r="B12" s="1018"/>
      <c r="C12" s="1018"/>
      <c r="D12" s="1019"/>
      <c r="E12" s="1015">
        <f t="shared" ref="E12:I12" si="0">E44+E73+E102+E131+E160+E189+E218+E247</f>
        <v>81413</v>
      </c>
      <c r="F12" s="1015">
        <f t="shared" si="0"/>
        <v>40690</v>
      </c>
      <c r="G12" s="1015">
        <f t="shared" si="0"/>
        <v>40723</v>
      </c>
      <c r="H12" s="1015">
        <f t="shared" si="0"/>
        <v>12414</v>
      </c>
      <c r="I12" s="1015">
        <f t="shared" si="0"/>
        <v>6363</v>
      </c>
      <c r="J12" s="1012">
        <f t="shared" ref="J12:S12" si="1">SUM(J13:J25)</f>
        <v>6051</v>
      </c>
      <c r="K12" s="1012">
        <f t="shared" si="1"/>
        <v>37029</v>
      </c>
      <c r="L12" s="1012">
        <f t="shared" si="1"/>
        <v>19112</v>
      </c>
      <c r="M12" s="1012">
        <f t="shared" si="1"/>
        <v>17917</v>
      </c>
      <c r="N12" s="1012">
        <f t="shared" si="1"/>
        <v>20031</v>
      </c>
      <c r="O12" s="1012">
        <f t="shared" si="1"/>
        <v>10433</v>
      </c>
      <c r="P12" s="1012">
        <f t="shared" si="1"/>
        <v>9598</v>
      </c>
      <c r="Q12" s="1012">
        <f t="shared" si="1"/>
        <v>11939</v>
      </c>
      <c r="R12" s="1012">
        <f t="shared" si="1"/>
        <v>4782</v>
      </c>
      <c r="S12" s="1012">
        <f t="shared" si="1"/>
        <v>7157</v>
      </c>
      <c r="T12" s="1014" t="s">
        <v>11</v>
      </c>
      <c r="U12" s="349"/>
      <c r="V12" s="349"/>
      <c r="W12" s="349"/>
      <c r="X12" s="1016">
        <f>H12+K12+N12+Q12</f>
        <v>81413</v>
      </c>
      <c r="Y12" s="1016">
        <f t="shared" ref="Y12:Z25" si="2">I12+L12+O12+R12</f>
        <v>40690</v>
      </c>
      <c r="Z12" s="1016">
        <f t="shared" si="2"/>
        <v>40723</v>
      </c>
      <c r="AA12" s="1016">
        <f>SUM(K13:K25)</f>
        <v>37029</v>
      </c>
      <c r="AB12" s="1016">
        <f>SUM(L13:L25)</f>
        <v>19112</v>
      </c>
      <c r="AC12" s="1016">
        <f>SUM(M13:M25)</f>
        <v>17917</v>
      </c>
    </row>
    <row r="13" spans="1:29" ht="18.75" customHeight="1">
      <c r="A13" s="14"/>
      <c r="B13" s="59" t="s">
        <v>22</v>
      </c>
      <c r="C13" s="14"/>
      <c r="D13" s="227"/>
      <c r="E13" s="354">
        <f t="shared" ref="E13:I13" si="3">E45+E74+E103+E132+E161+E190+E219+E248</f>
        <v>35229</v>
      </c>
      <c r="F13" s="354">
        <f t="shared" si="3"/>
        <v>16882</v>
      </c>
      <c r="G13" s="354">
        <f t="shared" si="3"/>
        <v>18347</v>
      </c>
      <c r="H13" s="354">
        <f t="shared" si="3"/>
        <v>5859</v>
      </c>
      <c r="I13" s="354">
        <f t="shared" si="3"/>
        <v>3029</v>
      </c>
      <c r="J13" s="354">
        <f>J45+J74+J103+J132+J161+J190+J219+J248</f>
        <v>2830</v>
      </c>
      <c r="K13" s="354">
        <f>SUM(L13:M13)</f>
        <v>14489</v>
      </c>
      <c r="L13" s="354">
        <f t="shared" ref="L13:M25" si="4">L45+L74+L103+L132+L161+L190+L219+L248</f>
        <v>7398</v>
      </c>
      <c r="M13" s="354">
        <f t="shared" si="4"/>
        <v>7091</v>
      </c>
      <c r="N13" s="354">
        <f>SUM(O13:P13)</f>
        <v>8931</v>
      </c>
      <c r="O13" s="354">
        <f t="shared" ref="O13:P25" si="5">O45+O74+O103+O132+O161+O190+O219+O248</f>
        <v>4359</v>
      </c>
      <c r="P13" s="354">
        <f t="shared" si="5"/>
        <v>4572</v>
      </c>
      <c r="Q13" s="354">
        <f>SUM(R13:S13)</f>
        <v>5950</v>
      </c>
      <c r="R13" s="354">
        <f t="shared" ref="R13:S25" si="6">R45+R74+R103+R132+R161+R190+R219+R248</f>
        <v>2096</v>
      </c>
      <c r="S13" s="354">
        <f t="shared" si="6"/>
        <v>3854</v>
      </c>
      <c r="T13" s="57" t="s">
        <v>23</v>
      </c>
      <c r="U13" s="4"/>
      <c r="V13" s="4"/>
      <c r="W13" s="4"/>
      <c r="X13" s="636">
        <f t="shared" ref="X13:X25" si="7">H13+K13+N13+Q13</f>
        <v>35229</v>
      </c>
      <c r="Y13" s="636">
        <f t="shared" si="2"/>
        <v>16882</v>
      </c>
      <c r="Z13" s="636">
        <f>J13+M13+P13+S13</f>
        <v>18347</v>
      </c>
    </row>
    <row r="14" spans="1:29" ht="18.75" customHeight="1">
      <c r="A14" s="14"/>
      <c r="B14" s="57" t="s">
        <v>24</v>
      </c>
      <c r="C14" s="14"/>
      <c r="D14" s="227"/>
      <c r="E14" s="354">
        <f t="shared" ref="E14:I14" si="8">E46+E75+E104+E133+E162+E191+E220+E249</f>
        <v>3728</v>
      </c>
      <c r="F14" s="354">
        <f t="shared" si="8"/>
        <v>1842</v>
      </c>
      <c r="G14" s="354">
        <f t="shared" si="8"/>
        <v>1886</v>
      </c>
      <c r="H14" s="354">
        <f t="shared" si="8"/>
        <v>397</v>
      </c>
      <c r="I14" s="354">
        <f t="shared" si="8"/>
        <v>199</v>
      </c>
      <c r="J14" s="354">
        <f t="shared" ref="J14:J25" si="9">J46+J75+J104+J133+J162+J191+J220+J249</f>
        <v>198</v>
      </c>
      <c r="K14" s="354">
        <f t="shared" ref="K14:K25" si="10">SUM(L14:M14)</f>
        <v>2131</v>
      </c>
      <c r="L14" s="354">
        <f t="shared" si="4"/>
        <v>1085</v>
      </c>
      <c r="M14" s="354">
        <f t="shared" si="4"/>
        <v>1046</v>
      </c>
      <c r="N14" s="354">
        <f t="shared" ref="N14:N25" si="11">SUM(O14:P14)</f>
        <v>989</v>
      </c>
      <c r="O14" s="354">
        <f t="shared" si="5"/>
        <v>514</v>
      </c>
      <c r="P14" s="354">
        <f t="shared" si="5"/>
        <v>475</v>
      </c>
      <c r="Q14" s="354">
        <f t="shared" ref="Q14:Q25" si="12">SUM(R14:S14)</f>
        <v>211</v>
      </c>
      <c r="R14" s="354">
        <f t="shared" si="6"/>
        <v>44</v>
      </c>
      <c r="S14" s="354">
        <f t="shared" si="6"/>
        <v>167</v>
      </c>
      <c r="T14" s="57" t="s">
        <v>26</v>
      </c>
      <c r="U14" s="4"/>
      <c r="V14" s="4"/>
      <c r="W14" s="4"/>
      <c r="X14" s="636">
        <f t="shared" si="7"/>
        <v>3728</v>
      </c>
      <c r="Y14" s="636">
        <f>I14+L14+O14+R14</f>
        <v>1842</v>
      </c>
      <c r="Z14" s="636">
        <f t="shared" si="2"/>
        <v>1886</v>
      </c>
    </row>
    <row r="15" spans="1:29" ht="18.75" customHeight="1">
      <c r="A15" s="14"/>
      <c r="B15" s="57" t="s">
        <v>27</v>
      </c>
      <c r="C15" s="14"/>
      <c r="D15" s="227"/>
      <c r="E15" s="354">
        <f t="shared" ref="E15:I15" si="13">E47+E76+E105+E134+E163+E192+E221+E250</f>
        <v>4285</v>
      </c>
      <c r="F15" s="354">
        <f t="shared" si="13"/>
        <v>2276</v>
      </c>
      <c r="G15" s="354">
        <f t="shared" si="13"/>
        <v>2009</v>
      </c>
      <c r="H15" s="354">
        <f t="shared" si="13"/>
        <v>885</v>
      </c>
      <c r="I15" s="354">
        <f t="shared" si="13"/>
        <v>475</v>
      </c>
      <c r="J15" s="354">
        <f t="shared" si="9"/>
        <v>410</v>
      </c>
      <c r="K15" s="354">
        <f t="shared" si="10"/>
        <v>2283</v>
      </c>
      <c r="L15" s="354">
        <f t="shared" si="4"/>
        <v>1162</v>
      </c>
      <c r="M15" s="354">
        <f t="shared" si="4"/>
        <v>1121</v>
      </c>
      <c r="N15" s="354">
        <f t="shared" si="11"/>
        <v>947</v>
      </c>
      <c r="O15" s="354">
        <f t="shared" si="5"/>
        <v>550</v>
      </c>
      <c r="P15" s="354">
        <f t="shared" si="5"/>
        <v>397</v>
      </c>
      <c r="Q15" s="354">
        <f t="shared" si="12"/>
        <v>170</v>
      </c>
      <c r="R15" s="354">
        <f t="shared" si="6"/>
        <v>89</v>
      </c>
      <c r="S15" s="354">
        <f t="shared" si="6"/>
        <v>81</v>
      </c>
      <c r="T15" s="57" t="s">
        <v>28</v>
      </c>
      <c r="U15" s="4"/>
      <c r="V15" s="4"/>
      <c r="W15" s="4"/>
      <c r="X15" s="636">
        <f t="shared" si="7"/>
        <v>4285</v>
      </c>
      <c r="Y15" s="636">
        <f t="shared" si="2"/>
        <v>2276</v>
      </c>
      <c r="Z15" s="636">
        <f t="shared" si="2"/>
        <v>2009</v>
      </c>
    </row>
    <row r="16" spans="1:29" ht="18.75" customHeight="1">
      <c r="A16" s="14"/>
      <c r="B16" s="57" t="s">
        <v>29</v>
      </c>
      <c r="C16" s="14"/>
      <c r="D16" s="227"/>
      <c r="E16" s="354">
        <f t="shared" ref="E16:I16" si="14">E48+E77+E106+E135+E164+E193+E222+E251</f>
        <v>3100</v>
      </c>
      <c r="F16" s="354">
        <f t="shared" si="14"/>
        <v>1542</v>
      </c>
      <c r="G16" s="354">
        <f t="shared" si="14"/>
        <v>1558</v>
      </c>
      <c r="H16" s="354">
        <f t="shared" si="14"/>
        <v>402</v>
      </c>
      <c r="I16" s="354">
        <f t="shared" si="14"/>
        <v>206</v>
      </c>
      <c r="J16" s="354">
        <f>J48+J77+J106+J135+J164+J193+J222+J251</f>
        <v>196</v>
      </c>
      <c r="K16" s="354">
        <f t="shared" si="10"/>
        <v>1436</v>
      </c>
      <c r="L16" s="354">
        <f t="shared" si="4"/>
        <v>770</v>
      </c>
      <c r="M16" s="354">
        <f t="shared" si="4"/>
        <v>666</v>
      </c>
      <c r="N16" s="354">
        <f t="shared" si="11"/>
        <v>800</v>
      </c>
      <c r="O16" s="354">
        <f t="shared" si="5"/>
        <v>397</v>
      </c>
      <c r="P16" s="354">
        <f t="shared" si="5"/>
        <v>403</v>
      </c>
      <c r="Q16" s="354">
        <f t="shared" si="12"/>
        <v>462</v>
      </c>
      <c r="R16" s="354">
        <f t="shared" si="6"/>
        <v>169</v>
      </c>
      <c r="S16" s="354">
        <f t="shared" si="6"/>
        <v>293</v>
      </c>
      <c r="T16" s="57" t="s">
        <v>30</v>
      </c>
      <c r="U16" s="4"/>
      <c r="V16" s="4"/>
      <c r="W16" s="4"/>
      <c r="X16" s="636">
        <f t="shared" si="7"/>
        <v>3100</v>
      </c>
      <c r="Y16" s="636">
        <f t="shared" si="2"/>
        <v>1542</v>
      </c>
      <c r="Z16" s="636">
        <f t="shared" si="2"/>
        <v>1558</v>
      </c>
    </row>
    <row r="17" spans="1:26" ht="18.75" customHeight="1">
      <c r="A17" s="14"/>
      <c r="B17" s="57" t="s">
        <v>31</v>
      </c>
      <c r="C17" s="14"/>
      <c r="D17" s="227"/>
      <c r="E17" s="354">
        <f t="shared" ref="E17:I17" si="15">E49+E78+E107+E136+E165+E194+E223+E252</f>
        <v>5994</v>
      </c>
      <c r="F17" s="354">
        <f t="shared" si="15"/>
        <v>3017</v>
      </c>
      <c r="G17" s="354">
        <f t="shared" si="15"/>
        <v>2977</v>
      </c>
      <c r="H17" s="354">
        <f t="shared" si="15"/>
        <v>881</v>
      </c>
      <c r="I17" s="354">
        <f t="shared" si="15"/>
        <v>432</v>
      </c>
      <c r="J17" s="354">
        <f t="shared" si="9"/>
        <v>449</v>
      </c>
      <c r="K17" s="354">
        <f t="shared" si="10"/>
        <v>2868</v>
      </c>
      <c r="L17" s="354">
        <f t="shared" si="4"/>
        <v>1459</v>
      </c>
      <c r="M17" s="354">
        <f t="shared" si="4"/>
        <v>1409</v>
      </c>
      <c r="N17" s="354">
        <f t="shared" si="11"/>
        <v>1310</v>
      </c>
      <c r="O17" s="354">
        <f t="shared" si="5"/>
        <v>679</v>
      </c>
      <c r="P17" s="354">
        <f t="shared" si="5"/>
        <v>631</v>
      </c>
      <c r="Q17" s="354">
        <f t="shared" si="12"/>
        <v>935</v>
      </c>
      <c r="R17" s="354">
        <f t="shared" si="6"/>
        <v>447</v>
      </c>
      <c r="S17" s="354">
        <f t="shared" si="6"/>
        <v>488</v>
      </c>
      <c r="T17" s="57" t="s">
        <v>32</v>
      </c>
      <c r="U17" s="4"/>
      <c r="V17" s="4"/>
      <c r="W17" s="4"/>
      <c r="X17" s="636">
        <f t="shared" si="7"/>
        <v>5994</v>
      </c>
      <c r="Y17" s="636">
        <f t="shared" si="2"/>
        <v>3017</v>
      </c>
      <c r="Z17" s="636">
        <f t="shared" si="2"/>
        <v>2977</v>
      </c>
    </row>
    <row r="18" spans="1:26" ht="18.75" customHeight="1">
      <c r="A18" s="14"/>
      <c r="B18" s="57" t="s">
        <v>33</v>
      </c>
      <c r="C18" s="14"/>
      <c r="D18" s="227"/>
      <c r="E18" s="354">
        <f t="shared" ref="E18:H19" si="16">E50+E79+E108+E137+E166+E195+E224+E253</f>
        <v>3794</v>
      </c>
      <c r="F18" s="354">
        <f t="shared" si="16"/>
        <v>1881</v>
      </c>
      <c r="G18" s="354">
        <f t="shared" si="16"/>
        <v>1913</v>
      </c>
      <c r="H18" s="354">
        <f t="shared" si="16"/>
        <v>522</v>
      </c>
      <c r="I18" s="354">
        <f>I50+I79+I108+I137+I166+I195+I224+I253</f>
        <v>260</v>
      </c>
      <c r="J18" s="354">
        <f>J50+J79+J108+J137+J166+J195+J224+J253</f>
        <v>262</v>
      </c>
      <c r="K18" s="354">
        <f t="shared" si="10"/>
        <v>1884</v>
      </c>
      <c r="L18" s="354">
        <f t="shared" si="4"/>
        <v>974</v>
      </c>
      <c r="M18" s="354">
        <f t="shared" si="4"/>
        <v>910</v>
      </c>
      <c r="N18" s="354">
        <f t="shared" si="11"/>
        <v>933</v>
      </c>
      <c r="O18" s="354">
        <f t="shared" si="5"/>
        <v>496</v>
      </c>
      <c r="P18" s="354">
        <f t="shared" si="5"/>
        <v>437</v>
      </c>
      <c r="Q18" s="354">
        <f t="shared" si="12"/>
        <v>455</v>
      </c>
      <c r="R18" s="354">
        <f t="shared" si="6"/>
        <v>151</v>
      </c>
      <c r="S18" s="354">
        <f t="shared" si="6"/>
        <v>304</v>
      </c>
      <c r="T18" s="57" t="s">
        <v>34</v>
      </c>
      <c r="U18" s="4"/>
      <c r="V18" s="4"/>
      <c r="W18" s="4"/>
      <c r="X18" s="636">
        <f t="shared" si="7"/>
        <v>3794</v>
      </c>
      <c r="Y18" s="636">
        <f t="shared" si="2"/>
        <v>1881</v>
      </c>
      <c r="Z18" s="636">
        <f t="shared" si="2"/>
        <v>1913</v>
      </c>
    </row>
    <row r="19" spans="1:26" ht="18.75" customHeight="1">
      <c r="A19" s="14"/>
      <c r="B19" s="57" t="s">
        <v>35</v>
      </c>
      <c r="C19" s="14"/>
      <c r="D19" s="227"/>
      <c r="E19" s="354">
        <f t="shared" si="16"/>
        <v>4365</v>
      </c>
      <c r="F19" s="354">
        <f t="shared" si="16"/>
        <v>2247</v>
      </c>
      <c r="G19" s="354">
        <f t="shared" si="16"/>
        <v>2118</v>
      </c>
      <c r="H19" s="354">
        <f t="shared" si="16"/>
        <v>574</v>
      </c>
      <c r="I19" s="354">
        <f>I51+I80+I109+I138+I167+I196+I225+I254</f>
        <v>301</v>
      </c>
      <c r="J19" s="354">
        <f>J51+J80+J109+J138+J167+J196+J225+J254</f>
        <v>273</v>
      </c>
      <c r="K19" s="354">
        <f t="shared" si="10"/>
        <v>1977</v>
      </c>
      <c r="L19" s="354">
        <f t="shared" si="4"/>
        <v>1011</v>
      </c>
      <c r="M19" s="354">
        <f t="shared" si="4"/>
        <v>966</v>
      </c>
      <c r="N19" s="354">
        <f t="shared" si="11"/>
        <v>971</v>
      </c>
      <c r="O19" s="354">
        <f t="shared" si="5"/>
        <v>511</v>
      </c>
      <c r="P19" s="354">
        <f t="shared" si="5"/>
        <v>460</v>
      </c>
      <c r="Q19" s="354">
        <f t="shared" si="12"/>
        <v>843</v>
      </c>
      <c r="R19" s="354">
        <f t="shared" si="6"/>
        <v>424</v>
      </c>
      <c r="S19" s="354">
        <f t="shared" si="6"/>
        <v>419</v>
      </c>
      <c r="T19" s="57" t="s">
        <v>36</v>
      </c>
      <c r="U19" s="4"/>
      <c r="V19" s="4"/>
      <c r="W19" s="4"/>
      <c r="X19" s="636">
        <f t="shared" si="7"/>
        <v>4365</v>
      </c>
      <c r="Y19" s="636">
        <f t="shared" si="2"/>
        <v>2247</v>
      </c>
      <c r="Z19" s="636">
        <f t="shared" si="2"/>
        <v>2118</v>
      </c>
    </row>
    <row r="20" spans="1:26" ht="18.75" customHeight="1">
      <c r="A20" s="14"/>
      <c r="B20" s="57" t="s">
        <v>37</v>
      </c>
      <c r="C20" s="14"/>
      <c r="D20" s="227"/>
      <c r="E20" s="354">
        <f t="shared" ref="E20:H20" si="17">E52+E81+E110+E139+E168+E197+E226+E255</f>
        <v>6748</v>
      </c>
      <c r="F20" s="354">
        <f t="shared" si="17"/>
        <v>3440</v>
      </c>
      <c r="G20" s="354">
        <f t="shared" si="17"/>
        <v>3308</v>
      </c>
      <c r="H20" s="354">
        <f t="shared" si="17"/>
        <v>993</v>
      </c>
      <c r="I20" s="354">
        <f t="shared" ref="I20:I25" si="18">I52+I81+I110+I139+I168+I197+I226+I255</f>
        <v>511</v>
      </c>
      <c r="J20" s="354">
        <f t="shared" si="9"/>
        <v>482</v>
      </c>
      <c r="K20" s="354">
        <f t="shared" si="10"/>
        <v>3056</v>
      </c>
      <c r="L20" s="354">
        <f t="shared" si="4"/>
        <v>1631</v>
      </c>
      <c r="M20" s="354">
        <f t="shared" si="4"/>
        <v>1425</v>
      </c>
      <c r="N20" s="354">
        <f t="shared" si="11"/>
        <v>1690</v>
      </c>
      <c r="O20" s="354">
        <f t="shared" si="5"/>
        <v>921</v>
      </c>
      <c r="P20" s="354">
        <f t="shared" si="5"/>
        <v>769</v>
      </c>
      <c r="Q20" s="354">
        <f t="shared" si="12"/>
        <v>1009</v>
      </c>
      <c r="R20" s="354">
        <f t="shared" si="6"/>
        <v>377</v>
      </c>
      <c r="S20" s="354">
        <f t="shared" si="6"/>
        <v>632</v>
      </c>
      <c r="T20" s="57" t="s">
        <v>38</v>
      </c>
      <c r="U20" s="4"/>
      <c r="V20" s="4"/>
      <c r="W20" s="4"/>
      <c r="X20" s="636">
        <f t="shared" si="7"/>
        <v>6748</v>
      </c>
      <c r="Y20" s="636">
        <f t="shared" si="2"/>
        <v>3440</v>
      </c>
      <c r="Z20" s="636">
        <f t="shared" si="2"/>
        <v>3308</v>
      </c>
    </row>
    <row r="21" spans="1:26" ht="18.75" customHeight="1">
      <c r="A21" s="14"/>
      <c r="B21" s="57" t="s">
        <v>39</v>
      </c>
      <c r="C21" s="14"/>
      <c r="D21" s="227"/>
      <c r="E21" s="354">
        <f t="shared" ref="E21:H21" si="19">E53+E82+E111+E140+E169+E198+E227+E256</f>
        <v>2100</v>
      </c>
      <c r="F21" s="354">
        <f t="shared" si="19"/>
        <v>1095</v>
      </c>
      <c r="G21" s="354">
        <f t="shared" si="19"/>
        <v>1005</v>
      </c>
      <c r="H21" s="354">
        <f t="shared" si="19"/>
        <v>281</v>
      </c>
      <c r="I21" s="354">
        <f t="shared" si="18"/>
        <v>143</v>
      </c>
      <c r="J21" s="354">
        <f t="shared" si="9"/>
        <v>138</v>
      </c>
      <c r="K21" s="354">
        <f t="shared" si="10"/>
        <v>928</v>
      </c>
      <c r="L21" s="354">
        <f t="shared" si="4"/>
        <v>494</v>
      </c>
      <c r="M21" s="354">
        <f t="shared" si="4"/>
        <v>434</v>
      </c>
      <c r="N21" s="354">
        <f t="shared" si="11"/>
        <v>516</v>
      </c>
      <c r="O21" s="354">
        <f t="shared" si="5"/>
        <v>283</v>
      </c>
      <c r="P21" s="354">
        <f t="shared" si="5"/>
        <v>233</v>
      </c>
      <c r="Q21" s="354">
        <f t="shared" si="12"/>
        <v>375</v>
      </c>
      <c r="R21" s="354">
        <f t="shared" si="6"/>
        <v>175</v>
      </c>
      <c r="S21" s="354">
        <f t="shared" si="6"/>
        <v>200</v>
      </c>
      <c r="T21" s="57" t="s">
        <v>40</v>
      </c>
      <c r="U21" s="4"/>
      <c r="V21" s="4"/>
      <c r="W21" s="4"/>
      <c r="X21" s="636">
        <f t="shared" si="7"/>
        <v>2100</v>
      </c>
      <c r="Y21" s="636">
        <f t="shared" si="2"/>
        <v>1095</v>
      </c>
      <c r="Z21" s="636">
        <f t="shared" si="2"/>
        <v>1005</v>
      </c>
    </row>
    <row r="22" spans="1:26" ht="18.75" customHeight="1">
      <c r="A22" s="14"/>
      <c r="B22" s="57" t="s">
        <v>41</v>
      </c>
      <c r="C22" s="14"/>
      <c r="D22" s="227"/>
      <c r="E22" s="354">
        <f t="shared" ref="E22:H22" si="20">E54+E83+E112+E141+E170+E199+E228+E257</f>
        <v>3592</v>
      </c>
      <c r="F22" s="354">
        <f t="shared" si="20"/>
        <v>1983</v>
      </c>
      <c r="G22" s="354">
        <f t="shared" si="20"/>
        <v>1609</v>
      </c>
      <c r="H22" s="354">
        <f t="shared" si="20"/>
        <v>425</v>
      </c>
      <c r="I22" s="354">
        <f t="shared" si="18"/>
        <v>206</v>
      </c>
      <c r="J22" s="354">
        <f>J54+J83+J112+J141+J170+J199+J228+J257</f>
        <v>219</v>
      </c>
      <c r="K22" s="354">
        <f t="shared" si="10"/>
        <v>1858</v>
      </c>
      <c r="L22" s="354">
        <f t="shared" si="4"/>
        <v>984</v>
      </c>
      <c r="M22" s="354">
        <f t="shared" si="4"/>
        <v>874</v>
      </c>
      <c r="N22" s="354">
        <f t="shared" si="11"/>
        <v>960</v>
      </c>
      <c r="O22" s="354">
        <f t="shared" si="5"/>
        <v>582</v>
      </c>
      <c r="P22" s="354">
        <f t="shared" si="5"/>
        <v>378</v>
      </c>
      <c r="Q22" s="354">
        <f t="shared" si="12"/>
        <v>349</v>
      </c>
      <c r="R22" s="354">
        <f t="shared" si="6"/>
        <v>211</v>
      </c>
      <c r="S22" s="354">
        <f t="shared" si="6"/>
        <v>138</v>
      </c>
      <c r="T22" s="57" t="s">
        <v>42</v>
      </c>
      <c r="U22" s="4"/>
      <c r="V22" s="4"/>
      <c r="W22" s="4"/>
      <c r="X22" s="636">
        <f t="shared" si="7"/>
        <v>3592</v>
      </c>
      <c r="Y22" s="636">
        <f t="shared" si="2"/>
        <v>1983</v>
      </c>
      <c r="Z22" s="636">
        <f t="shared" si="2"/>
        <v>1609</v>
      </c>
    </row>
    <row r="23" spans="1:26" ht="18.75" customHeight="1">
      <c r="A23" s="14"/>
      <c r="B23" s="57" t="s">
        <v>43</v>
      </c>
      <c r="C23" s="14"/>
      <c r="D23" s="227"/>
      <c r="E23" s="354">
        <f t="shared" ref="E23:H23" si="21">E55+E84+E113+E142+E171+E200+E229+E258</f>
        <v>2364</v>
      </c>
      <c r="F23" s="354">
        <f t="shared" si="21"/>
        <v>1196</v>
      </c>
      <c r="G23" s="354">
        <f t="shared" si="21"/>
        <v>1168</v>
      </c>
      <c r="H23" s="354">
        <f t="shared" si="21"/>
        <v>326</v>
      </c>
      <c r="I23" s="354">
        <f t="shared" si="18"/>
        <v>154</v>
      </c>
      <c r="J23" s="354">
        <f t="shared" si="9"/>
        <v>172</v>
      </c>
      <c r="K23" s="354">
        <f t="shared" si="10"/>
        <v>1021</v>
      </c>
      <c r="L23" s="354">
        <f t="shared" si="4"/>
        <v>536</v>
      </c>
      <c r="M23" s="354">
        <f t="shared" si="4"/>
        <v>485</v>
      </c>
      <c r="N23" s="354">
        <f t="shared" si="11"/>
        <v>630</v>
      </c>
      <c r="O23" s="354">
        <f t="shared" si="5"/>
        <v>333</v>
      </c>
      <c r="P23" s="354">
        <f t="shared" si="5"/>
        <v>297</v>
      </c>
      <c r="Q23" s="354">
        <f t="shared" si="12"/>
        <v>387</v>
      </c>
      <c r="R23" s="354">
        <f t="shared" si="6"/>
        <v>173</v>
      </c>
      <c r="S23" s="354">
        <f t="shared" si="6"/>
        <v>214</v>
      </c>
      <c r="T23" s="57" t="s">
        <v>44</v>
      </c>
      <c r="U23" s="4"/>
      <c r="V23" s="4"/>
      <c r="W23" s="4"/>
      <c r="X23" s="636">
        <f t="shared" si="7"/>
        <v>2364</v>
      </c>
      <c r="Y23" s="636">
        <f t="shared" si="2"/>
        <v>1196</v>
      </c>
      <c r="Z23" s="636">
        <f t="shared" si="2"/>
        <v>1168</v>
      </c>
    </row>
    <row r="24" spans="1:26" ht="18.75" customHeight="1">
      <c r="A24" s="14"/>
      <c r="B24" s="57" t="s">
        <v>45</v>
      </c>
      <c r="C24" s="14"/>
      <c r="D24" s="227"/>
      <c r="E24" s="354">
        <f t="shared" ref="E24:H24" si="22">E56+E85+E114+E143+E172+E201+E230+E259</f>
        <v>3221</v>
      </c>
      <c r="F24" s="354">
        <f t="shared" si="22"/>
        <v>1788</v>
      </c>
      <c r="G24" s="354">
        <f t="shared" si="22"/>
        <v>1433</v>
      </c>
      <c r="H24" s="354">
        <f t="shared" si="22"/>
        <v>409</v>
      </c>
      <c r="I24" s="354">
        <f t="shared" si="18"/>
        <v>213</v>
      </c>
      <c r="J24" s="354">
        <f t="shared" si="9"/>
        <v>196</v>
      </c>
      <c r="K24" s="354">
        <f t="shared" si="10"/>
        <v>1691</v>
      </c>
      <c r="L24" s="354">
        <f t="shared" si="4"/>
        <v>865</v>
      </c>
      <c r="M24" s="354">
        <f t="shared" si="4"/>
        <v>826</v>
      </c>
      <c r="N24" s="354">
        <f t="shared" si="11"/>
        <v>737</v>
      </c>
      <c r="O24" s="354">
        <f t="shared" si="5"/>
        <v>477</v>
      </c>
      <c r="P24" s="354">
        <f t="shared" si="5"/>
        <v>260</v>
      </c>
      <c r="Q24" s="354">
        <f t="shared" si="12"/>
        <v>384</v>
      </c>
      <c r="R24" s="354">
        <f t="shared" si="6"/>
        <v>233</v>
      </c>
      <c r="S24" s="354">
        <f t="shared" si="6"/>
        <v>151</v>
      </c>
      <c r="T24" s="57" t="s">
        <v>46</v>
      </c>
      <c r="U24" s="4"/>
      <c r="V24" s="4"/>
      <c r="W24" s="4"/>
      <c r="X24" s="636">
        <f t="shared" si="7"/>
        <v>3221</v>
      </c>
      <c r="Y24" s="636">
        <f t="shared" si="2"/>
        <v>1788</v>
      </c>
      <c r="Z24" s="636">
        <f t="shared" si="2"/>
        <v>1433</v>
      </c>
    </row>
    <row r="25" spans="1:26" s="633" customFormat="1" ht="18.75" customHeight="1">
      <c r="A25" s="48"/>
      <c r="B25" s="48" t="s">
        <v>47</v>
      </c>
      <c r="C25" s="48"/>
      <c r="D25" s="240"/>
      <c r="E25" s="1013">
        <f t="shared" ref="E25:H25" si="23">E57+E86+E115+E144+E173+E202+E231+E260</f>
        <v>2893</v>
      </c>
      <c r="F25" s="1013">
        <f t="shared" si="23"/>
        <v>1501</v>
      </c>
      <c r="G25" s="1013">
        <f t="shared" si="23"/>
        <v>1392</v>
      </c>
      <c r="H25" s="1013">
        <f t="shared" si="23"/>
        <v>460</v>
      </c>
      <c r="I25" s="1013">
        <f t="shared" si="18"/>
        <v>234</v>
      </c>
      <c r="J25" s="1013">
        <f t="shared" si="9"/>
        <v>226</v>
      </c>
      <c r="K25" s="1013">
        <f t="shared" si="10"/>
        <v>1407</v>
      </c>
      <c r="L25" s="1013">
        <f t="shared" si="4"/>
        <v>743</v>
      </c>
      <c r="M25" s="1013">
        <f t="shared" si="4"/>
        <v>664</v>
      </c>
      <c r="N25" s="1013">
        <f t="shared" si="11"/>
        <v>617</v>
      </c>
      <c r="O25" s="1013">
        <f t="shared" si="5"/>
        <v>331</v>
      </c>
      <c r="P25" s="1013">
        <f t="shared" si="5"/>
        <v>286</v>
      </c>
      <c r="Q25" s="1013">
        <f t="shared" si="12"/>
        <v>409</v>
      </c>
      <c r="R25" s="1013">
        <f t="shared" si="6"/>
        <v>193</v>
      </c>
      <c r="S25" s="1013">
        <f t="shared" si="6"/>
        <v>216</v>
      </c>
      <c r="T25" s="48" t="s">
        <v>48</v>
      </c>
      <c r="U25" s="1"/>
      <c r="V25" s="1"/>
      <c r="W25" s="1"/>
      <c r="X25" s="636">
        <f t="shared" si="7"/>
        <v>2893</v>
      </c>
      <c r="Y25" s="636">
        <f t="shared" si="2"/>
        <v>1501</v>
      </c>
      <c r="Z25" s="636">
        <f t="shared" si="2"/>
        <v>1392</v>
      </c>
    </row>
    <row r="26" spans="1:26" s="633" customFormat="1" ht="3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1"/>
      <c r="V26" s="1"/>
      <c r="W26" s="1"/>
    </row>
    <row r="27" spans="1:26" s="650" customFormat="1" ht="19.5">
      <c r="A27" s="10"/>
      <c r="B27" s="5" t="s">
        <v>225</v>
      </c>
      <c r="C27" s="14"/>
      <c r="D27" s="14"/>
      <c r="E27" s="14"/>
      <c r="F27" s="14"/>
      <c r="G27" s="14"/>
      <c r="H27" s="5"/>
      <c r="I27" s="5"/>
      <c r="J27" s="5"/>
      <c r="K27" s="324"/>
      <c r="L27" s="324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50" customFormat="1" ht="18.75" customHeight="1">
      <c r="A28" s="10"/>
      <c r="B28" s="5" t="s">
        <v>226</v>
      </c>
      <c r="C28" s="14"/>
      <c r="D28" s="14"/>
      <c r="E28" s="14"/>
      <c r="F28" s="14"/>
      <c r="G28" s="14"/>
      <c r="H28" s="5"/>
      <c r="I28" s="5"/>
      <c r="J28" s="5"/>
      <c r="K28" s="324"/>
      <c r="L28" s="324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50" customFormat="1" ht="18.75" customHeight="1">
      <c r="A29" s="10"/>
      <c r="B29" s="5" t="s">
        <v>345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346</v>
      </c>
      <c r="M29" s="5"/>
      <c r="N29" s="10"/>
      <c r="O29" s="10"/>
      <c r="P29" s="10"/>
      <c r="Q29" s="10"/>
      <c r="R29" s="10"/>
      <c r="S29" s="356"/>
      <c r="T29" s="10"/>
      <c r="U29" s="10"/>
      <c r="V29" s="10"/>
      <c r="W29" s="10"/>
    </row>
    <row r="30" spans="1:26" s="650" customFormat="1" ht="18.75" customHeight="1">
      <c r="A30" s="8"/>
      <c r="B30" s="5" t="s">
        <v>408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540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50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550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50" customFormat="1">
      <c r="A32" s="637"/>
      <c r="B32" s="644"/>
      <c r="C32" s="644"/>
      <c r="D32" s="644"/>
      <c r="E32" s="924"/>
      <c r="F32" s="924"/>
      <c r="G32" s="924"/>
      <c r="H32" s="184"/>
      <c r="I32" s="184"/>
      <c r="J32" s="184"/>
      <c r="K32" s="184"/>
      <c r="L32" s="924"/>
      <c r="M32" s="184"/>
      <c r="N32" s="201"/>
      <c r="O32" s="201"/>
      <c r="P32" s="201"/>
    </row>
    <row r="33" spans="1:20" s="633" customFormat="1">
      <c r="B33" s="633" t="s">
        <v>256</v>
      </c>
      <c r="C33" s="660">
        <v>3.8</v>
      </c>
      <c r="D33" s="633" t="s">
        <v>323</v>
      </c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</row>
    <row r="34" spans="1:20" s="661" customFormat="1">
      <c r="B34" s="633" t="s">
        <v>2</v>
      </c>
      <c r="C34" s="660">
        <v>3.8</v>
      </c>
      <c r="D34" s="633" t="s">
        <v>324</v>
      </c>
      <c r="E34" s="184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661" t="s">
        <v>325</v>
      </c>
    </row>
    <row r="35" spans="1:20" ht="6" customHeight="1"/>
    <row r="36" spans="1:20" s="650" customFormat="1" ht="21" customHeight="1">
      <c r="A36" s="1219" t="s">
        <v>3</v>
      </c>
      <c r="B36" s="1219"/>
      <c r="C36" s="1219"/>
      <c r="D36" s="1220"/>
      <c r="E36" s="190"/>
      <c r="F36" s="191"/>
      <c r="G36" s="192"/>
      <c r="H36" s="1225" t="s">
        <v>322</v>
      </c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7"/>
      <c r="T36" s="652"/>
    </row>
    <row r="37" spans="1:20" s="650" customFormat="1" ht="18" customHeight="1">
      <c r="A37" s="1221"/>
      <c r="B37" s="1221"/>
      <c r="C37" s="1221"/>
      <c r="D37" s="1222"/>
      <c r="E37" s="201"/>
      <c r="F37" s="201"/>
      <c r="G37" s="201"/>
      <c r="H37" s="190"/>
      <c r="I37" s="191"/>
      <c r="J37" s="192"/>
      <c r="K37" s="190"/>
      <c r="L37" s="191"/>
      <c r="M37" s="192"/>
      <c r="N37" s="1228" t="s">
        <v>134</v>
      </c>
      <c r="O37" s="1228"/>
      <c r="P37" s="1228"/>
      <c r="Q37" s="1228"/>
      <c r="R37" s="1228"/>
      <c r="S37" s="1229"/>
      <c r="T37" s="637"/>
    </row>
    <row r="38" spans="1:20" s="650" customFormat="1" ht="18" customHeight="1">
      <c r="A38" s="1221"/>
      <c r="B38" s="1221"/>
      <c r="C38" s="1221"/>
      <c r="D38" s="1222"/>
      <c r="E38" s="1230" t="s">
        <v>7</v>
      </c>
      <c r="F38" s="1231"/>
      <c r="G38" s="1232"/>
      <c r="H38" s="1230" t="s">
        <v>133</v>
      </c>
      <c r="I38" s="1231"/>
      <c r="J38" s="1232"/>
      <c r="K38" s="1230" t="s">
        <v>89</v>
      </c>
      <c r="L38" s="1231"/>
      <c r="M38" s="1232"/>
      <c r="N38" s="1233" t="s">
        <v>100</v>
      </c>
      <c r="O38" s="1233"/>
      <c r="P38" s="1233"/>
      <c r="Q38" s="1233"/>
      <c r="R38" s="1233"/>
      <c r="S38" s="1234"/>
      <c r="T38" s="662" t="s">
        <v>5</v>
      </c>
    </row>
    <row r="39" spans="1:20" s="650" customFormat="1" ht="19.5" customHeight="1">
      <c r="A39" s="1221"/>
      <c r="B39" s="1221"/>
      <c r="C39" s="1221"/>
      <c r="D39" s="1222"/>
      <c r="E39" s="1230" t="s">
        <v>11</v>
      </c>
      <c r="F39" s="1231"/>
      <c r="G39" s="1232"/>
      <c r="H39" s="1230" t="s">
        <v>138</v>
      </c>
      <c r="I39" s="1231"/>
      <c r="J39" s="1232"/>
      <c r="K39" s="1230" t="s">
        <v>95</v>
      </c>
      <c r="L39" s="1231"/>
      <c r="M39" s="1232"/>
      <c r="N39" s="1235" t="s">
        <v>285</v>
      </c>
      <c r="O39" s="1235"/>
      <c r="P39" s="1236"/>
      <c r="Q39" s="1237" t="s">
        <v>292</v>
      </c>
      <c r="R39" s="1238"/>
      <c r="S39" s="1239"/>
      <c r="T39" s="653"/>
    </row>
    <row r="40" spans="1:20" s="650" customFormat="1" ht="19.5" customHeight="1">
      <c r="A40" s="1221"/>
      <c r="B40" s="1221"/>
      <c r="C40" s="1221"/>
      <c r="D40" s="1222"/>
      <c r="E40" s="916"/>
      <c r="F40" s="917"/>
      <c r="G40" s="918"/>
      <c r="H40" s="916"/>
      <c r="I40" s="917"/>
      <c r="J40" s="918"/>
      <c r="K40" s="916"/>
      <c r="L40" s="917"/>
      <c r="M40" s="918"/>
      <c r="N40" s="1111" t="s">
        <v>98</v>
      </c>
      <c r="O40" s="1111"/>
      <c r="P40" s="1112"/>
      <c r="Q40" s="1240" t="s">
        <v>99</v>
      </c>
      <c r="R40" s="1241"/>
      <c r="S40" s="1242"/>
      <c r="T40" s="653"/>
    </row>
    <row r="41" spans="1:20" s="650" customFormat="1" ht="19.5" customHeight="1">
      <c r="A41" s="1221"/>
      <c r="B41" s="1221"/>
      <c r="C41" s="1221"/>
      <c r="D41" s="1222"/>
      <c r="E41" s="919" t="s">
        <v>7</v>
      </c>
      <c r="F41" s="919" t="s">
        <v>167</v>
      </c>
      <c r="G41" s="920" t="s">
        <v>168</v>
      </c>
      <c r="H41" s="919" t="s">
        <v>7</v>
      </c>
      <c r="I41" s="919" t="s">
        <v>167</v>
      </c>
      <c r="J41" s="920" t="s">
        <v>168</v>
      </c>
      <c r="K41" s="919" t="s">
        <v>7</v>
      </c>
      <c r="L41" s="919" t="s">
        <v>167</v>
      </c>
      <c r="M41" s="920" t="s">
        <v>168</v>
      </c>
      <c r="N41" s="921" t="s">
        <v>7</v>
      </c>
      <c r="O41" s="921" t="s">
        <v>167</v>
      </c>
      <c r="P41" s="920" t="s">
        <v>168</v>
      </c>
      <c r="Q41" s="665" t="s">
        <v>7</v>
      </c>
      <c r="R41" s="665" t="s">
        <v>167</v>
      </c>
      <c r="S41" s="664" t="s">
        <v>168</v>
      </c>
      <c r="T41" s="637"/>
    </row>
    <row r="42" spans="1:20" s="650" customFormat="1" ht="19.5" customHeight="1">
      <c r="A42" s="1223"/>
      <c r="B42" s="1223"/>
      <c r="C42" s="1223"/>
      <c r="D42" s="1224"/>
      <c r="E42" s="922" t="s">
        <v>11</v>
      </c>
      <c r="F42" s="922" t="s">
        <v>169</v>
      </c>
      <c r="G42" s="923" t="s">
        <v>170</v>
      </c>
      <c r="H42" s="922" t="s">
        <v>11</v>
      </c>
      <c r="I42" s="922" t="s">
        <v>169</v>
      </c>
      <c r="J42" s="923" t="s">
        <v>170</v>
      </c>
      <c r="K42" s="922" t="s">
        <v>11</v>
      </c>
      <c r="L42" s="922" t="s">
        <v>169</v>
      </c>
      <c r="M42" s="923" t="s">
        <v>170</v>
      </c>
      <c r="N42" s="922" t="s">
        <v>11</v>
      </c>
      <c r="O42" s="922" t="s">
        <v>169</v>
      </c>
      <c r="P42" s="923" t="s">
        <v>170</v>
      </c>
      <c r="Q42" s="666" t="s">
        <v>11</v>
      </c>
      <c r="R42" s="666" t="s">
        <v>169</v>
      </c>
      <c r="S42" s="667" t="s">
        <v>170</v>
      </c>
      <c r="T42" s="654"/>
    </row>
    <row r="43" spans="1:20" s="639" customFormat="1" ht="3" customHeight="1">
      <c r="A43" s="668"/>
      <c r="B43" s="668"/>
      <c r="C43" s="668"/>
      <c r="D43" s="669"/>
      <c r="E43" s="919"/>
      <c r="F43" s="919"/>
      <c r="G43" s="920"/>
      <c r="H43" s="919"/>
      <c r="I43" s="919"/>
      <c r="J43" s="920"/>
      <c r="K43" s="919"/>
      <c r="L43" s="919"/>
      <c r="M43" s="920"/>
      <c r="N43" s="919"/>
      <c r="O43" s="919"/>
      <c r="P43" s="919"/>
      <c r="Q43" s="663"/>
      <c r="R43" s="663"/>
      <c r="S43" s="664"/>
      <c r="T43" s="637"/>
    </row>
    <row r="44" spans="1:20" s="635" customFormat="1" ht="21" customHeight="1">
      <c r="A44" s="1243" t="s">
        <v>21</v>
      </c>
      <c r="B44" s="1243"/>
      <c r="C44" s="1243"/>
      <c r="D44" s="1244"/>
      <c r="E44" s="925">
        <f>SUM(E45:E57)</f>
        <v>16260</v>
      </c>
      <c r="F44" s="925">
        <f t="shared" ref="F44:S44" si="24">SUM(F45:F57)</f>
        <v>8351</v>
      </c>
      <c r="G44" s="925">
        <f t="shared" si="24"/>
        <v>7909</v>
      </c>
      <c r="H44" s="925">
        <f t="shared" si="24"/>
        <v>2980</v>
      </c>
      <c r="I44" s="925">
        <f t="shared" si="24"/>
        <v>1532</v>
      </c>
      <c r="J44" s="925">
        <f t="shared" si="24"/>
        <v>1448</v>
      </c>
      <c r="K44" s="925">
        <f t="shared" si="24"/>
        <v>12010</v>
      </c>
      <c r="L44" s="925">
        <f t="shared" si="24"/>
        <v>6151</v>
      </c>
      <c r="M44" s="925">
        <f t="shared" si="24"/>
        <v>5859</v>
      </c>
      <c r="N44" s="925">
        <f t="shared" si="24"/>
        <v>1270</v>
      </c>
      <c r="O44" s="925">
        <f t="shared" si="24"/>
        <v>668</v>
      </c>
      <c r="P44" s="925">
        <f t="shared" si="24"/>
        <v>602</v>
      </c>
      <c r="Q44" s="645">
        <f t="shared" si="24"/>
        <v>0</v>
      </c>
      <c r="R44" s="645">
        <f t="shared" si="24"/>
        <v>0</v>
      </c>
      <c r="S44" s="645">
        <f t="shared" si="24"/>
        <v>0</v>
      </c>
      <c r="T44" s="656" t="s">
        <v>11</v>
      </c>
    </row>
    <row r="45" spans="1:20" ht="21" customHeight="1">
      <c r="A45" s="637"/>
      <c r="B45" s="638" t="s">
        <v>22</v>
      </c>
      <c r="C45" s="637"/>
      <c r="D45" s="651"/>
      <c r="E45" s="926">
        <f>SUM(F45:G45)</f>
        <v>8364</v>
      </c>
      <c r="F45" s="926">
        <f>I45+L45+O45+R45</f>
        <v>4364</v>
      </c>
      <c r="G45" s="926">
        <f>J45+M45+P45+S45</f>
        <v>4000</v>
      </c>
      <c r="H45" s="926">
        <f>SUM(I45:J45)</f>
        <v>1711</v>
      </c>
      <c r="I45" s="926">
        <v>904</v>
      </c>
      <c r="J45" s="927">
        <v>807</v>
      </c>
      <c r="K45" s="926">
        <f>SUM(L45:M45)</f>
        <v>6305</v>
      </c>
      <c r="L45" s="926">
        <v>3269</v>
      </c>
      <c r="M45" s="926">
        <v>3036</v>
      </c>
      <c r="N45" s="926">
        <f>SUM(O45:P45)</f>
        <v>348</v>
      </c>
      <c r="O45" s="926">
        <v>191</v>
      </c>
      <c r="P45" s="926">
        <v>157</v>
      </c>
      <c r="Q45" s="646">
        <f>SUM(R45:S45)</f>
        <v>0</v>
      </c>
      <c r="R45" s="646"/>
      <c r="S45" s="642"/>
      <c r="T45" s="640" t="s">
        <v>23</v>
      </c>
    </row>
    <row r="46" spans="1:20" ht="21" customHeight="1">
      <c r="A46" s="637"/>
      <c r="B46" s="641" t="s">
        <v>24</v>
      </c>
      <c r="C46" s="637"/>
      <c r="D46" s="651"/>
      <c r="E46" s="926">
        <f t="shared" ref="E46:E57" si="25">SUM(F46:G46)</f>
        <v>2883</v>
      </c>
      <c r="F46" s="926">
        <f t="shared" ref="F46:G57" si="26">I46+L46+O46+R46</f>
        <v>1473</v>
      </c>
      <c r="G46" s="926">
        <f>J46+M46+P46+S46</f>
        <v>1410</v>
      </c>
      <c r="H46" s="926">
        <f>SUM(I46:J46)</f>
        <v>397</v>
      </c>
      <c r="I46" s="926">
        <v>199</v>
      </c>
      <c r="J46" s="927">
        <v>198</v>
      </c>
      <c r="K46" s="926">
        <f t="shared" ref="K46:K57" si="27">SUM(L46:M46)</f>
        <v>2131</v>
      </c>
      <c r="L46" s="926">
        <v>1085</v>
      </c>
      <c r="M46" s="926">
        <v>1046</v>
      </c>
      <c r="N46" s="926">
        <f t="shared" ref="N46:N57" si="28">SUM(O46:P46)</f>
        <v>355</v>
      </c>
      <c r="O46" s="926">
        <v>189</v>
      </c>
      <c r="P46" s="926">
        <v>166</v>
      </c>
      <c r="Q46" s="646">
        <f t="shared" ref="Q46:Q57" si="29">SUM(R46:S46)</f>
        <v>0</v>
      </c>
      <c r="R46" s="646"/>
      <c r="S46" s="642"/>
      <c r="T46" s="640" t="s">
        <v>26</v>
      </c>
    </row>
    <row r="47" spans="1:20" ht="21" customHeight="1">
      <c r="A47" s="637"/>
      <c r="B47" s="641" t="s">
        <v>27</v>
      </c>
      <c r="C47" s="637"/>
      <c r="D47" s="651"/>
      <c r="E47" s="926">
        <f t="shared" si="25"/>
        <v>0</v>
      </c>
      <c r="F47" s="926">
        <f t="shared" si="26"/>
        <v>0</v>
      </c>
      <c r="G47" s="926">
        <f t="shared" si="26"/>
        <v>0</v>
      </c>
      <c r="H47" s="926">
        <f t="shared" ref="H47:H57" si="30">SUM(I47:J47)</f>
        <v>0</v>
      </c>
      <c r="I47" s="926"/>
      <c r="J47" s="927"/>
      <c r="K47" s="926">
        <f t="shared" si="27"/>
        <v>0</v>
      </c>
      <c r="L47" s="926"/>
      <c r="M47" s="926"/>
      <c r="N47" s="926">
        <f t="shared" si="28"/>
        <v>0</v>
      </c>
      <c r="O47" s="926"/>
      <c r="P47" s="926"/>
      <c r="Q47" s="646">
        <f t="shared" si="29"/>
        <v>0</v>
      </c>
      <c r="R47" s="646"/>
      <c r="S47" s="642"/>
      <c r="T47" s="640" t="s">
        <v>28</v>
      </c>
    </row>
    <row r="48" spans="1:20" ht="21" customHeight="1">
      <c r="A48" s="637"/>
      <c r="B48" s="641" t="s">
        <v>29</v>
      </c>
      <c r="C48" s="637"/>
      <c r="D48" s="651"/>
      <c r="E48" s="926">
        <f t="shared" si="25"/>
        <v>0</v>
      </c>
      <c r="F48" s="926">
        <f t="shared" si="26"/>
        <v>0</v>
      </c>
      <c r="G48" s="926">
        <f t="shared" si="26"/>
        <v>0</v>
      </c>
      <c r="H48" s="926">
        <f t="shared" si="30"/>
        <v>0</v>
      </c>
      <c r="I48" s="926"/>
      <c r="J48" s="927"/>
      <c r="K48" s="926">
        <f t="shared" si="27"/>
        <v>0</v>
      </c>
      <c r="L48" s="926"/>
      <c r="M48" s="926"/>
      <c r="N48" s="926">
        <f t="shared" si="28"/>
        <v>0</v>
      </c>
      <c r="O48" s="926"/>
      <c r="P48" s="926"/>
      <c r="Q48" s="646">
        <f t="shared" si="29"/>
        <v>0</v>
      </c>
      <c r="R48" s="646"/>
      <c r="S48" s="642"/>
      <c r="T48" s="640" t="s">
        <v>30</v>
      </c>
    </row>
    <row r="49" spans="1:20" ht="21" customHeight="1">
      <c r="A49" s="637"/>
      <c r="B49" s="641" t="s">
        <v>31</v>
      </c>
      <c r="C49" s="637"/>
      <c r="D49" s="651"/>
      <c r="E49" s="926">
        <f t="shared" si="25"/>
        <v>2895</v>
      </c>
      <c r="F49" s="926">
        <f t="shared" si="26"/>
        <v>1438</v>
      </c>
      <c r="G49" s="926">
        <f t="shared" si="26"/>
        <v>1457</v>
      </c>
      <c r="H49" s="926">
        <f t="shared" si="30"/>
        <v>496</v>
      </c>
      <c r="I49" s="926">
        <v>238</v>
      </c>
      <c r="J49" s="927">
        <v>258</v>
      </c>
      <c r="K49" s="926">
        <f t="shared" si="27"/>
        <v>1918</v>
      </c>
      <c r="L49" s="926">
        <v>951</v>
      </c>
      <c r="M49" s="926">
        <v>967</v>
      </c>
      <c r="N49" s="926">
        <f t="shared" si="28"/>
        <v>481</v>
      </c>
      <c r="O49" s="926">
        <v>249</v>
      </c>
      <c r="P49" s="926">
        <v>232</v>
      </c>
      <c r="Q49" s="646">
        <f t="shared" si="29"/>
        <v>0</v>
      </c>
      <c r="R49" s="646"/>
      <c r="S49" s="642"/>
      <c r="T49" s="640" t="s">
        <v>32</v>
      </c>
    </row>
    <row r="50" spans="1:20" ht="21" customHeight="1">
      <c r="A50" s="637"/>
      <c r="B50" s="641" t="s">
        <v>33</v>
      </c>
      <c r="C50" s="637"/>
      <c r="D50" s="651"/>
      <c r="E50" s="926">
        <f t="shared" si="25"/>
        <v>0</v>
      </c>
      <c r="F50" s="926">
        <f t="shared" si="26"/>
        <v>0</v>
      </c>
      <c r="G50" s="926">
        <f t="shared" si="26"/>
        <v>0</v>
      </c>
      <c r="H50" s="926">
        <f t="shared" si="30"/>
        <v>0</v>
      </c>
      <c r="I50" s="926"/>
      <c r="J50" s="927"/>
      <c r="K50" s="926">
        <f t="shared" si="27"/>
        <v>0</v>
      </c>
      <c r="L50" s="926"/>
      <c r="M50" s="926"/>
      <c r="N50" s="926">
        <f t="shared" si="28"/>
        <v>0</v>
      </c>
      <c r="O50" s="926"/>
      <c r="P50" s="926"/>
      <c r="Q50" s="646">
        <f t="shared" si="29"/>
        <v>0</v>
      </c>
      <c r="R50" s="646"/>
      <c r="S50" s="642"/>
      <c r="T50" s="640" t="s">
        <v>34</v>
      </c>
    </row>
    <row r="51" spans="1:20" ht="21" customHeight="1">
      <c r="A51" s="637"/>
      <c r="B51" s="641" t="s">
        <v>35</v>
      </c>
      <c r="C51" s="637"/>
      <c r="D51" s="651"/>
      <c r="E51" s="926">
        <f t="shared" si="25"/>
        <v>0</v>
      </c>
      <c r="F51" s="926">
        <f t="shared" si="26"/>
        <v>0</v>
      </c>
      <c r="G51" s="926">
        <f t="shared" si="26"/>
        <v>0</v>
      </c>
      <c r="H51" s="926">
        <f t="shared" si="30"/>
        <v>0</v>
      </c>
      <c r="I51" s="926"/>
      <c r="J51" s="927"/>
      <c r="K51" s="926">
        <f t="shared" si="27"/>
        <v>0</v>
      </c>
      <c r="L51" s="926"/>
      <c r="M51" s="926"/>
      <c r="N51" s="926">
        <f t="shared" si="28"/>
        <v>0</v>
      </c>
      <c r="O51" s="926"/>
      <c r="P51" s="926"/>
      <c r="Q51" s="646">
        <f t="shared" si="29"/>
        <v>0</v>
      </c>
      <c r="R51" s="646"/>
      <c r="S51" s="642"/>
      <c r="T51" s="640" t="s">
        <v>36</v>
      </c>
    </row>
    <row r="52" spans="1:20" ht="21" customHeight="1">
      <c r="A52" s="637"/>
      <c r="B52" s="641" t="s">
        <v>37</v>
      </c>
      <c r="C52" s="637"/>
      <c r="D52" s="651"/>
      <c r="E52" s="926">
        <f t="shared" si="25"/>
        <v>0</v>
      </c>
      <c r="F52" s="926">
        <f t="shared" si="26"/>
        <v>0</v>
      </c>
      <c r="G52" s="926">
        <f t="shared" si="26"/>
        <v>0</v>
      </c>
      <c r="H52" s="926">
        <f t="shared" si="30"/>
        <v>0</v>
      </c>
      <c r="I52" s="926"/>
      <c r="J52" s="927"/>
      <c r="K52" s="926">
        <f t="shared" si="27"/>
        <v>0</v>
      </c>
      <c r="L52" s="926"/>
      <c r="M52" s="926"/>
      <c r="N52" s="926">
        <f t="shared" si="28"/>
        <v>0</v>
      </c>
      <c r="O52" s="926"/>
      <c r="P52" s="926"/>
      <c r="Q52" s="646">
        <f t="shared" si="29"/>
        <v>0</v>
      </c>
      <c r="R52" s="646"/>
      <c r="S52" s="642"/>
      <c r="T52" s="640" t="s">
        <v>38</v>
      </c>
    </row>
    <row r="53" spans="1:20" ht="21" customHeight="1">
      <c r="A53" s="637"/>
      <c r="B53" s="641" t="s">
        <v>39</v>
      </c>
      <c r="C53" s="637"/>
      <c r="D53" s="651"/>
      <c r="E53" s="926">
        <f t="shared" si="25"/>
        <v>0</v>
      </c>
      <c r="F53" s="926">
        <f t="shared" si="26"/>
        <v>0</v>
      </c>
      <c r="G53" s="926">
        <f t="shared" si="26"/>
        <v>0</v>
      </c>
      <c r="H53" s="926">
        <f t="shared" si="30"/>
        <v>0</v>
      </c>
      <c r="I53" s="926"/>
      <c r="J53" s="927"/>
      <c r="K53" s="926">
        <f t="shared" si="27"/>
        <v>0</v>
      </c>
      <c r="L53" s="926"/>
      <c r="M53" s="926"/>
      <c r="N53" s="926">
        <f t="shared" si="28"/>
        <v>0</v>
      </c>
      <c r="O53" s="926"/>
      <c r="P53" s="926"/>
      <c r="Q53" s="646">
        <f t="shared" si="29"/>
        <v>0</v>
      </c>
      <c r="R53" s="646"/>
      <c r="S53" s="642"/>
      <c r="T53" s="640" t="s">
        <v>40</v>
      </c>
    </row>
    <row r="54" spans="1:20" ht="21" customHeight="1">
      <c r="A54" s="637"/>
      <c r="B54" s="641" t="s">
        <v>41</v>
      </c>
      <c r="C54" s="637"/>
      <c r="D54" s="651"/>
      <c r="E54" s="926">
        <f t="shared" si="25"/>
        <v>0</v>
      </c>
      <c r="F54" s="926">
        <f t="shared" si="26"/>
        <v>0</v>
      </c>
      <c r="G54" s="926">
        <f t="shared" si="26"/>
        <v>0</v>
      </c>
      <c r="H54" s="926">
        <f t="shared" si="30"/>
        <v>0</v>
      </c>
      <c r="I54" s="926"/>
      <c r="J54" s="927"/>
      <c r="K54" s="926">
        <f t="shared" si="27"/>
        <v>0</v>
      </c>
      <c r="L54" s="926"/>
      <c r="M54" s="926"/>
      <c r="N54" s="926">
        <f t="shared" si="28"/>
        <v>0</v>
      </c>
      <c r="O54" s="926"/>
      <c r="P54" s="926"/>
      <c r="Q54" s="646">
        <f t="shared" si="29"/>
        <v>0</v>
      </c>
      <c r="R54" s="646"/>
      <c r="S54" s="642"/>
      <c r="T54" s="640" t="s">
        <v>42</v>
      </c>
    </row>
    <row r="55" spans="1:20" ht="21" customHeight="1">
      <c r="A55" s="637"/>
      <c r="B55" s="641" t="s">
        <v>43</v>
      </c>
      <c r="C55" s="637"/>
      <c r="D55" s="651"/>
      <c r="E55" s="926">
        <f t="shared" si="25"/>
        <v>0</v>
      </c>
      <c r="F55" s="926">
        <f t="shared" si="26"/>
        <v>0</v>
      </c>
      <c r="G55" s="926">
        <f t="shared" si="26"/>
        <v>0</v>
      </c>
      <c r="H55" s="926">
        <f t="shared" si="30"/>
        <v>0</v>
      </c>
      <c r="I55" s="926"/>
      <c r="J55" s="927"/>
      <c r="K55" s="926">
        <f t="shared" si="27"/>
        <v>0</v>
      </c>
      <c r="L55" s="926"/>
      <c r="M55" s="926"/>
      <c r="N55" s="926">
        <f t="shared" si="28"/>
        <v>0</v>
      </c>
      <c r="O55" s="926"/>
      <c r="P55" s="926"/>
      <c r="Q55" s="646">
        <f t="shared" si="29"/>
        <v>0</v>
      </c>
      <c r="R55" s="646"/>
      <c r="S55" s="642"/>
      <c r="T55" s="640" t="s">
        <v>44</v>
      </c>
    </row>
    <row r="56" spans="1:20" ht="21" customHeight="1">
      <c r="A56" s="637"/>
      <c r="B56" s="641" t="s">
        <v>45</v>
      </c>
      <c r="C56" s="637"/>
      <c r="D56" s="651"/>
      <c r="E56" s="926">
        <f t="shared" si="25"/>
        <v>2118</v>
      </c>
      <c r="F56" s="926">
        <f t="shared" si="26"/>
        <v>1076</v>
      </c>
      <c r="G56" s="926">
        <f t="shared" si="26"/>
        <v>1042</v>
      </c>
      <c r="H56" s="926">
        <f t="shared" si="30"/>
        <v>376</v>
      </c>
      <c r="I56" s="926">
        <v>191</v>
      </c>
      <c r="J56" s="927">
        <v>185</v>
      </c>
      <c r="K56" s="926">
        <f t="shared" si="27"/>
        <v>1656</v>
      </c>
      <c r="L56" s="926">
        <v>846</v>
      </c>
      <c r="M56" s="926">
        <v>810</v>
      </c>
      <c r="N56" s="926">
        <f t="shared" si="28"/>
        <v>86</v>
      </c>
      <c r="O56" s="926">
        <v>39</v>
      </c>
      <c r="P56" s="926">
        <v>47</v>
      </c>
      <c r="Q56" s="646">
        <f t="shared" si="29"/>
        <v>0</v>
      </c>
      <c r="R56" s="646"/>
      <c r="S56" s="642"/>
      <c r="T56" s="640" t="s">
        <v>46</v>
      </c>
    </row>
    <row r="57" spans="1:20" s="633" customFormat="1">
      <c r="A57" s="654"/>
      <c r="B57" s="643" t="s">
        <v>47</v>
      </c>
      <c r="C57" s="654"/>
      <c r="D57" s="655"/>
      <c r="E57" s="928">
        <f t="shared" si="25"/>
        <v>0</v>
      </c>
      <c r="F57" s="928">
        <f t="shared" si="26"/>
        <v>0</v>
      </c>
      <c r="G57" s="928">
        <f t="shared" si="26"/>
        <v>0</v>
      </c>
      <c r="H57" s="928">
        <f t="shared" si="30"/>
        <v>0</v>
      </c>
      <c r="I57" s="929"/>
      <c r="J57" s="918"/>
      <c r="K57" s="928">
        <f t="shared" si="27"/>
        <v>0</v>
      </c>
      <c r="L57" s="929"/>
      <c r="M57" s="918"/>
      <c r="N57" s="928">
        <f t="shared" si="28"/>
        <v>0</v>
      </c>
      <c r="O57" s="918"/>
      <c r="P57" s="918"/>
      <c r="Q57" s="647">
        <f t="shared" si="29"/>
        <v>0</v>
      </c>
      <c r="R57" s="657"/>
      <c r="S57" s="655"/>
      <c r="T57" s="643" t="s">
        <v>326</v>
      </c>
    </row>
    <row r="58" spans="1:20" s="633" customFormat="1" ht="3" customHeight="1">
      <c r="A58" s="649"/>
      <c r="B58" s="649"/>
      <c r="C58" s="649"/>
      <c r="D58" s="649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649"/>
      <c r="R58" s="649"/>
      <c r="S58" s="649"/>
      <c r="T58" s="649"/>
    </row>
    <row r="59" spans="1:20" s="650" customFormat="1" ht="17.100000000000001" customHeight="1">
      <c r="A59" s="650" t="s">
        <v>195</v>
      </c>
      <c r="B59" s="650" t="s">
        <v>66</v>
      </c>
      <c r="E59" s="201"/>
      <c r="F59" s="201"/>
      <c r="G59" s="201"/>
      <c r="H59" s="201"/>
      <c r="I59" s="201"/>
      <c r="J59" s="201"/>
      <c r="K59" s="201" t="s">
        <v>113</v>
      </c>
      <c r="L59" s="201"/>
      <c r="M59" s="201"/>
      <c r="N59" s="201"/>
      <c r="O59" s="201"/>
      <c r="P59" s="201"/>
    </row>
    <row r="60" spans="1:20" s="650" customFormat="1" ht="17.100000000000001" customHeight="1">
      <c r="A60" s="650" t="s">
        <v>196</v>
      </c>
      <c r="B60" s="650" t="s">
        <v>114</v>
      </c>
      <c r="E60" s="201"/>
      <c r="F60" s="201"/>
      <c r="G60" s="201"/>
      <c r="H60" s="201"/>
      <c r="I60" s="201"/>
      <c r="J60" s="201"/>
      <c r="K60" s="201" t="s">
        <v>327</v>
      </c>
      <c r="L60" s="201"/>
      <c r="M60" s="201"/>
      <c r="N60" s="201"/>
      <c r="O60" s="201"/>
      <c r="P60" s="201"/>
    </row>
    <row r="61" spans="1:20" ht="17.100000000000001" customHeight="1">
      <c r="C61" s="650" t="s">
        <v>116</v>
      </c>
      <c r="D61" s="650"/>
      <c r="E61" s="201"/>
      <c r="F61" s="201"/>
      <c r="G61" s="201"/>
      <c r="H61" s="201"/>
      <c r="I61" s="201"/>
      <c r="J61" s="201"/>
      <c r="K61" s="201" t="s">
        <v>316</v>
      </c>
      <c r="L61" s="201"/>
    </row>
    <row r="62" spans="1:20" s="1" customFormat="1">
      <c r="B62" s="1" t="s">
        <v>256</v>
      </c>
      <c r="C62" s="355">
        <v>3.8</v>
      </c>
      <c r="D62" s="1" t="s">
        <v>495</v>
      </c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</row>
    <row r="63" spans="1:20" s="15" customFormat="1">
      <c r="B63" s="1" t="s">
        <v>2</v>
      </c>
      <c r="C63" s="355">
        <v>3.8</v>
      </c>
      <c r="D63" s="1" t="s">
        <v>526</v>
      </c>
      <c r="E63" s="184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5" t="s">
        <v>328</v>
      </c>
    </row>
    <row r="64" spans="1:20" s="4" customFormat="1" ht="6" customHeight="1"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</row>
    <row r="65" spans="1:20" s="10" customFormat="1" ht="21" customHeight="1">
      <c r="A65" s="1074" t="s">
        <v>3</v>
      </c>
      <c r="B65" s="1074"/>
      <c r="C65" s="1074"/>
      <c r="D65" s="1184"/>
      <c r="E65" s="190"/>
      <c r="F65" s="191"/>
      <c r="G65" s="192"/>
      <c r="H65" s="1081" t="s">
        <v>322</v>
      </c>
      <c r="I65" s="1082"/>
      <c r="J65" s="1082"/>
      <c r="K65" s="1082"/>
      <c r="L65" s="1082"/>
      <c r="M65" s="1082"/>
      <c r="N65" s="1082"/>
      <c r="O65" s="1082"/>
      <c r="P65" s="1082"/>
      <c r="Q65" s="1082"/>
      <c r="R65" s="1082"/>
      <c r="S65" s="1083"/>
      <c r="T65" s="33"/>
    </row>
    <row r="66" spans="1:20" s="10" customFormat="1" ht="18" customHeight="1">
      <c r="A66" s="1218"/>
      <c r="B66" s="1218"/>
      <c r="C66" s="1218"/>
      <c r="D66" s="1186"/>
      <c r="E66" s="201"/>
      <c r="F66" s="201"/>
      <c r="G66" s="201"/>
      <c r="H66" s="190"/>
      <c r="I66" s="191"/>
      <c r="J66" s="192"/>
      <c r="K66" s="190"/>
      <c r="L66" s="191"/>
      <c r="M66" s="192"/>
      <c r="N66" s="1214" t="s">
        <v>134</v>
      </c>
      <c r="O66" s="1214"/>
      <c r="P66" s="1214"/>
      <c r="Q66" s="1214"/>
      <c r="R66" s="1214"/>
      <c r="S66" s="1215"/>
      <c r="T66" s="8"/>
    </row>
    <row r="67" spans="1:20" s="10" customFormat="1" ht="18" customHeight="1">
      <c r="A67" s="1218"/>
      <c r="B67" s="1218"/>
      <c r="C67" s="1218"/>
      <c r="D67" s="1186"/>
      <c r="E67" s="1230" t="s">
        <v>7</v>
      </c>
      <c r="F67" s="1231"/>
      <c r="G67" s="1232"/>
      <c r="H67" s="1230" t="s">
        <v>133</v>
      </c>
      <c r="I67" s="1231"/>
      <c r="J67" s="1232"/>
      <c r="K67" s="1230" t="s">
        <v>89</v>
      </c>
      <c r="L67" s="1231"/>
      <c r="M67" s="1232"/>
      <c r="N67" s="1245" t="s">
        <v>100</v>
      </c>
      <c r="O67" s="1245"/>
      <c r="P67" s="1245"/>
      <c r="Q67" s="1245"/>
      <c r="R67" s="1245"/>
      <c r="S67" s="1246"/>
      <c r="T67" s="618" t="s">
        <v>5</v>
      </c>
    </row>
    <row r="68" spans="1:20" s="10" customFormat="1" ht="19.5" customHeight="1">
      <c r="A68" s="1218"/>
      <c r="B68" s="1218"/>
      <c r="C68" s="1218"/>
      <c r="D68" s="1186"/>
      <c r="E68" s="1230" t="s">
        <v>11</v>
      </c>
      <c r="F68" s="1231"/>
      <c r="G68" s="1232"/>
      <c r="H68" s="1230" t="s">
        <v>138</v>
      </c>
      <c r="I68" s="1231"/>
      <c r="J68" s="1232"/>
      <c r="K68" s="1230" t="s">
        <v>95</v>
      </c>
      <c r="L68" s="1231"/>
      <c r="M68" s="1232"/>
      <c r="N68" s="1235" t="s">
        <v>285</v>
      </c>
      <c r="O68" s="1235"/>
      <c r="P68" s="1236"/>
      <c r="Q68" s="1090" t="s">
        <v>292</v>
      </c>
      <c r="R68" s="1091"/>
      <c r="S68" s="1092"/>
      <c r="T68" s="619"/>
    </row>
    <row r="69" spans="1:20" s="10" customFormat="1" ht="19.5" customHeight="1">
      <c r="A69" s="1218"/>
      <c r="B69" s="1218"/>
      <c r="C69" s="1218"/>
      <c r="D69" s="1186"/>
      <c r="E69" s="916"/>
      <c r="F69" s="917"/>
      <c r="G69" s="918"/>
      <c r="H69" s="916"/>
      <c r="I69" s="917"/>
      <c r="J69" s="918"/>
      <c r="K69" s="916"/>
      <c r="L69" s="917"/>
      <c r="M69" s="918"/>
      <c r="N69" s="1111" t="s">
        <v>98</v>
      </c>
      <c r="O69" s="1111"/>
      <c r="P69" s="1112"/>
      <c r="Q69" s="1093" t="s">
        <v>99</v>
      </c>
      <c r="R69" s="1094"/>
      <c r="S69" s="1095"/>
      <c r="T69" s="619"/>
    </row>
    <row r="70" spans="1:20" s="10" customFormat="1" ht="19.5" customHeight="1">
      <c r="A70" s="1218"/>
      <c r="B70" s="1218"/>
      <c r="C70" s="1218"/>
      <c r="D70" s="1186"/>
      <c r="E70" s="919" t="s">
        <v>7</v>
      </c>
      <c r="F70" s="919" t="s">
        <v>167</v>
      </c>
      <c r="G70" s="920" t="s">
        <v>168</v>
      </c>
      <c r="H70" s="919" t="s">
        <v>7</v>
      </c>
      <c r="I70" s="919" t="s">
        <v>167</v>
      </c>
      <c r="J70" s="920" t="s">
        <v>168</v>
      </c>
      <c r="K70" s="919" t="s">
        <v>7</v>
      </c>
      <c r="L70" s="919" t="s">
        <v>167</v>
      </c>
      <c r="M70" s="920" t="s">
        <v>168</v>
      </c>
      <c r="N70" s="921" t="s">
        <v>7</v>
      </c>
      <c r="O70" s="921" t="s">
        <v>167</v>
      </c>
      <c r="P70" s="920" t="s">
        <v>168</v>
      </c>
      <c r="Q70" s="179" t="s">
        <v>7</v>
      </c>
      <c r="R70" s="179" t="s">
        <v>167</v>
      </c>
      <c r="S70" s="625" t="s">
        <v>168</v>
      </c>
      <c r="T70" s="8"/>
    </row>
    <row r="71" spans="1:20" s="10" customFormat="1" ht="19.5" customHeight="1">
      <c r="A71" s="1187"/>
      <c r="B71" s="1187"/>
      <c r="C71" s="1187"/>
      <c r="D71" s="1188"/>
      <c r="E71" s="922" t="s">
        <v>11</v>
      </c>
      <c r="F71" s="922" t="s">
        <v>169</v>
      </c>
      <c r="G71" s="923" t="s">
        <v>170</v>
      </c>
      <c r="H71" s="922" t="s">
        <v>11</v>
      </c>
      <c r="I71" s="922" t="s">
        <v>169</v>
      </c>
      <c r="J71" s="923" t="s">
        <v>170</v>
      </c>
      <c r="K71" s="922" t="s">
        <v>11</v>
      </c>
      <c r="L71" s="922" t="s">
        <v>169</v>
      </c>
      <c r="M71" s="923" t="s">
        <v>170</v>
      </c>
      <c r="N71" s="922" t="s">
        <v>11</v>
      </c>
      <c r="O71" s="922" t="s">
        <v>169</v>
      </c>
      <c r="P71" s="923" t="s">
        <v>170</v>
      </c>
      <c r="Q71" s="38" t="s">
        <v>11</v>
      </c>
      <c r="R71" s="38" t="s">
        <v>169</v>
      </c>
      <c r="S71" s="632" t="s">
        <v>170</v>
      </c>
      <c r="T71" s="23"/>
    </row>
    <row r="72" spans="1:20" s="11" customFormat="1" ht="3" customHeight="1">
      <c r="A72" s="622"/>
      <c r="B72" s="622"/>
      <c r="C72" s="622"/>
      <c r="D72" s="617"/>
      <c r="E72" s="919"/>
      <c r="F72" s="919"/>
      <c r="G72" s="920"/>
      <c r="H72" s="919"/>
      <c r="I72" s="919"/>
      <c r="J72" s="920"/>
      <c r="K72" s="919"/>
      <c r="L72" s="919"/>
      <c r="M72" s="920"/>
      <c r="N72" s="919"/>
      <c r="O72" s="919"/>
      <c r="P72" s="919"/>
      <c r="Q72" s="39"/>
      <c r="R72" s="39"/>
      <c r="S72" s="625"/>
      <c r="T72" s="8"/>
    </row>
    <row r="73" spans="1:20" s="50" customFormat="1" ht="21" customHeight="1">
      <c r="A73" s="1043" t="s">
        <v>21</v>
      </c>
      <c r="B73" s="1043"/>
      <c r="C73" s="1043"/>
      <c r="D73" s="1044"/>
      <c r="E73" s="925">
        <f>SUM(E74:E86)</f>
        <v>16144</v>
      </c>
      <c r="F73" s="925">
        <f t="shared" ref="F73:S73" si="31">SUM(F74:F86)</f>
        <v>8221</v>
      </c>
      <c r="G73" s="925">
        <f t="shared" si="31"/>
        <v>7923</v>
      </c>
      <c r="H73" s="925">
        <f t="shared" si="31"/>
        <v>3607</v>
      </c>
      <c r="I73" s="925">
        <f t="shared" si="31"/>
        <v>1838</v>
      </c>
      <c r="J73" s="925">
        <f t="shared" si="31"/>
        <v>1769</v>
      </c>
      <c r="K73" s="925">
        <f t="shared" si="31"/>
        <v>7373</v>
      </c>
      <c r="L73" s="925">
        <f t="shared" si="31"/>
        <v>3726</v>
      </c>
      <c r="M73" s="925">
        <f t="shared" si="31"/>
        <v>3647</v>
      </c>
      <c r="N73" s="925">
        <f t="shared" si="31"/>
        <v>3093</v>
      </c>
      <c r="O73" s="925">
        <f t="shared" si="31"/>
        <v>1762</v>
      </c>
      <c r="P73" s="925">
        <f t="shared" si="31"/>
        <v>1331</v>
      </c>
      <c r="Q73" s="353">
        <f t="shared" si="31"/>
        <v>2071</v>
      </c>
      <c r="R73" s="353">
        <f t="shared" si="31"/>
        <v>895</v>
      </c>
      <c r="S73" s="353">
        <f t="shared" si="31"/>
        <v>1176</v>
      </c>
      <c r="T73" s="615" t="s">
        <v>11</v>
      </c>
    </row>
    <row r="74" spans="1:20" s="4" customFormat="1" ht="21" customHeight="1">
      <c r="A74" s="8"/>
      <c r="B74" s="59" t="s">
        <v>22</v>
      </c>
      <c r="C74" s="8"/>
      <c r="D74" s="27"/>
      <c r="E74" s="926">
        <f>SUM(F74:G74)</f>
        <v>13892</v>
      </c>
      <c r="F74" s="926">
        <f>I74+L74+O74+R74</f>
        <v>6962</v>
      </c>
      <c r="G74" s="926">
        <f>J74+M74+P74+S74</f>
        <v>6930</v>
      </c>
      <c r="H74" s="926">
        <f>SUM(I74:J74)</f>
        <v>3189</v>
      </c>
      <c r="I74" s="926">
        <v>1622</v>
      </c>
      <c r="J74" s="927">
        <v>1567</v>
      </c>
      <c r="K74" s="926">
        <f>SUM(L74:M74)</f>
        <v>6388</v>
      </c>
      <c r="L74" s="926">
        <v>3199</v>
      </c>
      <c r="M74" s="926">
        <v>3189</v>
      </c>
      <c r="N74" s="926">
        <f>SUM(O74:P74)</f>
        <v>2553</v>
      </c>
      <c r="O74" s="926">
        <v>1431</v>
      </c>
      <c r="P74" s="926">
        <v>1122</v>
      </c>
      <c r="Q74" s="9">
        <f>SUM(R74:S74)</f>
        <v>1762</v>
      </c>
      <c r="R74" s="9">
        <v>710</v>
      </c>
      <c r="S74" s="286">
        <v>1052</v>
      </c>
      <c r="T74" s="58" t="s">
        <v>23</v>
      </c>
    </row>
    <row r="75" spans="1:20" s="4" customFormat="1" ht="21" customHeight="1">
      <c r="A75" s="8"/>
      <c r="B75" s="57" t="s">
        <v>24</v>
      </c>
      <c r="C75" s="8"/>
      <c r="D75" s="27"/>
      <c r="E75" s="926">
        <f t="shared" ref="E75:E86" si="32">SUM(F75:G75)</f>
        <v>0</v>
      </c>
      <c r="F75" s="926">
        <f t="shared" ref="F75:G86" si="33">I75+L75+O75+R75</f>
        <v>0</v>
      </c>
      <c r="G75" s="926">
        <f>J75+M75+P75+S75</f>
        <v>0</v>
      </c>
      <c r="H75" s="926">
        <f>SUM(I75:J75)</f>
        <v>0</v>
      </c>
      <c r="I75" s="926"/>
      <c r="J75" s="927"/>
      <c r="K75" s="926">
        <f t="shared" ref="K75:K86" si="34">SUM(L75:M75)</f>
        <v>0</v>
      </c>
      <c r="L75" s="926"/>
      <c r="M75" s="926"/>
      <c r="N75" s="926">
        <f t="shared" ref="N75:N86" si="35">SUM(O75:P75)</f>
        <v>0</v>
      </c>
      <c r="O75" s="926"/>
      <c r="P75" s="926"/>
      <c r="Q75" s="9">
        <f t="shared" ref="Q75:Q86" si="36">SUM(R75:S75)</f>
        <v>0</v>
      </c>
      <c r="R75" s="9"/>
      <c r="S75" s="286"/>
      <c r="T75" s="58" t="s">
        <v>26</v>
      </c>
    </row>
    <row r="76" spans="1:20" s="4" customFormat="1" ht="21" customHeight="1">
      <c r="A76" s="8"/>
      <c r="B76" s="57" t="s">
        <v>27</v>
      </c>
      <c r="C76" s="8"/>
      <c r="D76" s="27"/>
      <c r="E76" s="926">
        <f t="shared" si="32"/>
        <v>0</v>
      </c>
      <c r="F76" s="926">
        <f t="shared" si="33"/>
        <v>0</v>
      </c>
      <c r="G76" s="926">
        <f t="shared" si="33"/>
        <v>0</v>
      </c>
      <c r="H76" s="926">
        <f t="shared" ref="H76:H86" si="37">SUM(I76:J76)</f>
        <v>0</v>
      </c>
      <c r="I76" s="926"/>
      <c r="J76" s="927"/>
      <c r="K76" s="926">
        <f t="shared" si="34"/>
        <v>0</v>
      </c>
      <c r="L76" s="926"/>
      <c r="M76" s="926"/>
      <c r="N76" s="926">
        <f t="shared" si="35"/>
        <v>0</v>
      </c>
      <c r="O76" s="926"/>
      <c r="P76" s="926"/>
      <c r="Q76" s="9">
        <f t="shared" si="36"/>
        <v>0</v>
      </c>
      <c r="R76" s="9"/>
      <c r="S76" s="286"/>
      <c r="T76" s="58" t="s">
        <v>28</v>
      </c>
    </row>
    <row r="77" spans="1:20" s="4" customFormat="1" ht="21" customHeight="1">
      <c r="A77" s="8"/>
      <c r="B77" s="57" t="s">
        <v>29</v>
      </c>
      <c r="C77" s="8"/>
      <c r="D77" s="27"/>
      <c r="E77" s="926">
        <f t="shared" si="32"/>
        <v>0</v>
      </c>
      <c r="F77" s="926">
        <f t="shared" si="33"/>
        <v>0</v>
      </c>
      <c r="G77" s="926">
        <f t="shared" si="33"/>
        <v>0</v>
      </c>
      <c r="H77" s="926">
        <f t="shared" si="37"/>
        <v>0</v>
      </c>
      <c r="I77" s="926"/>
      <c r="J77" s="927"/>
      <c r="K77" s="926">
        <f t="shared" si="34"/>
        <v>0</v>
      </c>
      <c r="L77" s="926"/>
      <c r="M77" s="926"/>
      <c r="N77" s="926">
        <f t="shared" si="35"/>
        <v>0</v>
      </c>
      <c r="O77" s="926"/>
      <c r="P77" s="926"/>
      <c r="Q77" s="9">
        <f t="shared" si="36"/>
        <v>0</v>
      </c>
      <c r="R77" s="9"/>
      <c r="S77" s="286"/>
      <c r="T77" s="58" t="s">
        <v>30</v>
      </c>
    </row>
    <row r="78" spans="1:20" s="4" customFormat="1" ht="21" customHeight="1">
      <c r="A78" s="8"/>
      <c r="B78" s="57" t="s">
        <v>31</v>
      </c>
      <c r="C78" s="8"/>
      <c r="D78" s="27"/>
      <c r="E78" s="926">
        <f t="shared" si="32"/>
        <v>1995</v>
      </c>
      <c r="F78" s="926">
        <f t="shared" si="33"/>
        <v>1034</v>
      </c>
      <c r="G78" s="926">
        <f t="shared" si="33"/>
        <v>961</v>
      </c>
      <c r="H78" s="926">
        <f t="shared" si="37"/>
        <v>385</v>
      </c>
      <c r="I78" s="926">
        <v>194</v>
      </c>
      <c r="J78" s="927">
        <v>191</v>
      </c>
      <c r="K78" s="926">
        <f t="shared" si="34"/>
        <v>950</v>
      </c>
      <c r="L78" s="926">
        <v>508</v>
      </c>
      <c r="M78" s="926">
        <v>442</v>
      </c>
      <c r="N78" s="926">
        <f t="shared" si="35"/>
        <v>405</v>
      </c>
      <c r="O78" s="926">
        <v>201</v>
      </c>
      <c r="P78" s="926">
        <v>204</v>
      </c>
      <c r="Q78" s="9">
        <f t="shared" si="36"/>
        <v>255</v>
      </c>
      <c r="R78" s="9">
        <v>131</v>
      </c>
      <c r="S78" s="286">
        <v>124</v>
      </c>
      <c r="T78" s="58" t="s">
        <v>32</v>
      </c>
    </row>
    <row r="79" spans="1:20" s="4" customFormat="1" ht="21" customHeight="1">
      <c r="A79" s="8"/>
      <c r="B79" s="57" t="s">
        <v>33</v>
      </c>
      <c r="C79" s="8"/>
      <c r="D79" s="27"/>
      <c r="E79" s="926">
        <f t="shared" si="32"/>
        <v>0</v>
      </c>
      <c r="F79" s="926">
        <f t="shared" si="33"/>
        <v>0</v>
      </c>
      <c r="G79" s="926">
        <f t="shared" si="33"/>
        <v>0</v>
      </c>
      <c r="H79" s="926">
        <f t="shared" si="37"/>
        <v>0</v>
      </c>
      <c r="I79" s="926"/>
      <c r="J79" s="927"/>
      <c r="K79" s="926">
        <f t="shared" si="34"/>
        <v>0</v>
      </c>
      <c r="L79" s="926"/>
      <c r="M79" s="926"/>
      <c r="N79" s="926">
        <f t="shared" si="35"/>
        <v>0</v>
      </c>
      <c r="O79" s="926"/>
      <c r="P79" s="926"/>
      <c r="Q79" s="9">
        <f t="shared" si="36"/>
        <v>0</v>
      </c>
      <c r="R79" s="9"/>
      <c r="S79" s="286"/>
      <c r="T79" s="58" t="s">
        <v>34</v>
      </c>
    </row>
    <row r="80" spans="1:20" s="4" customFormat="1" ht="21" customHeight="1">
      <c r="A80" s="8"/>
      <c r="B80" s="57" t="s">
        <v>35</v>
      </c>
      <c r="C80" s="8"/>
      <c r="D80" s="27"/>
      <c r="E80" s="926">
        <f t="shared" si="32"/>
        <v>0</v>
      </c>
      <c r="F80" s="926">
        <f t="shared" si="33"/>
        <v>0</v>
      </c>
      <c r="G80" s="926">
        <f t="shared" si="33"/>
        <v>0</v>
      </c>
      <c r="H80" s="926">
        <f t="shared" si="37"/>
        <v>0</v>
      </c>
      <c r="I80" s="926"/>
      <c r="J80" s="927"/>
      <c r="K80" s="926">
        <f t="shared" si="34"/>
        <v>0</v>
      </c>
      <c r="L80" s="926"/>
      <c r="M80" s="926"/>
      <c r="N80" s="926">
        <f t="shared" si="35"/>
        <v>0</v>
      </c>
      <c r="O80" s="926"/>
      <c r="P80" s="926"/>
      <c r="Q80" s="9">
        <f t="shared" si="36"/>
        <v>0</v>
      </c>
      <c r="R80" s="9"/>
      <c r="S80" s="286"/>
      <c r="T80" s="58" t="s">
        <v>36</v>
      </c>
    </row>
    <row r="81" spans="1:20" s="4" customFormat="1" ht="21" customHeight="1">
      <c r="A81" s="8"/>
      <c r="B81" s="57" t="s">
        <v>37</v>
      </c>
      <c r="C81" s="8"/>
      <c r="D81" s="27"/>
      <c r="E81" s="926">
        <f t="shared" si="32"/>
        <v>0</v>
      </c>
      <c r="F81" s="926">
        <f t="shared" si="33"/>
        <v>0</v>
      </c>
      <c r="G81" s="926">
        <f t="shared" si="33"/>
        <v>0</v>
      </c>
      <c r="H81" s="926">
        <f t="shared" si="37"/>
        <v>0</v>
      </c>
      <c r="I81" s="926"/>
      <c r="J81" s="927"/>
      <c r="K81" s="926">
        <f t="shared" si="34"/>
        <v>0</v>
      </c>
      <c r="L81" s="926"/>
      <c r="M81" s="926"/>
      <c r="N81" s="926">
        <f t="shared" si="35"/>
        <v>0</v>
      </c>
      <c r="O81" s="926"/>
      <c r="P81" s="926"/>
      <c r="Q81" s="9">
        <f t="shared" si="36"/>
        <v>0</v>
      </c>
      <c r="R81" s="9"/>
      <c r="S81" s="286"/>
      <c r="T81" s="58" t="s">
        <v>38</v>
      </c>
    </row>
    <row r="82" spans="1:20" s="4" customFormat="1" ht="21" customHeight="1">
      <c r="A82" s="8"/>
      <c r="B82" s="57" t="s">
        <v>39</v>
      </c>
      <c r="C82" s="8"/>
      <c r="D82" s="27"/>
      <c r="E82" s="926">
        <f t="shared" si="32"/>
        <v>0</v>
      </c>
      <c r="F82" s="926">
        <f t="shared" si="33"/>
        <v>0</v>
      </c>
      <c r="G82" s="926">
        <f t="shared" si="33"/>
        <v>0</v>
      </c>
      <c r="H82" s="926">
        <f t="shared" si="37"/>
        <v>0</v>
      </c>
      <c r="I82" s="926"/>
      <c r="J82" s="927"/>
      <c r="K82" s="926">
        <f t="shared" si="34"/>
        <v>0</v>
      </c>
      <c r="L82" s="926"/>
      <c r="M82" s="926"/>
      <c r="N82" s="926">
        <f t="shared" si="35"/>
        <v>0</v>
      </c>
      <c r="O82" s="926"/>
      <c r="P82" s="926"/>
      <c r="Q82" s="9">
        <f t="shared" si="36"/>
        <v>0</v>
      </c>
      <c r="R82" s="9"/>
      <c r="S82" s="286"/>
      <c r="T82" s="58" t="s">
        <v>40</v>
      </c>
    </row>
    <row r="83" spans="1:20" s="4" customFormat="1" ht="21" customHeight="1">
      <c r="A83" s="8"/>
      <c r="B83" s="57" t="s">
        <v>41</v>
      </c>
      <c r="C83" s="8"/>
      <c r="D83" s="27"/>
      <c r="E83" s="926">
        <f t="shared" si="32"/>
        <v>0</v>
      </c>
      <c r="F83" s="926">
        <f t="shared" si="33"/>
        <v>0</v>
      </c>
      <c r="G83" s="926">
        <f t="shared" si="33"/>
        <v>0</v>
      </c>
      <c r="H83" s="926">
        <f t="shared" si="37"/>
        <v>0</v>
      </c>
      <c r="I83" s="926"/>
      <c r="J83" s="927"/>
      <c r="K83" s="926">
        <f t="shared" si="34"/>
        <v>0</v>
      </c>
      <c r="L83" s="926"/>
      <c r="M83" s="926"/>
      <c r="N83" s="926">
        <f t="shared" si="35"/>
        <v>0</v>
      </c>
      <c r="O83" s="926"/>
      <c r="P83" s="926"/>
      <c r="Q83" s="9">
        <f t="shared" si="36"/>
        <v>0</v>
      </c>
      <c r="R83" s="9"/>
      <c r="S83" s="286"/>
      <c r="T83" s="58" t="s">
        <v>42</v>
      </c>
    </row>
    <row r="84" spans="1:20" s="4" customFormat="1" ht="21" customHeight="1">
      <c r="A84" s="8"/>
      <c r="B84" s="57" t="s">
        <v>43</v>
      </c>
      <c r="C84" s="8"/>
      <c r="D84" s="27"/>
      <c r="E84" s="926">
        <f t="shared" si="32"/>
        <v>0</v>
      </c>
      <c r="F84" s="926">
        <f t="shared" si="33"/>
        <v>0</v>
      </c>
      <c r="G84" s="926">
        <f t="shared" si="33"/>
        <v>0</v>
      </c>
      <c r="H84" s="926">
        <f t="shared" si="37"/>
        <v>0</v>
      </c>
      <c r="I84" s="926"/>
      <c r="J84" s="927"/>
      <c r="K84" s="926">
        <f t="shared" si="34"/>
        <v>0</v>
      </c>
      <c r="L84" s="926"/>
      <c r="M84" s="926"/>
      <c r="N84" s="926">
        <f t="shared" si="35"/>
        <v>0</v>
      </c>
      <c r="O84" s="926"/>
      <c r="P84" s="926"/>
      <c r="Q84" s="9">
        <f t="shared" si="36"/>
        <v>0</v>
      </c>
      <c r="R84" s="9"/>
      <c r="S84" s="286"/>
      <c r="T84" s="58" t="s">
        <v>44</v>
      </c>
    </row>
    <row r="85" spans="1:20" s="4" customFormat="1" ht="21" customHeight="1">
      <c r="A85" s="8"/>
      <c r="B85" s="57" t="s">
        <v>45</v>
      </c>
      <c r="C85" s="8"/>
      <c r="D85" s="27"/>
      <c r="E85" s="926">
        <f t="shared" si="32"/>
        <v>257</v>
      </c>
      <c r="F85" s="926">
        <f t="shared" si="33"/>
        <v>225</v>
      </c>
      <c r="G85" s="926">
        <f t="shared" si="33"/>
        <v>32</v>
      </c>
      <c r="H85" s="926">
        <f t="shared" si="37"/>
        <v>33</v>
      </c>
      <c r="I85" s="926">
        <v>22</v>
      </c>
      <c r="J85" s="927">
        <v>11</v>
      </c>
      <c r="K85" s="926">
        <f t="shared" si="34"/>
        <v>35</v>
      </c>
      <c r="L85" s="926">
        <v>19</v>
      </c>
      <c r="M85" s="926">
        <v>16</v>
      </c>
      <c r="N85" s="926">
        <f t="shared" si="35"/>
        <v>135</v>
      </c>
      <c r="O85" s="926">
        <v>130</v>
      </c>
      <c r="P85" s="926">
        <v>5</v>
      </c>
      <c r="Q85" s="9">
        <f t="shared" si="36"/>
        <v>54</v>
      </c>
      <c r="R85" s="9">
        <v>54</v>
      </c>
      <c r="S85" s="286">
        <v>0</v>
      </c>
      <c r="T85" s="58" t="s">
        <v>46</v>
      </c>
    </row>
    <row r="86" spans="1:20" s="1" customFormat="1">
      <c r="A86" s="23"/>
      <c r="B86" s="48" t="s">
        <v>47</v>
      </c>
      <c r="C86" s="23"/>
      <c r="D86" s="30"/>
      <c r="E86" s="928">
        <f t="shared" si="32"/>
        <v>0</v>
      </c>
      <c r="F86" s="928">
        <f t="shared" si="33"/>
        <v>0</v>
      </c>
      <c r="G86" s="928">
        <f t="shared" si="33"/>
        <v>0</v>
      </c>
      <c r="H86" s="928">
        <f t="shared" si="37"/>
        <v>0</v>
      </c>
      <c r="I86" s="929"/>
      <c r="J86" s="918"/>
      <c r="K86" s="928">
        <f t="shared" si="34"/>
        <v>0</v>
      </c>
      <c r="L86" s="929"/>
      <c r="M86" s="918"/>
      <c r="N86" s="928">
        <f t="shared" si="35"/>
        <v>0</v>
      </c>
      <c r="O86" s="918"/>
      <c r="P86" s="918"/>
      <c r="Q86" s="13">
        <f t="shared" si="36"/>
        <v>0</v>
      </c>
      <c r="R86" s="29"/>
      <c r="S86" s="30"/>
      <c r="T86" s="48" t="s">
        <v>326</v>
      </c>
    </row>
    <row r="87" spans="1:20" s="1" customFormat="1" ht="3" customHeight="1">
      <c r="A87" s="35"/>
      <c r="B87" s="35"/>
      <c r="C87" s="35"/>
      <c r="D87" s="35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35"/>
      <c r="R87" s="35"/>
      <c r="S87" s="35"/>
      <c r="T87" s="35"/>
    </row>
    <row r="88" spans="1:20" s="10" customFormat="1" ht="17.100000000000001" customHeight="1">
      <c r="A88" s="10" t="s">
        <v>195</v>
      </c>
      <c r="B88" s="10" t="s">
        <v>66</v>
      </c>
      <c r="E88" s="201"/>
      <c r="F88" s="201"/>
      <c r="G88" s="201"/>
      <c r="H88" s="201"/>
      <c r="I88" s="201"/>
      <c r="J88" s="201"/>
      <c r="K88" s="201" t="s">
        <v>113</v>
      </c>
      <c r="L88" s="201"/>
      <c r="M88" s="201"/>
      <c r="N88" s="201"/>
      <c r="O88" s="201"/>
      <c r="P88" s="201"/>
    </row>
    <row r="89" spans="1:20" s="10" customFormat="1" ht="17.100000000000001" customHeight="1">
      <c r="A89" s="10" t="s">
        <v>196</v>
      </c>
      <c r="B89" s="10" t="s">
        <v>114</v>
      </c>
      <c r="E89" s="201"/>
      <c r="F89" s="201"/>
      <c r="G89" s="201"/>
      <c r="H89" s="201"/>
      <c r="I89" s="201"/>
      <c r="J89" s="201"/>
      <c r="K89" s="201" t="s">
        <v>327</v>
      </c>
      <c r="L89" s="201"/>
      <c r="M89" s="201"/>
      <c r="N89" s="201"/>
      <c r="O89" s="201"/>
      <c r="P89" s="201"/>
    </row>
    <row r="90" spans="1:20" ht="17.100000000000001" customHeight="1">
      <c r="C90" s="650" t="s">
        <v>116</v>
      </c>
      <c r="D90" s="650"/>
      <c r="E90" s="201"/>
      <c r="F90" s="201"/>
      <c r="G90" s="201"/>
      <c r="H90" s="201"/>
      <c r="I90" s="201"/>
      <c r="J90" s="201"/>
      <c r="K90" s="201" t="s">
        <v>316</v>
      </c>
      <c r="L90" s="201"/>
    </row>
    <row r="91" spans="1:20" s="633" customFormat="1">
      <c r="B91" s="633" t="s">
        <v>256</v>
      </c>
      <c r="C91" s="660">
        <v>3.8</v>
      </c>
      <c r="D91" s="633" t="s">
        <v>323</v>
      </c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</row>
    <row r="92" spans="1:20" s="661" customFormat="1">
      <c r="B92" s="633" t="s">
        <v>2</v>
      </c>
      <c r="C92" s="660">
        <v>3.8</v>
      </c>
      <c r="D92" s="633" t="s">
        <v>324</v>
      </c>
      <c r="E92" s="184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661" t="s">
        <v>329</v>
      </c>
    </row>
    <row r="93" spans="1:20" ht="6" customHeight="1"/>
    <row r="94" spans="1:20" s="650" customFormat="1" ht="21" customHeight="1">
      <c r="A94" s="1219" t="s">
        <v>3</v>
      </c>
      <c r="B94" s="1219"/>
      <c r="C94" s="1219"/>
      <c r="D94" s="1220"/>
      <c r="E94" s="190"/>
      <c r="F94" s="191"/>
      <c r="G94" s="192"/>
      <c r="H94" s="1225" t="s">
        <v>322</v>
      </c>
      <c r="I94" s="1226"/>
      <c r="J94" s="1226"/>
      <c r="K94" s="1226"/>
      <c r="L94" s="1226"/>
      <c r="M94" s="1226"/>
      <c r="N94" s="1226"/>
      <c r="O94" s="1226"/>
      <c r="P94" s="1226"/>
      <c r="Q94" s="1226"/>
      <c r="R94" s="1226"/>
      <c r="S94" s="1227"/>
      <c r="T94" s="652"/>
    </row>
    <row r="95" spans="1:20" s="650" customFormat="1" ht="18" customHeight="1">
      <c r="A95" s="1221"/>
      <c r="B95" s="1221"/>
      <c r="C95" s="1221"/>
      <c r="D95" s="1222"/>
      <c r="E95" s="201"/>
      <c r="F95" s="201"/>
      <c r="G95" s="201"/>
      <c r="H95" s="190"/>
      <c r="I95" s="191"/>
      <c r="J95" s="192"/>
      <c r="K95" s="190"/>
      <c r="L95" s="191"/>
      <c r="M95" s="192"/>
      <c r="N95" s="1228" t="s">
        <v>134</v>
      </c>
      <c r="O95" s="1228"/>
      <c r="P95" s="1228"/>
      <c r="Q95" s="1228"/>
      <c r="R95" s="1228"/>
      <c r="S95" s="1229"/>
      <c r="T95" s="637"/>
    </row>
    <row r="96" spans="1:20" s="650" customFormat="1" ht="18" customHeight="1">
      <c r="A96" s="1221"/>
      <c r="B96" s="1221"/>
      <c r="C96" s="1221"/>
      <c r="D96" s="1222"/>
      <c r="E96" s="1230" t="s">
        <v>7</v>
      </c>
      <c r="F96" s="1231"/>
      <c r="G96" s="1232"/>
      <c r="H96" s="1230" t="s">
        <v>133</v>
      </c>
      <c r="I96" s="1231"/>
      <c r="J96" s="1232"/>
      <c r="K96" s="1230" t="s">
        <v>89</v>
      </c>
      <c r="L96" s="1231"/>
      <c r="M96" s="1232"/>
      <c r="N96" s="1233" t="s">
        <v>100</v>
      </c>
      <c r="O96" s="1233"/>
      <c r="P96" s="1233"/>
      <c r="Q96" s="1233"/>
      <c r="R96" s="1233"/>
      <c r="S96" s="1234"/>
      <c r="T96" s="662" t="s">
        <v>5</v>
      </c>
    </row>
    <row r="97" spans="1:31" s="650" customFormat="1" ht="19.5" customHeight="1">
      <c r="A97" s="1221"/>
      <c r="B97" s="1221"/>
      <c r="C97" s="1221"/>
      <c r="D97" s="1222"/>
      <c r="E97" s="1230" t="s">
        <v>11</v>
      </c>
      <c r="F97" s="1231"/>
      <c r="G97" s="1232"/>
      <c r="H97" s="1230" t="s">
        <v>138</v>
      </c>
      <c r="I97" s="1231"/>
      <c r="J97" s="1232"/>
      <c r="K97" s="1230" t="s">
        <v>95</v>
      </c>
      <c r="L97" s="1231"/>
      <c r="M97" s="1232"/>
      <c r="N97" s="1235" t="s">
        <v>285</v>
      </c>
      <c r="O97" s="1235"/>
      <c r="P97" s="1236"/>
      <c r="Q97" s="1237" t="s">
        <v>292</v>
      </c>
      <c r="R97" s="1238"/>
      <c r="S97" s="1239"/>
      <c r="T97" s="653"/>
    </row>
    <row r="98" spans="1:31" s="650" customFormat="1" ht="19.5" customHeight="1">
      <c r="A98" s="1221"/>
      <c r="B98" s="1221"/>
      <c r="C98" s="1221"/>
      <c r="D98" s="1222"/>
      <c r="E98" s="916"/>
      <c r="F98" s="917"/>
      <c r="G98" s="918"/>
      <c r="H98" s="916"/>
      <c r="I98" s="917"/>
      <c r="J98" s="918"/>
      <c r="K98" s="916"/>
      <c r="L98" s="917"/>
      <c r="M98" s="918"/>
      <c r="N98" s="1111" t="s">
        <v>98</v>
      </c>
      <c r="O98" s="1111"/>
      <c r="P98" s="1112"/>
      <c r="Q98" s="1240" t="s">
        <v>99</v>
      </c>
      <c r="R98" s="1241"/>
      <c r="S98" s="1242"/>
      <c r="T98" s="653"/>
    </row>
    <row r="99" spans="1:31" s="650" customFormat="1" ht="19.5" customHeight="1">
      <c r="A99" s="1221"/>
      <c r="B99" s="1221"/>
      <c r="C99" s="1221"/>
      <c r="D99" s="1222"/>
      <c r="E99" s="919" t="s">
        <v>7</v>
      </c>
      <c r="F99" s="919" t="s">
        <v>167</v>
      </c>
      <c r="G99" s="920" t="s">
        <v>168</v>
      </c>
      <c r="H99" s="919" t="s">
        <v>7</v>
      </c>
      <c r="I99" s="919" t="s">
        <v>167</v>
      </c>
      <c r="J99" s="920" t="s">
        <v>168</v>
      </c>
      <c r="K99" s="919" t="s">
        <v>7</v>
      </c>
      <c r="L99" s="919" t="s">
        <v>167</v>
      </c>
      <c r="M99" s="920" t="s">
        <v>168</v>
      </c>
      <c r="N99" s="921" t="s">
        <v>7</v>
      </c>
      <c r="O99" s="921" t="s">
        <v>167</v>
      </c>
      <c r="P99" s="920" t="s">
        <v>168</v>
      </c>
      <c r="Q99" s="665" t="s">
        <v>7</v>
      </c>
      <c r="R99" s="665" t="s">
        <v>167</v>
      </c>
      <c r="S99" s="664" t="s">
        <v>168</v>
      </c>
      <c r="T99" s="637"/>
    </row>
    <row r="100" spans="1:31" s="650" customFormat="1" ht="19.5" customHeight="1">
      <c r="A100" s="1223"/>
      <c r="B100" s="1223"/>
      <c r="C100" s="1223"/>
      <c r="D100" s="1224"/>
      <c r="E100" s="922" t="s">
        <v>11</v>
      </c>
      <c r="F100" s="922" t="s">
        <v>169</v>
      </c>
      <c r="G100" s="923" t="s">
        <v>170</v>
      </c>
      <c r="H100" s="922" t="s">
        <v>11</v>
      </c>
      <c r="I100" s="922" t="s">
        <v>169</v>
      </c>
      <c r="J100" s="923" t="s">
        <v>170</v>
      </c>
      <c r="K100" s="922" t="s">
        <v>11</v>
      </c>
      <c r="L100" s="922" t="s">
        <v>169</v>
      </c>
      <c r="M100" s="923" t="s">
        <v>170</v>
      </c>
      <c r="N100" s="922" t="s">
        <v>11</v>
      </c>
      <c r="O100" s="922" t="s">
        <v>169</v>
      </c>
      <c r="P100" s="923" t="s">
        <v>170</v>
      </c>
      <c r="Q100" s="666" t="s">
        <v>11</v>
      </c>
      <c r="R100" s="666" t="s">
        <v>169</v>
      </c>
      <c r="S100" s="667" t="s">
        <v>170</v>
      </c>
      <c r="T100" s="654"/>
    </row>
    <row r="101" spans="1:31" s="639" customFormat="1" ht="3" customHeight="1">
      <c r="A101" s="668"/>
      <c r="B101" s="668"/>
      <c r="C101" s="668"/>
      <c r="D101" s="669"/>
      <c r="E101" s="919"/>
      <c r="F101" s="919"/>
      <c r="G101" s="920"/>
      <c r="H101" s="919"/>
      <c r="I101" s="919"/>
      <c r="J101" s="920"/>
      <c r="K101" s="919"/>
      <c r="L101" s="919"/>
      <c r="M101" s="920"/>
      <c r="N101" s="919"/>
      <c r="O101" s="919"/>
      <c r="P101" s="919"/>
      <c r="Q101" s="663"/>
      <c r="R101" s="663"/>
      <c r="S101" s="664"/>
      <c r="T101" s="637"/>
    </row>
    <row r="102" spans="1:31" s="635" customFormat="1" ht="21" customHeight="1">
      <c r="A102" s="1243" t="s">
        <v>21</v>
      </c>
      <c r="B102" s="1243"/>
      <c r="C102" s="1243"/>
      <c r="D102" s="1244"/>
      <c r="E102" s="925">
        <f>SUM(E103:E114)</f>
        <v>16631</v>
      </c>
      <c r="F102" s="925">
        <f>SUM(F103:F114)</f>
        <v>8869</v>
      </c>
      <c r="G102" s="925">
        <f>SUM(G103:G114)</f>
        <v>7762</v>
      </c>
      <c r="H102" s="925">
        <f>SUM(H103:H114)</f>
        <v>3312</v>
      </c>
      <c r="I102" s="925">
        <f t="shared" ref="I102:S102" si="38">SUM(I103:I114)</f>
        <v>1695</v>
      </c>
      <c r="J102" s="925">
        <f t="shared" si="38"/>
        <v>1617</v>
      </c>
      <c r="K102" s="925">
        <f t="shared" si="38"/>
        <v>10582</v>
      </c>
      <c r="L102" s="925">
        <f t="shared" si="38"/>
        <v>5577</v>
      </c>
      <c r="M102" s="925">
        <f t="shared" si="38"/>
        <v>5005</v>
      </c>
      <c r="N102" s="925">
        <f t="shared" si="38"/>
        <v>2339</v>
      </c>
      <c r="O102" s="925">
        <f t="shared" si="38"/>
        <v>1348</v>
      </c>
      <c r="P102" s="925">
        <f t="shared" si="38"/>
        <v>991</v>
      </c>
      <c r="Q102" s="645">
        <f>SUM(Q103:Q114)</f>
        <v>398</v>
      </c>
      <c r="R102" s="645">
        <f t="shared" si="38"/>
        <v>249</v>
      </c>
      <c r="S102" s="645">
        <f t="shared" si="38"/>
        <v>149</v>
      </c>
      <c r="T102" s="656" t="s">
        <v>11</v>
      </c>
    </row>
    <row r="103" spans="1:31" ht="21" customHeight="1">
      <c r="A103" s="637"/>
      <c r="B103" s="638" t="s">
        <v>22</v>
      </c>
      <c r="C103" s="637"/>
      <c r="D103" s="651"/>
      <c r="E103" s="926">
        <f>SUM(F103:G103)</f>
        <v>0</v>
      </c>
      <c r="F103" s="926">
        <f>I103+L103+O103+R103</f>
        <v>0</v>
      </c>
      <c r="G103" s="926">
        <f>J103+M103+P103+S103</f>
        <v>0</v>
      </c>
      <c r="H103" s="926">
        <f>SUM(I103:J103)</f>
        <v>0</v>
      </c>
      <c r="I103" s="926"/>
      <c r="J103" s="927"/>
      <c r="K103" s="926">
        <f>SUM(L103:M103)</f>
        <v>0</v>
      </c>
      <c r="L103" s="926"/>
      <c r="M103" s="926"/>
      <c r="N103" s="926">
        <f>SUM(O103:P103)</f>
        <v>0</v>
      </c>
      <c r="O103" s="926"/>
      <c r="P103" s="926"/>
      <c r="Q103" s="646">
        <f>SUM(R103:S103)</f>
        <v>0</v>
      </c>
      <c r="R103" s="646"/>
      <c r="S103" s="642"/>
      <c r="T103" s="640" t="s">
        <v>23</v>
      </c>
    </row>
    <row r="104" spans="1:31" ht="21" customHeight="1">
      <c r="A104" s="637"/>
      <c r="B104" s="641" t="s">
        <v>24</v>
      </c>
      <c r="C104" s="637"/>
      <c r="D104" s="651"/>
      <c r="E104" s="926">
        <f t="shared" ref="E104:E114" si="39">SUM(F104:G104)</f>
        <v>0</v>
      </c>
      <c r="F104" s="926">
        <f t="shared" ref="F104:G114" si="40">I104+L104+O104+R104</f>
        <v>0</v>
      </c>
      <c r="G104" s="926">
        <f>J104+M104+P104+S104</f>
        <v>0</v>
      </c>
      <c r="H104" s="926">
        <f>SUM(I104:J104)</f>
        <v>0</v>
      </c>
      <c r="I104" s="926"/>
      <c r="J104" s="927"/>
      <c r="K104" s="926">
        <f t="shared" ref="K104:K114" si="41">SUM(L104:M104)</f>
        <v>0</v>
      </c>
      <c r="L104" s="926"/>
      <c r="M104" s="926"/>
      <c r="N104" s="926">
        <f t="shared" ref="N104:N114" si="42">SUM(O104:P104)</f>
        <v>0</v>
      </c>
      <c r="O104" s="926"/>
      <c r="P104" s="926"/>
      <c r="Q104" s="646">
        <f t="shared" ref="Q104:Q114" si="43">SUM(R104:S104)</f>
        <v>0</v>
      </c>
      <c r="R104" s="646"/>
      <c r="S104" s="642"/>
      <c r="T104" s="640" t="s">
        <v>26</v>
      </c>
    </row>
    <row r="105" spans="1:31" ht="21" customHeight="1">
      <c r="A105" s="637"/>
      <c r="B105" s="670" t="s">
        <v>27</v>
      </c>
      <c r="C105" s="671"/>
      <c r="D105" s="672"/>
      <c r="E105" s="930">
        <f t="shared" si="39"/>
        <v>3871</v>
      </c>
      <c r="F105" s="930">
        <f t="shared" si="40"/>
        <v>2018</v>
      </c>
      <c r="G105" s="930">
        <f t="shared" si="40"/>
        <v>1853</v>
      </c>
      <c r="H105" s="930">
        <f t="shared" ref="H105:H114" si="44">SUM(I105:J105)</f>
        <v>885</v>
      </c>
      <c r="I105" s="930">
        <v>475</v>
      </c>
      <c r="J105" s="931">
        <v>410</v>
      </c>
      <c r="K105" s="930">
        <f t="shared" si="41"/>
        <v>2283</v>
      </c>
      <c r="L105" s="930">
        <v>1162</v>
      </c>
      <c r="M105" s="930">
        <v>1121</v>
      </c>
      <c r="N105" s="930">
        <f t="shared" si="42"/>
        <v>686</v>
      </c>
      <c r="O105" s="930">
        <v>378</v>
      </c>
      <c r="P105" s="930">
        <v>308</v>
      </c>
      <c r="Q105" s="673">
        <f t="shared" si="43"/>
        <v>17</v>
      </c>
      <c r="R105" s="673">
        <v>3</v>
      </c>
      <c r="S105" s="674">
        <v>14</v>
      </c>
      <c r="T105" s="640" t="s">
        <v>28</v>
      </c>
      <c r="U105" s="634">
        <v>52</v>
      </c>
    </row>
    <row r="106" spans="1:31" ht="21" customHeight="1">
      <c r="A106" s="637"/>
      <c r="B106" s="641" t="s">
        <v>29</v>
      </c>
      <c r="C106" s="637"/>
      <c r="D106" s="651"/>
      <c r="E106" s="932">
        <f t="shared" si="39"/>
        <v>1991</v>
      </c>
      <c r="F106" s="932">
        <f>I106+L106+O106+R106</f>
        <v>1055</v>
      </c>
      <c r="G106" s="932">
        <f>J106+M106+P106+S106</f>
        <v>936</v>
      </c>
      <c r="H106" s="932">
        <f>SUM(I106:J106)</f>
        <v>402</v>
      </c>
      <c r="I106" s="932">
        <v>206</v>
      </c>
      <c r="J106" s="933">
        <v>196</v>
      </c>
      <c r="K106" s="932">
        <f t="shared" si="41"/>
        <v>1436</v>
      </c>
      <c r="L106" s="932">
        <v>770</v>
      </c>
      <c r="M106" s="932">
        <v>666</v>
      </c>
      <c r="N106" s="932">
        <f t="shared" si="42"/>
        <v>153</v>
      </c>
      <c r="O106" s="932">
        <v>79</v>
      </c>
      <c r="P106" s="932">
        <v>74</v>
      </c>
      <c r="Q106" s="658">
        <f t="shared" si="43"/>
        <v>0</v>
      </c>
      <c r="R106" s="658"/>
      <c r="S106" s="659"/>
      <c r="T106" s="640" t="s">
        <v>30</v>
      </c>
    </row>
    <row r="107" spans="1:31" ht="21" customHeight="1">
      <c r="A107" s="637"/>
      <c r="B107" s="641" t="s">
        <v>31</v>
      </c>
      <c r="C107" s="637"/>
      <c r="D107" s="651"/>
      <c r="E107" s="926">
        <f t="shared" si="39"/>
        <v>0</v>
      </c>
      <c r="F107" s="926">
        <f t="shared" si="40"/>
        <v>0</v>
      </c>
      <c r="G107" s="926">
        <f t="shared" si="40"/>
        <v>0</v>
      </c>
      <c r="H107" s="926">
        <f t="shared" si="44"/>
        <v>0</v>
      </c>
      <c r="I107" s="926"/>
      <c r="J107" s="927"/>
      <c r="K107" s="926">
        <f t="shared" si="41"/>
        <v>0</v>
      </c>
      <c r="L107" s="926"/>
      <c r="M107" s="926"/>
      <c r="N107" s="926">
        <f t="shared" si="42"/>
        <v>0</v>
      </c>
      <c r="O107" s="926"/>
      <c r="P107" s="926"/>
      <c r="Q107" s="646">
        <f t="shared" si="43"/>
        <v>0</v>
      </c>
      <c r="R107" s="646"/>
      <c r="S107" s="642"/>
      <c r="T107" s="640" t="s">
        <v>32</v>
      </c>
    </row>
    <row r="108" spans="1:31" ht="21" customHeight="1">
      <c r="A108" s="637"/>
      <c r="B108" s="641" t="s">
        <v>33</v>
      </c>
      <c r="C108" s="637"/>
      <c r="D108" s="651"/>
      <c r="E108" s="926">
        <f t="shared" si="39"/>
        <v>0</v>
      </c>
      <c r="F108" s="926">
        <f t="shared" si="40"/>
        <v>0</v>
      </c>
      <c r="G108" s="926">
        <f t="shared" si="40"/>
        <v>0</v>
      </c>
      <c r="H108" s="926">
        <f t="shared" si="44"/>
        <v>0</v>
      </c>
      <c r="I108" s="926"/>
      <c r="J108" s="927"/>
      <c r="K108" s="926">
        <f t="shared" si="41"/>
        <v>0</v>
      </c>
      <c r="L108" s="926"/>
      <c r="M108" s="926"/>
      <c r="N108" s="926">
        <f t="shared" si="42"/>
        <v>0</v>
      </c>
      <c r="O108" s="926"/>
      <c r="P108" s="926"/>
      <c r="Q108" s="646">
        <f t="shared" si="43"/>
        <v>0</v>
      </c>
      <c r="R108" s="646"/>
      <c r="S108" s="642"/>
      <c r="T108" s="640" t="s">
        <v>34</v>
      </c>
    </row>
    <row r="109" spans="1:31" ht="21" customHeight="1">
      <c r="A109" s="637"/>
      <c r="B109" s="641" t="s">
        <v>35</v>
      </c>
      <c r="C109" s="637"/>
      <c r="D109" s="651"/>
      <c r="E109" s="926">
        <f t="shared" si="39"/>
        <v>0</v>
      </c>
      <c r="F109" s="926">
        <f t="shared" si="40"/>
        <v>0</v>
      </c>
      <c r="G109" s="926">
        <f t="shared" si="40"/>
        <v>0</v>
      </c>
      <c r="H109" s="926">
        <f t="shared" si="44"/>
        <v>0</v>
      </c>
      <c r="I109" s="926"/>
      <c r="J109" s="927"/>
      <c r="K109" s="926">
        <f t="shared" si="41"/>
        <v>0</v>
      </c>
      <c r="L109" s="926"/>
      <c r="M109" s="926"/>
      <c r="N109" s="926">
        <f t="shared" si="42"/>
        <v>0</v>
      </c>
      <c r="O109" s="926"/>
      <c r="P109" s="926"/>
      <c r="Q109" s="646">
        <f t="shared" si="43"/>
        <v>0</v>
      </c>
      <c r="R109" s="646"/>
      <c r="S109" s="642"/>
      <c r="T109" s="640" t="s">
        <v>36</v>
      </c>
      <c r="Y109" s="634">
        <v>1763</v>
      </c>
      <c r="Z109" s="634">
        <v>916</v>
      </c>
      <c r="AA109" s="634">
        <v>847</v>
      </c>
      <c r="AC109" s="634">
        <v>1236</v>
      </c>
      <c r="AD109" s="634">
        <v>769</v>
      </c>
      <c r="AE109" s="634">
        <v>467</v>
      </c>
    </row>
    <row r="110" spans="1:31" ht="21" customHeight="1">
      <c r="A110" s="637"/>
      <c r="B110" s="641" t="s">
        <v>37</v>
      </c>
      <c r="C110" s="637"/>
      <c r="D110" s="651"/>
      <c r="E110" s="932">
        <f>SUM(F110:G110)</f>
        <v>4765</v>
      </c>
      <c r="F110" s="932">
        <f>I110+L110+O110+R110</f>
        <v>2583</v>
      </c>
      <c r="G110" s="932">
        <f>J110+M110+P110+S110</f>
        <v>2182</v>
      </c>
      <c r="H110" s="932">
        <f t="shared" si="44"/>
        <v>993</v>
      </c>
      <c r="I110" s="932">
        <v>511</v>
      </c>
      <c r="J110" s="933">
        <v>482</v>
      </c>
      <c r="K110" s="932">
        <f t="shared" si="41"/>
        <v>3056</v>
      </c>
      <c r="L110" s="932">
        <v>1631</v>
      </c>
      <c r="M110" s="932">
        <v>1425</v>
      </c>
      <c r="N110" s="932">
        <f t="shared" si="42"/>
        <v>599</v>
      </c>
      <c r="O110" s="932">
        <v>365</v>
      </c>
      <c r="P110" s="932">
        <v>234</v>
      </c>
      <c r="Q110" s="658">
        <f t="shared" si="43"/>
        <v>117</v>
      </c>
      <c r="R110" s="658">
        <v>76</v>
      </c>
      <c r="S110" s="659">
        <v>41</v>
      </c>
      <c r="T110" s="640" t="s">
        <v>38</v>
      </c>
      <c r="Y110" s="634">
        <v>77</v>
      </c>
      <c r="Z110" s="634">
        <v>52</v>
      </c>
      <c r="AA110" s="634">
        <v>25</v>
      </c>
      <c r="AC110" s="634">
        <v>640</v>
      </c>
      <c r="AD110" s="634">
        <v>398</v>
      </c>
      <c r="AE110" s="634">
        <v>242</v>
      </c>
    </row>
    <row r="111" spans="1:31" ht="21" customHeight="1">
      <c r="A111" s="637"/>
      <c r="B111" s="641" t="s">
        <v>39</v>
      </c>
      <c r="C111" s="637"/>
      <c r="D111" s="651"/>
      <c r="E111" s="932">
        <f t="shared" si="39"/>
        <v>1772</v>
      </c>
      <c r="F111" s="932">
        <f t="shared" si="40"/>
        <v>958</v>
      </c>
      <c r="G111" s="932">
        <f t="shared" si="40"/>
        <v>814</v>
      </c>
      <c r="H111" s="932">
        <f t="shared" si="44"/>
        <v>281</v>
      </c>
      <c r="I111" s="932">
        <v>143</v>
      </c>
      <c r="J111" s="933">
        <v>138</v>
      </c>
      <c r="K111" s="932">
        <f t="shared" si="41"/>
        <v>928</v>
      </c>
      <c r="L111" s="932">
        <v>494</v>
      </c>
      <c r="M111" s="932">
        <v>434</v>
      </c>
      <c r="N111" s="932">
        <f t="shared" si="42"/>
        <v>359</v>
      </c>
      <c r="O111" s="932">
        <v>211</v>
      </c>
      <c r="P111" s="932">
        <v>148</v>
      </c>
      <c r="Q111" s="658">
        <f t="shared" si="43"/>
        <v>204</v>
      </c>
      <c r="R111" s="658">
        <v>110</v>
      </c>
      <c r="S111" s="659">
        <v>94</v>
      </c>
      <c r="T111" s="640" t="s">
        <v>40</v>
      </c>
      <c r="Y111" s="634">
        <f>Y109-Y110</f>
        <v>1686</v>
      </c>
      <c r="Z111" s="634">
        <f>Z109-Z110</f>
        <v>864</v>
      </c>
      <c r="AA111" s="634">
        <f>AA109-AA110</f>
        <v>822</v>
      </c>
      <c r="AC111" s="634">
        <f>AC109-AC110</f>
        <v>596</v>
      </c>
      <c r="AD111" s="634">
        <f>AD109-AD110</f>
        <v>371</v>
      </c>
      <c r="AE111" s="634">
        <f>AE109-AE110</f>
        <v>225</v>
      </c>
    </row>
    <row r="112" spans="1:31" ht="21" customHeight="1">
      <c r="A112" s="637"/>
      <c r="B112" s="641" t="s">
        <v>41</v>
      </c>
      <c r="C112" s="637"/>
      <c r="D112" s="651"/>
      <c r="E112" s="932">
        <f t="shared" si="39"/>
        <v>2732</v>
      </c>
      <c r="F112" s="932">
        <f>I112+L112+O112+R112</f>
        <v>1481</v>
      </c>
      <c r="G112" s="932">
        <f>J112+M112+P112+S112</f>
        <v>1251</v>
      </c>
      <c r="H112" s="932">
        <f>SUM(I112:J112)</f>
        <v>425</v>
      </c>
      <c r="I112" s="932">
        <v>206</v>
      </c>
      <c r="J112" s="933">
        <v>219</v>
      </c>
      <c r="K112" s="932">
        <f t="shared" si="41"/>
        <v>1858</v>
      </c>
      <c r="L112" s="932">
        <v>984</v>
      </c>
      <c r="M112" s="932">
        <v>874</v>
      </c>
      <c r="N112" s="932">
        <f t="shared" si="42"/>
        <v>389</v>
      </c>
      <c r="O112" s="932">
        <v>231</v>
      </c>
      <c r="P112" s="932">
        <v>158</v>
      </c>
      <c r="Q112" s="658">
        <f t="shared" si="43"/>
        <v>60</v>
      </c>
      <c r="R112" s="658">
        <v>60</v>
      </c>
      <c r="S112" s="659">
        <v>0</v>
      </c>
      <c r="T112" s="640" t="s">
        <v>42</v>
      </c>
    </row>
    <row r="113" spans="1:20" ht="21" customHeight="1">
      <c r="A113" s="637"/>
      <c r="B113" s="641" t="s">
        <v>43</v>
      </c>
      <c r="C113" s="637"/>
      <c r="D113" s="651"/>
      <c r="E113" s="932">
        <f t="shared" si="39"/>
        <v>1500</v>
      </c>
      <c r="F113" s="932">
        <f t="shared" si="40"/>
        <v>774</v>
      </c>
      <c r="G113" s="932">
        <f t="shared" si="40"/>
        <v>726</v>
      </c>
      <c r="H113" s="932">
        <f t="shared" si="44"/>
        <v>326</v>
      </c>
      <c r="I113" s="932">
        <v>154</v>
      </c>
      <c r="J113" s="933">
        <v>172</v>
      </c>
      <c r="K113" s="932">
        <f t="shared" si="41"/>
        <v>1021</v>
      </c>
      <c r="L113" s="932">
        <v>536</v>
      </c>
      <c r="M113" s="932">
        <v>485</v>
      </c>
      <c r="N113" s="932">
        <f t="shared" si="42"/>
        <v>153</v>
      </c>
      <c r="O113" s="932">
        <v>84</v>
      </c>
      <c r="P113" s="932">
        <v>69</v>
      </c>
      <c r="Q113" s="658">
        <f t="shared" si="43"/>
        <v>0</v>
      </c>
      <c r="R113" s="658"/>
      <c r="S113" s="659"/>
      <c r="T113" s="640" t="s">
        <v>44</v>
      </c>
    </row>
    <row r="114" spans="1:20" ht="21" customHeight="1">
      <c r="A114" s="637"/>
      <c r="B114" s="641" t="s">
        <v>45</v>
      </c>
      <c r="C114" s="637"/>
      <c r="D114" s="651"/>
      <c r="E114" s="926">
        <f t="shared" si="39"/>
        <v>0</v>
      </c>
      <c r="F114" s="926">
        <f t="shared" si="40"/>
        <v>0</v>
      </c>
      <c r="G114" s="926">
        <f t="shared" si="40"/>
        <v>0</v>
      </c>
      <c r="H114" s="926">
        <f t="shared" si="44"/>
        <v>0</v>
      </c>
      <c r="I114" s="926"/>
      <c r="J114" s="927"/>
      <c r="K114" s="926">
        <f t="shared" si="41"/>
        <v>0</v>
      </c>
      <c r="L114" s="926"/>
      <c r="M114" s="926"/>
      <c r="N114" s="926">
        <f t="shared" si="42"/>
        <v>0</v>
      </c>
      <c r="O114" s="926"/>
      <c r="P114" s="926"/>
      <c r="Q114" s="646">
        <f t="shared" si="43"/>
        <v>0</v>
      </c>
      <c r="R114" s="646"/>
      <c r="S114" s="642"/>
      <c r="T114" s="640" t="s">
        <v>46</v>
      </c>
    </row>
    <row r="115" spans="1:20" s="633" customFormat="1">
      <c r="A115" s="654"/>
      <c r="B115" s="643" t="s">
        <v>47</v>
      </c>
      <c r="C115" s="654"/>
      <c r="D115" s="655"/>
      <c r="E115" s="928">
        <f>SUM(F115:G115)</f>
        <v>0</v>
      </c>
      <c r="F115" s="928">
        <f>I115+L115+O115+R115</f>
        <v>0</v>
      </c>
      <c r="G115" s="928">
        <f>J115+M115+P115+S115</f>
        <v>0</v>
      </c>
      <c r="H115" s="928">
        <f>SUM(I115:J115)</f>
        <v>0</v>
      </c>
      <c r="I115" s="929"/>
      <c r="J115" s="918"/>
      <c r="K115" s="928">
        <f>SUM(L115:M115)</f>
        <v>0</v>
      </c>
      <c r="L115" s="929"/>
      <c r="M115" s="918"/>
      <c r="N115" s="928">
        <f>SUM(O115:P115)</f>
        <v>0</v>
      </c>
      <c r="O115" s="918"/>
      <c r="P115" s="918"/>
      <c r="Q115" s="647">
        <f>SUM(R115:S115)</f>
        <v>0</v>
      </c>
      <c r="R115" s="657"/>
      <c r="S115" s="655"/>
      <c r="T115" s="643" t="s">
        <v>48</v>
      </c>
    </row>
    <row r="116" spans="1:20" s="633" customFormat="1" ht="3" customHeight="1">
      <c r="A116" s="649"/>
      <c r="B116" s="649"/>
      <c r="C116" s="649"/>
      <c r="D116" s="649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649"/>
      <c r="R116" s="649"/>
      <c r="S116" s="649"/>
      <c r="T116" s="649"/>
    </row>
    <row r="117" spans="1:20" s="650" customFormat="1" ht="17.100000000000001" customHeight="1">
      <c r="A117" s="650" t="s">
        <v>195</v>
      </c>
      <c r="B117" s="650" t="s">
        <v>66</v>
      </c>
      <c r="E117" s="201"/>
      <c r="F117" s="201"/>
      <c r="G117" s="201"/>
      <c r="H117" s="201"/>
      <c r="I117" s="201"/>
      <c r="J117" s="201"/>
      <c r="K117" s="201" t="s">
        <v>113</v>
      </c>
      <c r="L117" s="201"/>
      <c r="M117" s="201"/>
      <c r="N117" s="201"/>
      <c r="O117" s="201"/>
      <c r="P117" s="201"/>
    </row>
    <row r="118" spans="1:20" s="650" customFormat="1" ht="17.100000000000001" customHeight="1">
      <c r="A118" s="650" t="s">
        <v>196</v>
      </c>
      <c r="B118" s="650" t="s">
        <v>114</v>
      </c>
      <c r="E118" s="201"/>
      <c r="F118" s="201"/>
      <c r="G118" s="201"/>
      <c r="H118" s="201"/>
      <c r="I118" s="201"/>
      <c r="J118" s="201"/>
      <c r="K118" s="201" t="s">
        <v>327</v>
      </c>
      <c r="L118" s="201"/>
      <c r="M118" s="201"/>
      <c r="N118" s="201"/>
      <c r="O118" s="201"/>
      <c r="P118" s="201"/>
      <c r="R118" s="650">
        <f>4688-4765</f>
        <v>-77</v>
      </c>
    </row>
    <row r="119" spans="1:20" ht="17.100000000000001" customHeight="1">
      <c r="C119" s="650" t="s">
        <v>116</v>
      </c>
      <c r="D119" s="650"/>
      <c r="E119" s="201"/>
      <c r="F119" s="201"/>
      <c r="G119" s="201"/>
      <c r="H119" s="201"/>
      <c r="I119" s="201"/>
      <c r="J119" s="201"/>
      <c r="K119" s="201" t="s">
        <v>316</v>
      </c>
      <c r="L119" s="201"/>
    </row>
    <row r="120" spans="1:20" s="1" customFormat="1">
      <c r="B120" s="1" t="s">
        <v>256</v>
      </c>
      <c r="C120" s="355">
        <v>3.8</v>
      </c>
      <c r="D120" s="1" t="s">
        <v>495</v>
      </c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</row>
    <row r="121" spans="1:20" s="15" customFormat="1">
      <c r="B121" s="1" t="s">
        <v>2</v>
      </c>
      <c r="C121" s="355">
        <v>3.8</v>
      </c>
      <c r="D121" s="1" t="s">
        <v>526</v>
      </c>
      <c r="E121" s="184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 t="s">
        <v>181</v>
      </c>
    </row>
    <row r="122" spans="1:20" s="4" customFormat="1" ht="6" customHeight="1"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</row>
    <row r="123" spans="1:20" s="10" customFormat="1" ht="21" customHeight="1">
      <c r="A123" s="1074" t="s">
        <v>3</v>
      </c>
      <c r="B123" s="1074"/>
      <c r="C123" s="1074"/>
      <c r="D123" s="1184"/>
      <c r="E123" s="190"/>
      <c r="F123" s="191"/>
      <c r="G123" s="192"/>
      <c r="H123" s="1081" t="s">
        <v>322</v>
      </c>
      <c r="I123" s="1082"/>
      <c r="J123" s="1082"/>
      <c r="K123" s="1082"/>
      <c r="L123" s="1082"/>
      <c r="M123" s="1082"/>
      <c r="N123" s="1082"/>
      <c r="O123" s="1082"/>
      <c r="P123" s="1082"/>
      <c r="Q123" s="1082"/>
      <c r="R123" s="1082"/>
      <c r="S123" s="1083"/>
      <c r="T123" s="33"/>
    </row>
    <row r="124" spans="1:20" s="10" customFormat="1" ht="18" customHeight="1">
      <c r="A124" s="1218"/>
      <c r="B124" s="1218"/>
      <c r="C124" s="1218"/>
      <c r="D124" s="1186"/>
      <c r="E124" s="201"/>
      <c r="F124" s="201"/>
      <c r="G124" s="201"/>
      <c r="H124" s="190"/>
      <c r="I124" s="191"/>
      <c r="J124" s="192"/>
      <c r="K124" s="190"/>
      <c r="L124" s="191"/>
      <c r="M124" s="192"/>
      <c r="N124" s="1214" t="s">
        <v>134</v>
      </c>
      <c r="O124" s="1214"/>
      <c r="P124" s="1214"/>
      <c r="Q124" s="1214"/>
      <c r="R124" s="1214"/>
      <c r="S124" s="1215"/>
      <c r="T124" s="8"/>
    </row>
    <row r="125" spans="1:20" s="10" customFormat="1" ht="18" customHeight="1">
      <c r="A125" s="1218"/>
      <c r="B125" s="1218"/>
      <c r="C125" s="1218"/>
      <c r="D125" s="1186"/>
      <c r="E125" s="1230" t="s">
        <v>7</v>
      </c>
      <c r="F125" s="1231"/>
      <c r="G125" s="1232"/>
      <c r="H125" s="1230" t="s">
        <v>133</v>
      </c>
      <c r="I125" s="1231"/>
      <c r="J125" s="1232"/>
      <c r="K125" s="1230" t="s">
        <v>89</v>
      </c>
      <c r="L125" s="1231"/>
      <c r="M125" s="1232"/>
      <c r="N125" s="1245" t="s">
        <v>100</v>
      </c>
      <c r="O125" s="1245"/>
      <c r="P125" s="1245"/>
      <c r="Q125" s="1245"/>
      <c r="R125" s="1245"/>
      <c r="S125" s="1246"/>
      <c r="T125" s="740" t="s">
        <v>5</v>
      </c>
    </row>
    <row r="126" spans="1:20" s="10" customFormat="1" ht="19.5" customHeight="1">
      <c r="A126" s="1218"/>
      <c r="B126" s="1218"/>
      <c r="C126" s="1218"/>
      <c r="D126" s="1186"/>
      <c r="E126" s="1230" t="s">
        <v>11</v>
      </c>
      <c r="F126" s="1231"/>
      <c r="G126" s="1232"/>
      <c r="H126" s="1230" t="s">
        <v>138</v>
      </c>
      <c r="I126" s="1231"/>
      <c r="J126" s="1232"/>
      <c r="K126" s="1230" t="s">
        <v>95</v>
      </c>
      <c r="L126" s="1231"/>
      <c r="M126" s="1232"/>
      <c r="N126" s="1235" t="s">
        <v>285</v>
      </c>
      <c r="O126" s="1235"/>
      <c r="P126" s="1236"/>
      <c r="Q126" s="1090" t="s">
        <v>292</v>
      </c>
      <c r="R126" s="1091"/>
      <c r="S126" s="1092"/>
      <c r="T126" s="741"/>
    </row>
    <row r="127" spans="1:20" s="10" customFormat="1" ht="19.5" customHeight="1">
      <c r="A127" s="1218"/>
      <c r="B127" s="1218"/>
      <c r="C127" s="1218"/>
      <c r="D127" s="1186"/>
      <c r="E127" s="916"/>
      <c r="F127" s="917"/>
      <c r="G127" s="918"/>
      <c r="H127" s="916"/>
      <c r="I127" s="917"/>
      <c r="J127" s="918"/>
      <c r="K127" s="916"/>
      <c r="L127" s="917"/>
      <c r="M127" s="918"/>
      <c r="N127" s="1111" t="s">
        <v>98</v>
      </c>
      <c r="O127" s="1111"/>
      <c r="P127" s="1112"/>
      <c r="Q127" s="1093" t="s">
        <v>99</v>
      </c>
      <c r="R127" s="1094"/>
      <c r="S127" s="1095"/>
      <c r="T127" s="741"/>
    </row>
    <row r="128" spans="1:20" s="10" customFormat="1" ht="19.5" customHeight="1">
      <c r="A128" s="1218"/>
      <c r="B128" s="1218"/>
      <c r="C128" s="1218"/>
      <c r="D128" s="1186"/>
      <c r="E128" s="919" t="s">
        <v>7</v>
      </c>
      <c r="F128" s="919" t="s">
        <v>167</v>
      </c>
      <c r="G128" s="920" t="s">
        <v>168</v>
      </c>
      <c r="H128" s="919" t="s">
        <v>7</v>
      </c>
      <c r="I128" s="919" t="s">
        <v>167</v>
      </c>
      <c r="J128" s="920" t="s">
        <v>168</v>
      </c>
      <c r="K128" s="919" t="s">
        <v>7</v>
      </c>
      <c r="L128" s="919" t="s">
        <v>167</v>
      </c>
      <c r="M128" s="920" t="s">
        <v>168</v>
      </c>
      <c r="N128" s="921" t="s">
        <v>7</v>
      </c>
      <c r="O128" s="921" t="s">
        <v>167</v>
      </c>
      <c r="P128" s="920" t="s">
        <v>168</v>
      </c>
      <c r="Q128" s="179" t="s">
        <v>7</v>
      </c>
      <c r="R128" s="179" t="s">
        <v>167</v>
      </c>
      <c r="S128" s="746" t="s">
        <v>168</v>
      </c>
      <c r="T128" s="8"/>
    </row>
    <row r="129" spans="1:20" s="10" customFormat="1" ht="19.5" customHeight="1">
      <c r="A129" s="1187"/>
      <c r="B129" s="1187"/>
      <c r="C129" s="1187"/>
      <c r="D129" s="1188"/>
      <c r="E129" s="922" t="s">
        <v>11</v>
      </c>
      <c r="F129" s="922" t="s">
        <v>169</v>
      </c>
      <c r="G129" s="923" t="s">
        <v>170</v>
      </c>
      <c r="H129" s="922" t="s">
        <v>11</v>
      </c>
      <c r="I129" s="922" t="s">
        <v>169</v>
      </c>
      <c r="J129" s="923" t="s">
        <v>170</v>
      </c>
      <c r="K129" s="922" t="s">
        <v>11</v>
      </c>
      <c r="L129" s="922" t="s">
        <v>169</v>
      </c>
      <c r="M129" s="923" t="s">
        <v>170</v>
      </c>
      <c r="N129" s="922" t="s">
        <v>11</v>
      </c>
      <c r="O129" s="922" t="s">
        <v>169</v>
      </c>
      <c r="P129" s="923" t="s">
        <v>170</v>
      </c>
      <c r="Q129" s="38" t="s">
        <v>11</v>
      </c>
      <c r="R129" s="38" t="s">
        <v>169</v>
      </c>
      <c r="S129" s="747" t="s">
        <v>170</v>
      </c>
      <c r="T129" s="23"/>
    </row>
    <row r="130" spans="1:20" s="11" customFormat="1" ht="3" customHeight="1">
      <c r="A130" s="743"/>
      <c r="B130" s="743"/>
      <c r="C130" s="743"/>
      <c r="D130" s="739"/>
      <c r="E130" s="919"/>
      <c r="F130" s="919"/>
      <c r="G130" s="920"/>
      <c r="H130" s="919"/>
      <c r="I130" s="919"/>
      <c r="J130" s="920"/>
      <c r="K130" s="919"/>
      <c r="L130" s="919"/>
      <c r="M130" s="920"/>
      <c r="N130" s="919"/>
      <c r="O130" s="919"/>
      <c r="P130" s="919"/>
      <c r="Q130" s="39"/>
      <c r="R130" s="39"/>
      <c r="S130" s="746"/>
      <c r="T130" s="8"/>
    </row>
    <row r="131" spans="1:20" s="50" customFormat="1" ht="21" customHeight="1">
      <c r="A131" s="1043" t="s">
        <v>21</v>
      </c>
      <c r="B131" s="1043"/>
      <c r="C131" s="1043"/>
      <c r="D131" s="1044"/>
      <c r="E131" s="934">
        <f>SUM(E132:E144)</f>
        <v>7431</v>
      </c>
      <c r="F131" s="934">
        <f t="shared" ref="F131:S131" si="45">SUM(F132:F144)</f>
        <v>3852</v>
      </c>
      <c r="G131" s="934">
        <f t="shared" si="45"/>
        <v>3579</v>
      </c>
      <c r="H131" s="934">
        <f t="shared" si="45"/>
        <v>1556</v>
      </c>
      <c r="I131" s="934">
        <f t="shared" si="45"/>
        <v>795</v>
      </c>
      <c r="J131" s="934">
        <f t="shared" si="45"/>
        <v>761</v>
      </c>
      <c r="K131" s="934">
        <f t="shared" si="45"/>
        <v>5268</v>
      </c>
      <c r="L131" s="934">
        <f t="shared" si="45"/>
        <v>2728</v>
      </c>
      <c r="M131" s="934">
        <f t="shared" si="45"/>
        <v>2540</v>
      </c>
      <c r="N131" s="934">
        <f t="shared" si="45"/>
        <v>607</v>
      </c>
      <c r="O131" s="934">
        <f t="shared" si="45"/>
        <v>329</v>
      </c>
      <c r="P131" s="934">
        <f t="shared" si="45"/>
        <v>278</v>
      </c>
      <c r="Q131" s="934">
        <f t="shared" si="45"/>
        <v>0</v>
      </c>
      <c r="R131" s="934">
        <f t="shared" si="45"/>
        <v>0</v>
      </c>
      <c r="S131" s="934">
        <f t="shared" si="45"/>
        <v>0</v>
      </c>
      <c r="T131" s="738" t="s">
        <v>11</v>
      </c>
    </row>
    <row r="132" spans="1:20" s="4" customFormat="1" ht="21" customHeight="1">
      <c r="A132" s="8"/>
      <c r="B132" s="59" t="s">
        <v>22</v>
      </c>
      <c r="C132" s="8"/>
      <c r="D132" s="27"/>
      <c r="E132" s="935">
        <f>SUM(F132:G132)</f>
        <v>0</v>
      </c>
      <c r="F132" s="935">
        <f>I132+L132+O132+R132</f>
        <v>0</v>
      </c>
      <c r="G132" s="935">
        <f>J132+M132+P132+S132</f>
        <v>0</v>
      </c>
      <c r="H132" s="935">
        <f>SUM(I132:J132)</f>
        <v>0</v>
      </c>
      <c r="I132" s="935"/>
      <c r="J132" s="936"/>
      <c r="K132" s="935">
        <f>SUM(L132:M132)</f>
        <v>0</v>
      </c>
      <c r="L132" s="935"/>
      <c r="M132" s="935"/>
      <c r="N132" s="935">
        <f>SUM(O132:P132)</f>
        <v>0</v>
      </c>
      <c r="O132" s="935"/>
      <c r="P132" s="935"/>
      <c r="Q132" s="846">
        <f>SUM(R132:S132)</f>
        <v>0</v>
      </c>
      <c r="R132" s="846"/>
      <c r="S132" s="847"/>
      <c r="T132" s="58" t="s">
        <v>23</v>
      </c>
    </row>
    <row r="133" spans="1:20" s="4" customFormat="1" ht="21" customHeight="1">
      <c r="A133" s="8"/>
      <c r="B133" s="57" t="s">
        <v>24</v>
      </c>
      <c r="C133" s="8"/>
      <c r="D133" s="27"/>
      <c r="E133" s="935">
        <f t="shared" ref="E133:E144" si="46">SUM(F133:G133)</f>
        <v>0</v>
      </c>
      <c r="F133" s="935">
        <f t="shared" ref="F133:G144" si="47">I133+L133+O133+R133</f>
        <v>0</v>
      </c>
      <c r="G133" s="935">
        <f>J133+M133+P133+S133</f>
        <v>0</v>
      </c>
      <c r="H133" s="935">
        <f>SUM(I133:J133)</f>
        <v>0</v>
      </c>
      <c r="I133" s="935"/>
      <c r="J133" s="936"/>
      <c r="K133" s="935">
        <f t="shared" ref="K133:K144" si="48">SUM(L133:M133)</f>
        <v>0</v>
      </c>
      <c r="L133" s="935"/>
      <c r="M133" s="935"/>
      <c r="N133" s="935">
        <f t="shared" ref="N133:N144" si="49">SUM(O133:P133)</f>
        <v>0</v>
      </c>
      <c r="O133" s="935"/>
      <c r="P133" s="935"/>
      <c r="Q133" s="846">
        <f t="shared" ref="Q133:Q144" si="50">SUM(R133:S133)</f>
        <v>0</v>
      </c>
      <c r="R133" s="846"/>
      <c r="S133" s="847"/>
      <c r="T133" s="58" t="s">
        <v>26</v>
      </c>
    </row>
    <row r="134" spans="1:20" s="4" customFormat="1" ht="21" customHeight="1">
      <c r="A134" s="8"/>
      <c r="B134" s="57" t="s">
        <v>27</v>
      </c>
      <c r="C134" s="8"/>
      <c r="D134" s="27"/>
      <c r="E134" s="935">
        <f t="shared" si="46"/>
        <v>0</v>
      </c>
      <c r="F134" s="935">
        <f t="shared" si="47"/>
        <v>0</v>
      </c>
      <c r="G134" s="935">
        <f t="shared" si="47"/>
        <v>0</v>
      </c>
      <c r="H134" s="935">
        <f t="shared" ref="H134:H144" si="51">SUM(I134:J134)</f>
        <v>0</v>
      </c>
      <c r="I134" s="935"/>
      <c r="J134" s="936"/>
      <c r="K134" s="935">
        <f t="shared" si="48"/>
        <v>0</v>
      </c>
      <c r="L134" s="935"/>
      <c r="M134" s="935"/>
      <c r="N134" s="935">
        <f t="shared" si="49"/>
        <v>0</v>
      </c>
      <c r="O134" s="935"/>
      <c r="P134" s="935"/>
      <c r="Q134" s="846">
        <f t="shared" si="50"/>
        <v>0</v>
      </c>
      <c r="R134" s="846"/>
      <c r="S134" s="847"/>
      <c r="T134" s="58" t="s">
        <v>28</v>
      </c>
    </row>
    <row r="135" spans="1:20" s="4" customFormat="1" ht="21" customHeight="1">
      <c r="A135" s="8"/>
      <c r="B135" s="57" t="s">
        <v>29</v>
      </c>
      <c r="C135" s="8"/>
      <c r="D135" s="27">
        <f>1369+16</f>
        <v>1385</v>
      </c>
      <c r="E135" s="935">
        <f t="shared" si="46"/>
        <v>0</v>
      </c>
      <c r="F135" s="935">
        <f t="shared" si="47"/>
        <v>0</v>
      </c>
      <c r="G135" s="935">
        <f t="shared" si="47"/>
        <v>0</v>
      </c>
      <c r="H135" s="935">
        <f t="shared" si="51"/>
        <v>0</v>
      </c>
      <c r="I135" s="935"/>
      <c r="J135" s="936"/>
      <c r="K135" s="935">
        <f t="shared" si="48"/>
        <v>0</v>
      </c>
      <c r="L135" s="935"/>
      <c r="M135" s="935"/>
      <c r="N135" s="935">
        <f t="shared" si="49"/>
        <v>0</v>
      </c>
      <c r="O135" s="935"/>
      <c r="P135" s="935"/>
      <c r="Q135" s="846">
        <f t="shared" si="50"/>
        <v>0</v>
      </c>
      <c r="R135" s="846"/>
      <c r="S135" s="847"/>
      <c r="T135" s="58" t="s">
        <v>30</v>
      </c>
    </row>
    <row r="136" spans="1:20" s="4" customFormat="1" ht="21" customHeight="1">
      <c r="A136" s="8"/>
      <c r="B136" s="57" t="s">
        <v>31</v>
      </c>
      <c r="C136" s="8"/>
      <c r="D136" s="27">
        <f>1296-19</f>
        <v>1277</v>
      </c>
      <c r="E136" s="935">
        <f t="shared" si="46"/>
        <v>0</v>
      </c>
      <c r="F136" s="935">
        <f t="shared" si="47"/>
        <v>0</v>
      </c>
      <c r="G136" s="935">
        <f t="shared" si="47"/>
        <v>0</v>
      </c>
      <c r="H136" s="935">
        <f t="shared" si="51"/>
        <v>0</v>
      </c>
      <c r="I136" s="935"/>
      <c r="J136" s="936"/>
      <c r="K136" s="935">
        <f t="shared" si="48"/>
        <v>0</v>
      </c>
      <c r="L136" s="935"/>
      <c r="M136" s="935"/>
      <c r="N136" s="935">
        <f t="shared" si="49"/>
        <v>0</v>
      </c>
      <c r="O136" s="935"/>
      <c r="P136" s="935"/>
      <c r="Q136" s="846">
        <f t="shared" si="50"/>
        <v>0</v>
      </c>
      <c r="R136" s="846"/>
      <c r="S136" s="847"/>
      <c r="T136" s="58" t="s">
        <v>32</v>
      </c>
    </row>
    <row r="137" spans="1:20" s="4" customFormat="1" ht="21" customHeight="1">
      <c r="A137" s="8"/>
      <c r="B137" s="57" t="s">
        <v>33</v>
      </c>
      <c r="C137" s="8"/>
      <c r="D137" s="27"/>
      <c r="E137" s="937">
        <f>SUM(F137:G137)</f>
        <v>2665</v>
      </c>
      <c r="F137" s="937">
        <f>I137+L137+O137</f>
        <v>1369</v>
      </c>
      <c r="G137" s="937">
        <f>J137+M137+P137</f>
        <v>1296</v>
      </c>
      <c r="H137" s="937">
        <f>SUM(I137:J137)</f>
        <v>522</v>
      </c>
      <c r="I137" s="937">
        <v>260</v>
      </c>
      <c r="J137" s="938">
        <v>262</v>
      </c>
      <c r="K137" s="937">
        <f>SUM(L137:M137)</f>
        <v>1884</v>
      </c>
      <c r="L137" s="937">
        <v>974</v>
      </c>
      <c r="M137" s="937">
        <v>910</v>
      </c>
      <c r="N137" s="937">
        <f>SUM(O137:P137)</f>
        <v>259</v>
      </c>
      <c r="O137" s="937">
        <v>135</v>
      </c>
      <c r="P137" s="937">
        <v>124</v>
      </c>
      <c r="Q137" s="848">
        <f t="shared" si="50"/>
        <v>0</v>
      </c>
      <c r="R137" s="848"/>
      <c r="S137" s="849"/>
      <c r="T137" s="58" t="s">
        <v>34</v>
      </c>
    </row>
    <row r="138" spans="1:20" s="4" customFormat="1" ht="21" customHeight="1">
      <c r="A138" s="8"/>
      <c r="B138" s="57" t="s">
        <v>35</v>
      </c>
      <c r="C138" s="8"/>
      <c r="D138" s="27"/>
      <c r="E138" s="937">
        <f>SUM(F138:G138)</f>
        <v>2832</v>
      </c>
      <c r="F138" s="937">
        <f>I138+L138+O138</f>
        <v>1461</v>
      </c>
      <c r="G138" s="937">
        <f>J138+M138+P138</f>
        <v>1371</v>
      </c>
      <c r="H138" s="937">
        <f>SUM(I138:J138)</f>
        <v>574</v>
      </c>
      <c r="I138" s="937">
        <v>301</v>
      </c>
      <c r="J138" s="938">
        <v>273</v>
      </c>
      <c r="K138" s="937">
        <f>SUM(L138:M138)</f>
        <v>1977</v>
      </c>
      <c r="L138" s="937">
        <v>1011</v>
      </c>
      <c r="M138" s="937">
        <v>966</v>
      </c>
      <c r="N138" s="937">
        <f>SUM(O138:P138)</f>
        <v>281</v>
      </c>
      <c r="O138" s="937">
        <v>149</v>
      </c>
      <c r="P138" s="937">
        <v>132</v>
      </c>
      <c r="Q138" s="848">
        <f t="shared" si="50"/>
        <v>0</v>
      </c>
      <c r="R138" s="848"/>
      <c r="S138" s="849"/>
      <c r="T138" s="58" t="s">
        <v>36</v>
      </c>
    </row>
    <row r="139" spans="1:20" s="4" customFormat="1" ht="21" customHeight="1">
      <c r="A139" s="8"/>
      <c r="B139" s="57" t="s">
        <v>37</v>
      </c>
      <c r="C139" s="8"/>
      <c r="D139" s="27"/>
      <c r="E139" s="935">
        <f t="shared" si="46"/>
        <v>0</v>
      </c>
      <c r="F139" s="935">
        <f t="shared" si="47"/>
        <v>0</v>
      </c>
      <c r="G139" s="935">
        <f t="shared" si="47"/>
        <v>0</v>
      </c>
      <c r="H139" s="935">
        <f t="shared" si="51"/>
        <v>0</v>
      </c>
      <c r="I139" s="935"/>
      <c r="J139" s="936"/>
      <c r="K139" s="935">
        <f t="shared" si="48"/>
        <v>0</v>
      </c>
      <c r="L139" s="935"/>
      <c r="M139" s="935"/>
      <c r="N139" s="935">
        <f t="shared" si="49"/>
        <v>0</v>
      </c>
      <c r="O139" s="935"/>
      <c r="P139" s="935"/>
      <c r="Q139" s="846">
        <f t="shared" si="50"/>
        <v>0</v>
      </c>
      <c r="R139" s="846"/>
      <c r="S139" s="847"/>
      <c r="T139" s="58" t="s">
        <v>38</v>
      </c>
    </row>
    <row r="140" spans="1:20" s="4" customFormat="1" ht="21" customHeight="1">
      <c r="A140" s="8"/>
      <c r="B140" s="57" t="s">
        <v>39</v>
      </c>
      <c r="C140" s="8"/>
      <c r="D140" s="27"/>
      <c r="E140" s="935">
        <f t="shared" si="46"/>
        <v>0</v>
      </c>
      <c r="F140" s="935">
        <f t="shared" si="47"/>
        <v>0</v>
      </c>
      <c r="G140" s="935">
        <f t="shared" si="47"/>
        <v>0</v>
      </c>
      <c r="H140" s="935">
        <f t="shared" si="51"/>
        <v>0</v>
      </c>
      <c r="I140" s="935"/>
      <c r="J140" s="936"/>
      <c r="K140" s="935">
        <f t="shared" si="48"/>
        <v>0</v>
      </c>
      <c r="L140" s="935"/>
      <c r="M140" s="935"/>
      <c r="N140" s="935">
        <f t="shared" si="49"/>
        <v>0</v>
      </c>
      <c r="O140" s="935"/>
      <c r="P140" s="935"/>
      <c r="Q140" s="846">
        <f t="shared" si="50"/>
        <v>0</v>
      </c>
      <c r="R140" s="846"/>
      <c r="S140" s="847"/>
      <c r="T140" s="58" t="s">
        <v>40</v>
      </c>
    </row>
    <row r="141" spans="1:20" s="4" customFormat="1" ht="21" customHeight="1">
      <c r="A141" s="8"/>
      <c r="B141" s="57" t="s">
        <v>41</v>
      </c>
      <c r="C141" s="8"/>
      <c r="D141" s="27"/>
      <c r="E141" s="935">
        <f t="shared" si="46"/>
        <v>0</v>
      </c>
      <c r="F141" s="935">
        <f t="shared" si="47"/>
        <v>0</v>
      </c>
      <c r="G141" s="935">
        <f t="shared" si="47"/>
        <v>0</v>
      </c>
      <c r="H141" s="935">
        <f t="shared" si="51"/>
        <v>0</v>
      </c>
      <c r="I141" s="935"/>
      <c r="J141" s="936"/>
      <c r="K141" s="935">
        <f t="shared" si="48"/>
        <v>0</v>
      </c>
      <c r="L141" s="935"/>
      <c r="M141" s="935"/>
      <c r="N141" s="935">
        <f t="shared" si="49"/>
        <v>0</v>
      </c>
      <c r="O141" s="935"/>
      <c r="P141" s="935"/>
      <c r="Q141" s="846">
        <f t="shared" si="50"/>
        <v>0</v>
      </c>
      <c r="R141" s="846"/>
      <c r="S141" s="847"/>
      <c r="T141" s="58" t="s">
        <v>42</v>
      </c>
    </row>
    <row r="142" spans="1:20" s="4" customFormat="1" ht="21" customHeight="1">
      <c r="A142" s="8"/>
      <c r="B142" s="57" t="s">
        <v>43</v>
      </c>
      <c r="C142" s="8"/>
      <c r="D142" s="27"/>
      <c r="E142" s="935">
        <f t="shared" si="46"/>
        <v>0</v>
      </c>
      <c r="F142" s="935">
        <f t="shared" si="47"/>
        <v>0</v>
      </c>
      <c r="G142" s="935">
        <f t="shared" si="47"/>
        <v>0</v>
      </c>
      <c r="H142" s="935">
        <f t="shared" si="51"/>
        <v>0</v>
      </c>
      <c r="I142" s="935"/>
      <c r="J142" s="936"/>
      <c r="K142" s="935">
        <f t="shared" si="48"/>
        <v>0</v>
      </c>
      <c r="L142" s="935"/>
      <c r="M142" s="935"/>
      <c r="N142" s="935">
        <f t="shared" si="49"/>
        <v>0</v>
      </c>
      <c r="O142" s="935"/>
      <c r="P142" s="935"/>
      <c r="Q142" s="846">
        <f t="shared" si="50"/>
        <v>0</v>
      </c>
      <c r="R142" s="846"/>
      <c r="S142" s="847"/>
      <c r="T142" s="58" t="s">
        <v>44</v>
      </c>
    </row>
    <row r="143" spans="1:20" s="4" customFormat="1" ht="21" customHeight="1">
      <c r="A143" s="8"/>
      <c r="B143" s="57" t="s">
        <v>45</v>
      </c>
      <c r="C143" s="8"/>
      <c r="D143" s="27"/>
      <c r="E143" s="935"/>
      <c r="F143" s="935"/>
      <c r="G143" s="935"/>
      <c r="H143" s="935"/>
      <c r="I143" s="935"/>
      <c r="J143" s="936"/>
      <c r="K143" s="935"/>
      <c r="L143" s="935"/>
      <c r="M143" s="935"/>
      <c r="N143" s="935"/>
      <c r="O143" s="935"/>
      <c r="P143" s="935"/>
      <c r="Q143" s="846"/>
      <c r="R143" s="846"/>
      <c r="S143" s="847"/>
      <c r="T143" s="58" t="s">
        <v>46</v>
      </c>
    </row>
    <row r="144" spans="1:20" s="1" customFormat="1">
      <c r="A144" s="23"/>
      <c r="B144" s="48" t="s">
        <v>47</v>
      </c>
      <c r="C144" s="23"/>
      <c r="D144" s="30"/>
      <c r="E144" s="937">
        <f t="shared" si="46"/>
        <v>1934</v>
      </c>
      <c r="F144" s="937">
        <f t="shared" si="47"/>
        <v>1022</v>
      </c>
      <c r="G144" s="937">
        <f t="shared" si="47"/>
        <v>912</v>
      </c>
      <c r="H144" s="937">
        <f t="shared" si="51"/>
        <v>460</v>
      </c>
      <c r="I144" s="937">
        <v>234</v>
      </c>
      <c r="J144" s="938">
        <v>226</v>
      </c>
      <c r="K144" s="937">
        <f t="shared" si="48"/>
        <v>1407</v>
      </c>
      <c r="L144" s="937">
        <v>743</v>
      </c>
      <c r="M144" s="937">
        <v>664</v>
      </c>
      <c r="N144" s="937">
        <f t="shared" si="49"/>
        <v>67</v>
      </c>
      <c r="O144" s="937">
        <v>45</v>
      </c>
      <c r="P144" s="937">
        <v>22</v>
      </c>
      <c r="Q144" s="848">
        <f t="shared" si="50"/>
        <v>0</v>
      </c>
      <c r="R144" s="848"/>
      <c r="S144" s="849"/>
      <c r="T144" s="48" t="s">
        <v>48</v>
      </c>
    </row>
    <row r="145" spans="1:20" s="1" customFormat="1" ht="3" customHeight="1">
      <c r="A145" s="35"/>
      <c r="B145" s="35"/>
      <c r="C145" s="35"/>
      <c r="D145" s="35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35"/>
      <c r="R145" s="35"/>
      <c r="S145" s="35"/>
      <c r="T145" s="35"/>
    </row>
    <row r="146" spans="1:20" s="10" customFormat="1" ht="17.100000000000001" customHeight="1">
      <c r="A146" s="10" t="s">
        <v>195</v>
      </c>
      <c r="B146" s="10" t="s">
        <v>66</v>
      </c>
      <c r="E146" s="201"/>
      <c r="F146" s="201"/>
      <c r="G146" s="201"/>
      <c r="H146" s="201"/>
      <c r="I146" s="201"/>
      <c r="J146" s="201"/>
      <c r="K146" s="201" t="s">
        <v>113</v>
      </c>
      <c r="L146" s="201"/>
      <c r="M146" s="201"/>
      <c r="N146" s="201"/>
      <c r="O146" s="201"/>
      <c r="P146" s="201"/>
    </row>
    <row r="147" spans="1:20" s="10" customFormat="1" ht="17.100000000000001" customHeight="1">
      <c r="A147" s="10" t="s">
        <v>196</v>
      </c>
      <c r="B147" s="10" t="s">
        <v>114</v>
      </c>
      <c r="E147" s="201"/>
      <c r="F147" s="201"/>
      <c r="G147" s="201"/>
      <c r="H147" s="201"/>
      <c r="I147" s="201"/>
      <c r="J147" s="201"/>
      <c r="K147" s="201" t="s">
        <v>327</v>
      </c>
      <c r="L147" s="201"/>
      <c r="M147" s="201"/>
      <c r="N147" s="201"/>
      <c r="O147" s="201"/>
      <c r="P147" s="201"/>
    </row>
    <row r="148" spans="1:20" s="4" customFormat="1" ht="17.100000000000001" customHeight="1">
      <c r="C148" s="10" t="s">
        <v>116</v>
      </c>
      <c r="D148" s="10"/>
      <c r="E148" s="201"/>
      <c r="F148" s="201"/>
      <c r="G148" s="201"/>
      <c r="H148" s="201"/>
      <c r="I148" s="201"/>
      <c r="J148" s="201"/>
      <c r="K148" s="201" t="s">
        <v>316</v>
      </c>
      <c r="L148" s="201"/>
      <c r="M148" s="188"/>
      <c r="N148" s="188"/>
      <c r="O148" s="188"/>
      <c r="P148" s="188"/>
    </row>
    <row r="149" spans="1:20" s="1" customFormat="1">
      <c r="B149" s="1" t="s">
        <v>256</v>
      </c>
      <c r="C149" s="355">
        <v>3.8</v>
      </c>
      <c r="D149" s="1" t="s">
        <v>330</v>
      </c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</row>
    <row r="150" spans="1:20" s="15" customFormat="1">
      <c r="B150" s="1" t="s">
        <v>2</v>
      </c>
      <c r="C150" s="355">
        <v>3.8</v>
      </c>
      <c r="D150" s="1" t="s">
        <v>331</v>
      </c>
      <c r="E150" s="184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 t="s">
        <v>197</v>
      </c>
    </row>
    <row r="151" spans="1:20" s="4" customFormat="1" ht="6" customHeight="1"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</row>
    <row r="152" spans="1:20" s="10" customFormat="1" ht="21" customHeight="1">
      <c r="A152" s="1074" t="s">
        <v>3</v>
      </c>
      <c r="B152" s="1074"/>
      <c r="C152" s="1074"/>
      <c r="D152" s="1184"/>
      <c r="E152" s="190"/>
      <c r="F152" s="191"/>
      <c r="G152" s="192"/>
      <c r="H152" s="1081" t="s">
        <v>322</v>
      </c>
      <c r="I152" s="1082"/>
      <c r="J152" s="1082"/>
      <c r="K152" s="1082"/>
      <c r="L152" s="1082"/>
      <c r="M152" s="1082"/>
      <c r="N152" s="1082"/>
      <c r="O152" s="1082"/>
      <c r="P152" s="1082"/>
      <c r="Q152" s="1082"/>
      <c r="R152" s="1082"/>
      <c r="S152" s="1083"/>
      <c r="T152" s="33"/>
    </row>
    <row r="153" spans="1:20" s="10" customFormat="1" ht="18" customHeight="1">
      <c r="A153" s="1218"/>
      <c r="B153" s="1218"/>
      <c r="C153" s="1218"/>
      <c r="D153" s="1186"/>
      <c r="E153" s="201"/>
      <c r="F153" s="201"/>
      <c r="G153" s="201"/>
      <c r="H153" s="190"/>
      <c r="I153" s="191"/>
      <c r="J153" s="192"/>
      <c r="K153" s="190"/>
      <c r="L153" s="191"/>
      <c r="M153" s="192"/>
      <c r="N153" s="1214" t="s">
        <v>134</v>
      </c>
      <c r="O153" s="1214"/>
      <c r="P153" s="1214"/>
      <c r="Q153" s="1214"/>
      <c r="R153" s="1214"/>
      <c r="S153" s="1215"/>
      <c r="T153" s="8"/>
    </row>
    <row r="154" spans="1:20" s="10" customFormat="1" ht="18" customHeight="1">
      <c r="A154" s="1218"/>
      <c r="B154" s="1218"/>
      <c r="C154" s="1218"/>
      <c r="D154" s="1186"/>
      <c r="E154" s="1230" t="s">
        <v>7</v>
      </c>
      <c r="F154" s="1231"/>
      <c r="G154" s="1232"/>
      <c r="H154" s="1230" t="s">
        <v>133</v>
      </c>
      <c r="I154" s="1231"/>
      <c r="J154" s="1232"/>
      <c r="K154" s="1230" t="s">
        <v>89</v>
      </c>
      <c r="L154" s="1231"/>
      <c r="M154" s="1232"/>
      <c r="N154" s="1245" t="s">
        <v>100</v>
      </c>
      <c r="O154" s="1245"/>
      <c r="P154" s="1245"/>
      <c r="Q154" s="1245"/>
      <c r="R154" s="1245"/>
      <c r="S154" s="1246"/>
      <c r="T154" s="600" t="s">
        <v>5</v>
      </c>
    </row>
    <row r="155" spans="1:20" s="10" customFormat="1" ht="19.5" customHeight="1">
      <c r="A155" s="1218"/>
      <c r="B155" s="1218"/>
      <c r="C155" s="1218"/>
      <c r="D155" s="1186"/>
      <c r="E155" s="1230" t="s">
        <v>11</v>
      </c>
      <c r="F155" s="1231"/>
      <c r="G155" s="1232"/>
      <c r="H155" s="1230" t="s">
        <v>138</v>
      </c>
      <c r="I155" s="1231"/>
      <c r="J155" s="1232"/>
      <c r="K155" s="1230" t="s">
        <v>95</v>
      </c>
      <c r="L155" s="1231"/>
      <c r="M155" s="1232"/>
      <c r="N155" s="1235" t="s">
        <v>285</v>
      </c>
      <c r="O155" s="1235"/>
      <c r="P155" s="1236"/>
      <c r="Q155" s="1090" t="s">
        <v>292</v>
      </c>
      <c r="R155" s="1091"/>
      <c r="S155" s="1092"/>
      <c r="T155" s="601"/>
    </row>
    <row r="156" spans="1:20" s="10" customFormat="1" ht="19.5" customHeight="1">
      <c r="A156" s="1218"/>
      <c r="B156" s="1218"/>
      <c r="C156" s="1218"/>
      <c r="D156" s="1186"/>
      <c r="E156" s="916"/>
      <c r="F156" s="917"/>
      <c r="G156" s="918"/>
      <c r="H156" s="916"/>
      <c r="I156" s="917"/>
      <c r="J156" s="918"/>
      <c r="K156" s="916"/>
      <c r="L156" s="917"/>
      <c r="M156" s="918"/>
      <c r="N156" s="1111" t="s">
        <v>98</v>
      </c>
      <c r="O156" s="1111"/>
      <c r="P156" s="1112"/>
      <c r="Q156" s="1093" t="s">
        <v>99</v>
      </c>
      <c r="R156" s="1094"/>
      <c r="S156" s="1095"/>
      <c r="T156" s="601"/>
    </row>
    <row r="157" spans="1:20" s="10" customFormat="1" ht="19.5" customHeight="1">
      <c r="A157" s="1218"/>
      <c r="B157" s="1218"/>
      <c r="C157" s="1218"/>
      <c r="D157" s="1186"/>
      <c r="E157" s="919" t="s">
        <v>7</v>
      </c>
      <c r="F157" s="919" t="s">
        <v>167</v>
      </c>
      <c r="G157" s="920" t="s">
        <v>168</v>
      </c>
      <c r="H157" s="919" t="s">
        <v>7</v>
      </c>
      <c r="I157" s="919" t="s">
        <v>167</v>
      </c>
      <c r="J157" s="920" t="s">
        <v>168</v>
      </c>
      <c r="K157" s="919" t="s">
        <v>7</v>
      </c>
      <c r="L157" s="919" t="s">
        <v>167</v>
      </c>
      <c r="M157" s="920" t="s">
        <v>168</v>
      </c>
      <c r="N157" s="921" t="s">
        <v>7</v>
      </c>
      <c r="O157" s="921" t="s">
        <v>167</v>
      </c>
      <c r="P157" s="920" t="s">
        <v>168</v>
      </c>
      <c r="Q157" s="179" t="s">
        <v>7</v>
      </c>
      <c r="R157" s="179" t="s">
        <v>167</v>
      </c>
      <c r="S157" s="606" t="s">
        <v>168</v>
      </c>
      <c r="T157" s="8"/>
    </row>
    <row r="158" spans="1:20" s="10" customFormat="1" ht="19.5" customHeight="1">
      <c r="A158" s="1187"/>
      <c r="B158" s="1187"/>
      <c r="C158" s="1187"/>
      <c r="D158" s="1188"/>
      <c r="E158" s="922" t="s">
        <v>11</v>
      </c>
      <c r="F158" s="922" t="s">
        <v>169</v>
      </c>
      <c r="G158" s="923" t="s">
        <v>170</v>
      </c>
      <c r="H158" s="922" t="s">
        <v>11</v>
      </c>
      <c r="I158" s="922" t="s">
        <v>169</v>
      </c>
      <c r="J158" s="923" t="s">
        <v>170</v>
      </c>
      <c r="K158" s="922" t="s">
        <v>11</v>
      </c>
      <c r="L158" s="922" t="s">
        <v>169</v>
      </c>
      <c r="M158" s="923" t="s">
        <v>170</v>
      </c>
      <c r="N158" s="922" t="s">
        <v>11</v>
      </c>
      <c r="O158" s="922" t="s">
        <v>169</v>
      </c>
      <c r="P158" s="923" t="s">
        <v>170</v>
      </c>
      <c r="Q158" s="38" t="s">
        <v>11</v>
      </c>
      <c r="R158" s="38" t="s">
        <v>169</v>
      </c>
      <c r="S158" s="614" t="s">
        <v>170</v>
      </c>
      <c r="T158" s="23"/>
    </row>
    <row r="159" spans="1:20" s="11" customFormat="1" ht="3" customHeight="1">
      <c r="A159" s="603"/>
      <c r="B159" s="603"/>
      <c r="C159" s="603"/>
      <c r="D159" s="597"/>
      <c r="E159" s="919"/>
      <c r="F159" s="919"/>
      <c r="G159" s="920"/>
      <c r="H159" s="919"/>
      <c r="I159" s="919"/>
      <c r="J159" s="920"/>
      <c r="K159" s="919"/>
      <c r="L159" s="919"/>
      <c r="M159" s="920"/>
      <c r="N159" s="919"/>
      <c r="O159" s="919"/>
      <c r="P159" s="919"/>
      <c r="Q159" s="39"/>
      <c r="R159" s="39"/>
      <c r="S159" s="606"/>
      <c r="T159" s="8"/>
    </row>
    <row r="160" spans="1:20" s="50" customFormat="1" ht="21" customHeight="1">
      <c r="A160" s="1043" t="s">
        <v>21</v>
      </c>
      <c r="B160" s="1043"/>
      <c r="C160" s="1043"/>
      <c r="D160" s="1044"/>
      <c r="E160" s="939">
        <f>SUM(E161:E173)</f>
        <v>20540</v>
      </c>
      <c r="F160" s="939">
        <f>SUM(F161:F173)</f>
        <v>8606</v>
      </c>
      <c r="G160" s="939">
        <f t="shared" ref="G160:S160" si="52">SUM(G161:G173)</f>
        <v>11934</v>
      </c>
      <c r="H160" s="939">
        <f t="shared" si="52"/>
        <v>0</v>
      </c>
      <c r="I160" s="939">
        <f t="shared" si="52"/>
        <v>0</v>
      </c>
      <c r="J160" s="939">
        <f t="shared" si="52"/>
        <v>0</v>
      </c>
      <c r="K160" s="939">
        <f t="shared" si="52"/>
        <v>0</v>
      </c>
      <c r="L160" s="939">
        <f t="shared" si="52"/>
        <v>0</v>
      </c>
      <c r="M160" s="939">
        <f t="shared" si="52"/>
        <v>0</v>
      </c>
      <c r="N160" s="939">
        <f>SUM(N161:N173)</f>
        <v>11409</v>
      </c>
      <c r="O160" s="939">
        <f>SUM(O161:O173)</f>
        <v>5307</v>
      </c>
      <c r="P160" s="939">
        <f t="shared" si="52"/>
        <v>6102</v>
      </c>
      <c r="Q160" s="693">
        <f>SUM(Q161:Q173)</f>
        <v>9131</v>
      </c>
      <c r="R160" s="693">
        <f>SUM(R161:R173)</f>
        <v>3299</v>
      </c>
      <c r="S160" s="693">
        <f t="shared" si="52"/>
        <v>5832</v>
      </c>
      <c r="T160" s="595" t="s">
        <v>11</v>
      </c>
    </row>
    <row r="161" spans="1:20" s="4" customFormat="1" ht="21" customHeight="1">
      <c r="A161" s="8"/>
      <c r="B161" s="59" t="s">
        <v>22</v>
      </c>
      <c r="C161" s="8"/>
      <c r="D161" s="27"/>
      <c r="E161" s="926">
        <f>SUM(F161:G161)</f>
        <v>9295</v>
      </c>
      <c r="F161" s="926">
        <v>3494</v>
      </c>
      <c r="G161" s="926">
        <v>5801</v>
      </c>
      <c r="H161" s="926">
        <f>SUM(I161:J161)</f>
        <v>0</v>
      </c>
      <c r="I161" s="926"/>
      <c r="J161" s="927"/>
      <c r="K161" s="926">
        <f>SUM(L161:M161)</f>
        <v>0</v>
      </c>
      <c r="L161" s="926"/>
      <c r="M161" s="926"/>
      <c r="N161" s="926">
        <f>SUM(O161:P161)</f>
        <v>5199</v>
      </c>
      <c r="O161" s="926">
        <v>2200</v>
      </c>
      <c r="P161" s="926">
        <v>2999</v>
      </c>
      <c r="Q161" s="9">
        <f>SUM(R161:S161)</f>
        <v>4096</v>
      </c>
      <c r="R161" s="9">
        <v>1294</v>
      </c>
      <c r="S161" s="286">
        <v>2802</v>
      </c>
      <c r="T161" s="58" t="s">
        <v>23</v>
      </c>
    </row>
    <row r="162" spans="1:20" s="4" customFormat="1" ht="21" customHeight="1">
      <c r="A162" s="8"/>
      <c r="B162" s="57" t="s">
        <v>24</v>
      </c>
      <c r="C162" s="8"/>
      <c r="D162" s="27"/>
      <c r="E162" s="926">
        <f>SUM(F162:G162)</f>
        <v>845</v>
      </c>
      <c r="F162" s="926">
        <v>369</v>
      </c>
      <c r="G162" s="926">
        <v>476</v>
      </c>
      <c r="H162" s="926">
        <f>SUM(I162:J162)</f>
        <v>0</v>
      </c>
      <c r="I162" s="926"/>
      <c r="J162" s="927"/>
      <c r="K162" s="926">
        <f t="shared" ref="K162:K173" si="53">SUM(L162:M162)</f>
        <v>0</v>
      </c>
      <c r="L162" s="926"/>
      <c r="M162" s="926"/>
      <c r="N162" s="926">
        <f t="shared" ref="N162:N173" si="54">SUM(O162:P162)</f>
        <v>634</v>
      </c>
      <c r="O162" s="926">
        <v>325</v>
      </c>
      <c r="P162" s="926">
        <v>309</v>
      </c>
      <c r="Q162" s="9">
        <f t="shared" ref="Q162:Q173" si="55">SUM(R162:S162)</f>
        <v>211</v>
      </c>
      <c r="R162" s="9">
        <v>44</v>
      </c>
      <c r="S162" s="286">
        <v>167</v>
      </c>
      <c r="T162" s="58" t="s">
        <v>26</v>
      </c>
    </row>
    <row r="163" spans="1:20" s="4" customFormat="1" ht="21" customHeight="1">
      <c r="A163" s="8"/>
      <c r="B163" s="57" t="s">
        <v>27</v>
      </c>
      <c r="C163" s="8"/>
      <c r="D163" s="27"/>
      <c r="E163" s="926">
        <f t="shared" ref="E163:E173" si="56">SUM(F163:G163)</f>
        <v>325</v>
      </c>
      <c r="F163" s="926">
        <v>169</v>
      </c>
      <c r="G163" s="926">
        <v>156</v>
      </c>
      <c r="H163" s="926">
        <f t="shared" ref="H163:H173" si="57">SUM(I163:J163)</f>
        <v>0</v>
      </c>
      <c r="I163" s="926"/>
      <c r="J163" s="927"/>
      <c r="K163" s="926">
        <f t="shared" si="53"/>
        <v>0</v>
      </c>
      <c r="L163" s="926"/>
      <c r="M163" s="926"/>
      <c r="N163" s="926">
        <f t="shared" si="54"/>
        <v>202</v>
      </c>
      <c r="O163" s="926">
        <v>113</v>
      </c>
      <c r="P163" s="926">
        <v>89</v>
      </c>
      <c r="Q163" s="9">
        <f t="shared" si="55"/>
        <v>123</v>
      </c>
      <c r="R163" s="9">
        <v>56</v>
      </c>
      <c r="S163" s="286">
        <v>67</v>
      </c>
      <c r="T163" s="58" t="s">
        <v>28</v>
      </c>
    </row>
    <row r="164" spans="1:20" s="4" customFormat="1" ht="21" customHeight="1">
      <c r="A164" s="8"/>
      <c r="B164" s="57" t="s">
        <v>29</v>
      </c>
      <c r="C164" s="8"/>
      <c r="D164" s="27"/>
      <c r="E164" s="926">
        <f t="shared" si="56"/>
        <v>1109</v>
      </c>
      <c r="F164" s="926">
        <v>487</v>
      </c>
      <c r="G164" s="926">
        <v>622</v>
      </c>
      <c r="H164" s="926">
        <f t="shared" si="57"/>
        <v>0</v>
      </c>
      <c r="I164" s="926"/>
      <c r="J164" s="927"/>
      <c r="K164" s="926">
        <f t="shared" si="53"/>
        <v>0</v>
      </c>
      <c r="L164" s="926"/>
      <c r="M164" s="926"/>
      <c r="N164" s="926">
        <f t="shared" si="54"/>
        <v>647</v>
      </c>
      <c r="O164" s="926">
        <v>318</v>
      </c>
      <c r="P164" s="926">
        <v>329</v>
      </c>
      <c r="Q164" s="9">
        <f t="shared" si="55"/>
        <v>462</v>
      </c>
      <c r="R164" s="9">
        <v>169</v>
      </c>
      <c r="S164" s="286">
        <v>293</v>
      </c>
      <c r="T164" s="58" t="s">
        <v>30</v>
      </c>
    </row>
    <row r="165" spans="1:20" s="4" customFormat="1" ht="21" customHeight="1">
      <c r="A165" s="8"/>
      <c r="B165" s="57" t="s">
        <v>31</v>
      </c>
      <c r="C165" s="8"/>
      <c r="D165" s="27"/>
      <c r="E165" s="926">
        <f t="shared" si="56"/>
        <v>1028</v>
      </c>
      <c r="F165" s="926">
        <v>469</v>
      </c>
      <c r="G165" s="926">
        <v>559</v>
      </c>
      <c r="H165" s="926">
        <f t="shared" si="57"/>
        <v>0</v>
      </c>
      <c r="I165" s="926"/>
      <c r="J165" s="927"/>
      <c r="K165" s="926">
        <f t="shared" si="53"/>
        <v>0</v>
      </c>
      <c r="L165" s="926"/>
      <c r="M165" s="926"/>
      <c r="N165" s="926">
        <f t="shared" si="54"/>
        <v>375</v>
      </c>
      <c r="O165" s="926">
        <v>180</v>
      </c>
      <c r="P165" s="926">
        <v>195</v>
      </c>
      <c r="Q165" s="9">
        <f t="shared" si="55"/>
        <v>653</v>
      </c>
      <c r="R165" s="9">
        <v>289</v>
      </c>
      <c r="S165" s="286">
        <v>364</v>
      </c>
      <c r="T165" s="58" t="s">
        <v>32</v>
      </c>
    </row>
    <row r="166" spans="1:20" s="4" customFormat="1" ht="21" customHeight="1">
      <c r="A166" s="8"/>
      <c r="B166" s="57" t="s">
        <v>33</v>
      </c>
      <c r="C166" s="8"/>
      <c r="D166" s="27"/>
      <c r="E166" s="926">
        <f t="shared" si="56"/>
        <v>1043</v>
      </c>
      <c r="F166" s="926">
        <v>426</v>
      </c>
      <c r="G166" s="926">
        <v>617</v>
      </c>
      <c r="H166" s="926">
        <f t="shared" si="57"/>
        <v>0</v>
      </c>
      <c r="I166" s="926"/>
      <c r="J166" s="927"/>
      <c r="K166" s="926">
        <f t="shared" si="53"/>
        <v>0</v>
      </c>
      <c r="L166" s="926"/>
      <c r="M166" s="926"/>
      <c r="N166" s="926">
        <f t="shared" si="54"/>
        <v>611</v>
      </c>
      <c r="O166" s="926">
        <v>298</v>
      </c>
      <c r="P166" s="926">
        <v>313</v>
      </c>
      <c r="Q166" s="9">
        <f t="shared" si="55"/>
        <v>432</v>
      </c>
      <c r="R166" s="9">
        <v>128</v>
      </c>
      <c r="S166" s="286">
        <v>304</v>
      </c>
      <c r="T166" s="58" t="s">
        <v>34</v>
      </c>
    </row>
    <row r="167" spans="1:20" s="4" customFormat="1" ht="21" customHeight="1">
      <c r="A167" s="8"/>
      <c r="B167" s="57" t="s">
        <v>35</v>
      </c>
      <c r="C167" s="8"/>
      <c r="D167" s="27"/>
      <c r="E167" s="926">
        <f t="shared" si="56"/>
        <v>1385</v>
      </c>
      <c r="F167" s="926">
        <v>638</v>
      </c>
      <c r="G167" s="926">
        <v>747</v>
      </c>
      <c r="H167" s="926">
        <f t="shared" si="57"/>
        <v>0</v>
      </c>
      <c r="I167" s="926"/>
      <c r="J167" s="927"/>
      <c r="K167" s="926">
        <f t="shared" si="53"/>
        <v>0</v>
      </c>
      <c r="L167" s="926"/>
      <c r="M167" s="926"/>
      <c r="N167" s="926">
        <f t="shared" si="54"/>
        <v>608</v>
      </c>
      <c r="O167" s="926">
        <v>280</v>
      </c>
      <c r="P167" s="926">
        <v>328</v>
      </c>
      <c r="Q167" s="9">
        <f t="shared" si="55"/>
        <v>777</v>
      </c>
      <c r="R167" s="9">
        <v>358</v>
      </c>
      <c r="S167" s="286">
        <v>419</v>
      </c>
      <c r="T167" s="58" t="s">
        <v>36</v>
      </c>
    </row>
    <row r="168" spans="1:20" s="4" customFormat="1" ht="21" customHeight="1">
      <c r="A168" s="8"/>
      <c r="B168" s="57" t="s">
        <v>37</v>
      </c>
      <c r="C168" s="8"/>
      <c r="D168" s="27"/>
      <c r="E168" s="926">
        <f t="shared" si="56"/>
        <v>1983</v>
      </c>
      <c r="F168" s="926">
        <v>857</v>
      </c>
      <c r="G168" s="926">
        <v>1126</v>
      </c>
      <c r="H168" s="926">
        <f t="shared" si="57"/>
        <v>0</v>
      </c>
      <c r="I168" s="926"/>
      <c r="J168" s="927"/>
      <c r="K168" s="926">
        <f t="shared" si="53"/>
        <v>0</v>
      </c>
      <c r="L168" s="926"/>
      <c r="M168" s="926"/>
      <c r="N168" s="926">
        <f t="shared" si="54"/>
        <v>1091</v>
      </c>
      <c r="O168" s="926">
        <v>556</v>
      </c>
      <c r="P168" s="926">
        <v>535</v>
      </c>
      <c r="Q168" s="9">
        <f t="shared" si="55"/>
        <v>892</v>
      </c>
      <c r="R168" s="9">
        <v>301</v>
      </c>
      <c r="S168" s="286">
        <v>591</v>
      </c>
      <c r="T168" s="58" t="s">
        <v>38</v>
      </c>
    </row>
    <row r="169" spans="1:20" s="4" customFormat="1" ht="21" customHeight="1">
      <c r="A169" s="8"/>
      <c r="B169" s="57" t="s">
        <v>39</v>
      </c>
      <c r="C169" s="8"/>
      <c r="D169" s="27"/>
      <c r="E169" s="926">
        <f t="shared" si="56"/>
        <v>328</v>
      </c>
      <c r="F169" s="926">
        <v>137</v>
      </c>
      <c r="G169" s="926">
        <v>191</v>
      </c>
      <c r="H169" s="926">
        <f t="shared" si="57"/>
        <v>0</v>
      </c>
      <c r="I169" s="926"/>
      <c r="J169" s="927"/>
      <c r="K169" s="926">
        <f t="shared" si="53"/>
        <v>0</v>
      </c>
      <c r="L169" s="926"/>
      <c r="M169" s="926"/>
      <c r="N169" s="926">
        <f t="shared" si="54"/>
        <v>157</v>
      </c>
      <c r="O169" s="926">
        <v>72</v>
      </c>
      <c r="P169" s="926">
        <v>85</v>
      </c>
      <c r="Q169" s="9">
        <f t="shared" si="55"/>
        <v>171</v>
      </c>
      <c r="R169" s="9">
        <v>65</v>
      </c>
      <c r="S169" s="286">
        <v>106</v>
      </c>
      <c r="T169" s="58" t="s">
        <v>40</v>
      </c>
    </row>
    <row r="170" spans="1:20" s="4" customFormat="1" ht="21" customHeight="1">
      <c r="A170" s="8"/>
      <c r="B170" s="57" t="s">
        <v>41</v>
      </c>
      <c r="C170" s="8"/>
      <c r="D170" s="27"/>
      <c r="E170" s="926">
        <f t="shared" si="56"/>
        <v>636</v>
      </c>
      <c r="F170" s="926">
        <v>278</v>
      </c>
      <c r="G170" s="926">
        <v>358</v>
      </c>
      <c r="H170" s="926">
        <f t="shared" si="57"/>
        <v>0</v>
      </c>
      <c r="I170" s="926"/>
      <c r="J170" s="927"/>
      <c r="K170" s="926">
        <f t="shared" si="53"/>
        <v>0</v>
      </c>
      <c r="L170" s="926"/>
      <c r="M170" s="926"/>
      <c r="N170" s="926">
        <f t="shared" si="54"/>
        <v>411</v>
      </c>
      <c r="O170" s="926">
        <v>191</v>
      </c>
      <c r="P170" s="926">
        <v>220</v>
      </c>
      <c r="Q170" s="9">
        <f t="shared" si="55"/>
        <v>225</v>
      </c>
      <c r="R170" s="9">
        <v>87</v>
      </c>
      <c r="S170" s="286">
        <v>138</v>
      </c>
      <c r="T170" s="58" t="s">
        <v>42</v>
      </c>
    </row>
    <row r="171" spans="1:20" s="4" customFormat="1" ht="21" customHeight="1">
      <c r="A171" s="8"/>
      <c r="B171" s="57" t="s">
        <v>43</v>
      </c>
      <c r="C171" s="8"/>
      <c r="D171" s="27"/>
      <c r="E171" s="926">
        <f t="shared" si="56"/>
        <v>864</v>
      </c>
      <c r="F171" s="926">
        <v>422</v>
      </c>
      <c r="G171" s="926">
        <v>442</v>
      </c>
      <c r="H171" s="926">
        <f t="shared" si="57"/>
        <v>0</v>
      </c>
      <c r="I171" s="926"/>
      <c r="J171" s="927"/>
      <c r="K171" s="926">
        <f t="shared" si="53"/>
        <v>0</v>
      </c>
      <c r="L171" s="926"/>
      <c r="M171" s="926"/>
      <c r="N171" s="926">
        <f t="shared" si="54"/>
        <v>477</v>
      </c>
      <c r="O171" s="926">
        <v>249</v>
      </c>
      <c r="P171" s="926">
        <v>228</v>
      </c>
      <c r="Q171" s="9">
        <f t="shared" si="55"/>
        <v>387</v>
      </c>
      <c r="R171" s="9">
        <v>173</v>
      </c>
      <c r="S171" s="286">
        <v>214</v>
      </c>
      <c r="T171" s="58" t="s">
        <v>44</v>
      </c>
    </row>
    <row r="172" spans="1:20" s="4" customFormat="1">
      <c r="A172" s="8"/>
      <c r="B172" s="57" t="s">
        <v>45</v>
      </c>
      <c r="C172" s="8"/>
      <c r="D172" s="27"/>
      <c r="E172" s="926">
        <f t="shared" si="56"/>
        <v>740</v>
      </c>
      <c r="F172" s="926">
        <v>381</v>
      </c>
      <c r="G172" s="926">
        <v>359</v>
      </c>
      <c r="H172" s="926">
        <f t="shared" si="57"/>
        <v>0</v>
      </c>
      <c r="I172" s="926"/>
      <c r="J172" s="927"/>
      <c r="K172" s="926">
        <f t="shared" si="53"/>
        <v>0</v>
      </c>
      <c r="L172" s="926"/>
      <c r="M172" s="926"/>
      <c r="N172" s="926">
        <f t="shared" si="54"/>
        <v>447</v>
      </c>
      <c r="O172" s="926">
        <v>239</v>
      </c>
      <c r="P172" s="926">
        <v>208</v>
      </c>
      <c r="Q172" s="9">
        <f t="shared" si="55"/>
        <v>293</v>
      </c>
      <c r="R172" s="9">
        <v>142</v>
      </c>
      <c r="S172" s="286">
        <v>151</v>
      </c>
      <c r="T172" s="58" t="s">
        <v>46</v>
      </c>
    </row>
    <row r="173" spans="1:20" s="1" customFormat="1">
      <c r="A173" s="23"/>
      <c r="B173" s="48" t="s">
        <v>47</v>
      </c>
      <c r="C173" s="23"/>
      <c r="D173" s="30"/>
      <c r="E173" s="928">
        <f t="shared" si="56"/>
        <v>959</v>
      </c>
      <c r="F173" s="928">
        <v>479</v>
      </c>
      <c r="G173" s="928">
        <v>480</v>
      </c>
      <c r="H173" s="928">
        <f t="shared" si="57"/>
        <v>0</v>
      </c>
      <c r="I173" s="929"/>
      <c r="J173" s="918"/>
      <c r="K173" s="928">
        <f t="shared" si="53"/>
        <v>0</v>
      </c>
      <c r="L173" s="929"/>
      <c r="M173" s="918"/>
      <c r="N173" s="928">
        <f t="shared" si="54"/>
        <v>550</v>
      </c>
      <c r="O173" s="918">
        <v>286</v>
      </c>
      <c r="P173" s="918">
        <v>264</v>
      </c>
      <c r="Q173" s="13">
        <f t="shared" si="55"/>
        <v>409</v>
      </c>
      <c r="R173" s="29">
        <v>193</v>
      </c>
      <c r="S173" s="30">
        <v>216</v>
      </c>
      <c r="T173" s="48" t="s">
        <v>48</v>
      </c>
    </row>
    <row r="174" spans="1:20" s="1" customFormat="1" ht="3" customHeight="1">
      <c r="A174" s="35"/>
      <c r="B174" s="35"/>
      <c r="C174" s="35"/>
      <c r="D174" s="35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35"/>
      <c r="R174" s="35"/>
      <c r="S174" s="35"/>
      <c r="T174" s="35"/>
    </row>
    <row r="175" spans="1:20" s="10" customFormat="1" ht="17.100000000000001" customHeight="1">
      <c r="A175" s="10" t="s">
        <v>195</v>
      </c>
      <c r="B175" s="10" t="s">
        <v>66</v>
      </c>
      <c r="E175" s="201"/>
      <c r="F175" s="201"/>
      <c r="G175" s="201"/>
      <c r="H175" s="201"/>
      <c r="I175" s="201"/>
      <c r="J175" s="201"/>
      <c r="K175" s="201" t="s">
        <v>113</v>
      </c>
      <c r="L175" s="201"/>
      <c r="M175" s="201"/>
      <c r="N175" s="201"/>
      <c r="O175" s="201"/>
      <c r="P175" s="201"/>
    </row>
    <row r="176" spans="1:20" s="10" customFormat="1" ht="17.100000000000001" customHeight="1">
      <c r="A176" s="10" t="s">
        <v>196</v>
      </c>
      <c r="B176" s="10" t="s">
        <v>114</v>
      </c>
      <c r="E176" s="201"/>
      <c r="F176" s="201"/>
      <c r="G176" s="201"/>
      <c r="H176" s="201"/>
      <c r="I176" s="201"/>
      <c r="J176" s="201"/>
      <c r="K176" s="201" t="s">
        <v>327</v>
      </c>
      <c r="L176" s="201"/>
      <c r="M176" s="201"/>
      <c r="N176" s="201"/>
      <c r="O176" s="201"/>
      <c r="P176" s="201"/>
    </row>
    <row r="177" spans="1:20" s="4" customFormat="1" ht="17.100000000000001" customHeight="1">
      <c r="C177" s="10" t="s">
        <v>116</v>
      </c>
      <c r="D177" s="10"/>
      <c r="E177" s="201"/>
      <c r="F177" s="201"/>
      <c r="G177" s="201"/>
      <c r="H177" s="201"/>
      <c r="I177" s="201"/>
      <c r="J177" s="201"/>
      <c r="K177" s="201" t="s">
        <v>316</v>
      </c>
      <c r="L177" s="201"/>
      <c r="M177" s="188"/>
      <c r="N177" s="188"/>
      <c r="O177" s="188"/>
      <c r="P177" s="188"/>
    </row>
    <row r="178" spans="1:20" s="633" customFormat="1">
      <c r="B178" s="633" t="s">
        <v>256</v>
      </c>
      <c r="C178" s="660">
        <v>3.7</v>
      </c>
      <c r="D178" s="633" t="s">
        <v>495</v>
      </c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</row>
    <row r="179" spans="1:20" s="661" customFormat="1">
      <c r="B179" s="633" t="s">
        <v>2</v>
      </c>
      <c r="C179" s="660">
        <v>3.8</v>
      </c>
      <c r="D179" s="633" t="s">
        <v>526</v>
      </c>
      <c r="E179" s="184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 t="s">
        <v>198</v>
      </c>
    </row>
    <row r="180" spans="1:20" ht="6" customHeight="1"/>
    <row r="181" spans="1:20" s="650" customFormat="1" ht="21" customHeight="1">
      <c r="A181" s="1219" t="s">
        <v>3</v>
      </c>
      <c r="B181" s="1219"/>
      <c r="C181" s="1219"/>
      <c r="D181" s="1220"/>
      <c r="E181" s="190"/>
      <c r="F181" s="191"/>
      <c r="G181" s="192"/>
      <c r="H181" s="1225" t="s">
        <v>322</v>
      </c>
      <c r="I181" s="1226"/>
      <c r="J181" s="1226"/>
      <c r="K181" s="1226"/>
      <c r="L181" s="1226"/>
      <c r="M181" s="1226"/>
      <c r="N181" s="1226"/>
      <c r="O181" s="1226"/>
      <c r="P181" s="1226"/>
      <c r="Q181" s="1226"/>
      <c r="R181" s="1226"/>
      <c r="S181" s="1227"/>
      <c r="T181" s="652"/>
    </row>
    <row r="182" spans="1:20" s="650" customFormat="1" ht="18" customHeight="1">
      <c r="A182" s="1221"/>
      <c r="B182" s="1221"/>
      <c r="C182" s="1221"/>
      <c r="D182" s="1222"/>
      <c r="E182" s="201"/>
      <c r="F182" s="201"/>
      <c r="G182" s="201"/>
      <c r="H182" s="190"/>
      <c r="I182" s="191"/>
      <c r="J182" s="192"/>
      <c r="K182" s="190"/>
      <c r="L182" s="191"/>
      <c r="M182" s="192"/>
      <c r="N182" s="1228" t="s">
        <v>134</v>
      </c>
      <c r="O182" s="1228"/>
      <c r="P182" s="1228"/>
      <c r="Q182" s="1228"/>
      <c r="R182" s="1228"/>
      <c r="S182" s="1229"/>
      <c r="T182" s="637"/>
    </row>
    <row r="183" spans="1:20" s="650" customFormat="1" ht="18" customHeight="1">
      <c r="A183" s="1221"/>
      <c r="B183" s="1221"/>
      <c r="C183" s="1221"/>
      <c r="D183" s="1222"/>
      <c r="E183" s="1230" t="s">
        <v>7</v>
      </c>
      <c r="F183" s="1231"/>
      <c r="G183" s="1232"/>
      <c r="H183" s="1230" t="s">
        <v>133</v>
      </c>
      <c r="I183" s="1231"/>
      <c r="J183" s="1232"/>
      <c r="K183" s="1230" t="s">
        <v>89</v>
      </c>
      <c r="L183" s="1231"/>
      <c r="M183" s="1232"/>
      <c r="N183" s="1233" t="s">
        <v>100</v>
      </c>
      <c r="O183" s="1233"/>
      <c r="P183" s="1233"/>
      <c r="Q183" s="1233"/>
      <c r="R183" s="1233"/>
      <c r="S183" s="1234"/>
      <c r="T183" s="662" t="s">
        <v>5</v>
      </c>
    </row>
    <row r="184" spans="1:20" s="650" customFormat="1" ht="19.5" customHeight="1">
      <c r="A184" s="1221"/>
      <c r="B184" s="1221"/>
      <c r="C184" s="1221"/>
      <c r="D184" s="1222"/>
      <c r="E184" s="1230" t="s">
        <v>11</v>
      </c>
      <c r="F184" s="1231"/>
      <c r="G184" s="1232"/>
      <c r="H184" s="1230" t="s">
        <v>138</v>
      </c>
      <c r="I184" s="1231"/>
      <c r="J184" s="1232"/>
      <c r="K184" s="1230" t="s">
        <v>95</v>
      </c>
      <c r="L184" s="1231"/>
      <c r="M184" s="1232"/>
      <c r="N184" s="1235" t="s">
        <v>285</v>
      </c>
      <c r="O184" s="1235"/>
      <c r="P184" s="1236"/>
      <c r="Q184" s="1237" t="s">
        <v>292</v>
      </c>
      <c r="R184" s="1238"/>
      <c r="S184" s="1239"/>
      <c r="T184" s="653"/>
    </row>
    <row r="185" spans="1:20" s="650" customFormat="1" ht="19.5" customHeight="1">
      <c r="A185" s="1221"/>
      <c r="B185" s="1221"/>
      <c r="C185" s="1221"/>
      <c r="D185" s="1222"/>
      <c r="E185" s="916"/>
      <c r="F185" s="917"/>
      <c r="G185" s="918"/>
      <c r="H185" s="916"/>
      <c r="I185" s="917"/>
      <c r="J185" s="918"/>
      <c r="K185" s="916"/>
      <c r="L185" s="917"/>
      <c r="M185" s="918"/>
      <c r="N185" s="1111" t="s">
        <v>98</v>
      </c>
      <c r="O185" s="1111"/>
      <c r="P185" s="1112"/>
      <c r="Q185" s="1240" t="s">
        <v>99</v>
      </c>
      <c r="R185" s="1241"/>
      <c r="S185" s="1242"/>
      <c r="T185" s="653"/>
    </row>
    <row r="186" spans="1:20" s="650" customFormat="1" ht="19.5" customHeight="1">
      <c r="A186" s="1221"/>
      <c r="B186" s="1221"/>
      <c r="C186" s="1221"/>
      <c r="D186" s="1222"/>
      <c r="E186" s="919" t="s">
        <v>7</v>
      </c>
      <c r="F186" s="919" t="s">
        <v>167</v>
      </c>
      <c r="G186" s="920" t="s">
        <v>168</v>
      </c>
      <c r="H186" s="919" t="s">
        <v>7</v>
      </c>
      <c r="I186" s="919" t="s">
        <v>167</v>
      </c>
      <c r="J186" s="920" t="s">
        <v>168</v>
      </c>
      <c r="K186" s="919" t="s">
        <v>7</v>
      </c>
      <c r="L186" s="919" t="s">
        <v>167</v>
      </c>
      <c r="M186" s="920" t="s">
        <v>168</v>
      </c>
      <c r="N186" s="921" t="s">
        <v>7</v>
      </c>
      <c r="O186" s="921" t="s">
        <v>167</v>
      </c>
      <c r="P186" s="920" t="s">
        <v>168</v>
      </c>
      <c r="Q186" s="665" t="s">
        <v>7</v>
      </c>
      <c r="R186" s="665" t="s">
        <v>167</v>
      </c>
      <c r="S186" s="664" t="s">
        <v>168</v>
      </c>
      <c r="T186" s="637"/>
    </row>
    <row r="187" spans="1:20" s="650" customFormat="1" ht="19.5" customHeight="1">
      <c r="A187" s="1223"/>
      <c r="B187" s="1223"/>
      <c r="C187" s="1223"/>
      <c r="D187" s="1224"/>
      <c r="E187" s="922" t="s">
        <v>11</v>
      </c>
      <c r="F187" s="922" t="s">
        <v>169</v>
      </c>
      <c r="G187" s="923" t="s">
        <v>170</v>
      </c>
      <c r="H187" s="922" t="s">
        <v>11</v>
      </c>
      <c r="I187" s="922" t="s">
        <v>169</v>
      </c>
      <c r="J187" s="923" t="s">
        <v>170</v>
      </c>
      <c r="K187" s="922" t="s">
        <v>11</v>
      </c>
      <c r="L187" s="922" t="s">
        <v>169</v>
      </c>
      <c r="M187" s="923" t="s">
        <v>170</v>
      </c>
      <c r="N187" s="922" t="s">
        <v>11</v>
      </c>
      <c r="O187" s="922" t="s">
        <v>169</v>
      </c>
      <c r="P187" s="923" t="s">
        <v>170</v>
      </c>
      <c r="Q187" s="666" t="s">
        <v>11</v>
      </c>
      <c r="R187" s="666" t="s">
        <v>169</v>
      </c>
      <c r="S187" s="667" t="s">
        <v>170</v>
      </c>
      <c r="T187" s="654"/>
    </row>
    <row r="188" spans="1:20" s="639" customFormat="1" ht="3" customHeight="1">
      <c r="A188" s="668"/>
      <c r="B188" s="668"/>
      <c r="C188" s="668"/>
      <c r="D188" s="669"/>
      <c r="E188" s="919"/>
      <c r="F188" s="919"/>
      <c r="G188" s="920"/>
      <c r="H188" s="919"/>
      <c r="I188" s="919"/>
      <c r="J188" s="920"/>
      <c r="K188" s="919"/>
      <c r="L188" s="919"/>
      <c r="M188" s="920"/>
      <c r="N188" s="919"/>
      <c r="O188" s="919"/>
      <c r="P188" s="919"/>
      <c r="Q188" s="663"/>
      <c r="R188" s="663"/>
      <c r="S188" s="664"/>
      <c r="T188" s="637"/>
    </row>
    <row r="189" spans="1:20" s="635" customFormat="1" ht="21" customHeight="1">
      <c r="A189" s="1243" t="s">
        <v>21</v>
      </c>
      <c r="B189" s="1243"/>
      <c r="C189" s="1243"/>
      <c r="D189" s="1244"/>
      <c r="E189" s="925">
        <f>SUM(E190:E202)</f>
        <v>1021</v>
      </c>
      <c r="F189" s="925">
        <f t="shared" ref="F189:S189" si="58">SUM(F190:F202)</f>
        <v>1021</v>
      </c>
      <c r="G189" s="925">
        <f t="shared" si="58"/>
        <v>0</v>
      </c>
      <c r="H189" s="925">
        <f t="shared" si="58"/>
        <v>0</v>
      </c>
      <c r="I189" s="925">
        <f t="shared" si="58"/>
        <v>0</v>
      </c>
      <c r="J189" s="925">
        <f t="shared" si="58"/>
        <v>0</v>
      </c>
      <c r="K189" s="925">
        <f t="shared" si="58"/>
        <v>0</v>
      </c>
      <c r="L189" s="925">
        <f t="shared" si="58"/>
        <v>0</v>
      </c>
      <c r="M189" s="925">
        <f t="shared" si="58"/>
        <v>0</v>
      </c>
      <c r="N189" s="925">
        <f t="shared" si="58"/>
        <v>682</v>
      </c>
      <c r="O189" s="925">
        <f t="shared" si="58"/>
        <v>682</v>
      </c>
      <c r="P189" s="925">
        <f t="shared" si="58"/>
        <v>0</v>
      </c>
      <c r="Q189" s="645">
        <f t="shared" si="58"/>
        <v>339</v>
      </c>
      <c r="R189" s="645">
        <f t="shared" si="58"/>
        <v>339</v>
      </c>
      <c r="S189" s="645">
        <f t="shared" si="58"/>
        <v>0</v>
      </c>
      <c r="T189" s="656" t="s">
        <v>11</v>
      </c>
    </row>
    <row r="190" spans="1:20" ht="21" customHeight="1">
      <c r="A190" s="637"/>
      <c r="B190" s="638" t="s">
        <v>22</v>
      </c>
      <c r="C190" s="637"/>
      <c r="D190" s="651"/>
      <c r="E190" s="926">
        <f>SUM(F190:G190)</f>
        <v>292</v>
      </c>
      <c r="F190" s="926">
        <f>I190+L190+O190+R190</f>
        <v>292</v>
      </c>
      <c r="G190" s="926">
        <f>J190+M190+P190+S190</f>
        <v>0</v>
      </c>
      <c r="H190" s="926">
        <f>SUM(I190:J190)</f>
        <v>0</v>
      </c>
      <c r="I190" s="926"/>
      <c r="J190" s="927"/>
      <c r="K190" s="926">
        <f>SUM(L190:M190)</f>
        <v>0</v>
      </c>
      <c r="L190" s="926"/>
      <c r="M190" s="926"/>
      <c r="N190" s="926">
        <f>SUM(O190:P190)</f>
        <v>200</v>
      </c>
      <c r="O190" s="926">
        <v>200</v>
      </c>
      <c r="P190" s="926"/>
      <c r="Q190" s="646">
        <f>SUM(R190:S190)</f>
        <v>92</v>
      </c>
      <c r="R190" s="646">
        <v>92</v>
      </c>
      <c r="S190" s="642"/>
      <c r="T190" s="640" t="s">
        <v>23</v>
      </c>
    </row>
    <row r="191" spans="1:20" ht="21" customHeight="1">
      <c r="A191" s="637"/>
      <c r="B191" s="641" t="s">
        <v>24</v>
      </c>
      <c r="C191" s="637"/>
      <c r="D191" s="651"/>
      <c r="E191" s="926">
        <f t="shared" ref="E191:E202" si="59">SUM(F191:G191)</f>
        <v>0</v>
      </c>
      <c r="F191" s="926">
        <f t="shared" ref="F191:G202" si="60">I191+L191+O191+R191</f>
        <v>0</v>
      </c>
      <c r="G191" s="926">
        <f>J191+M191+P191+S191</f>
        <v>0</v>
      </c>
      <c r="H191" s="926">
        <f>SUM(I191:J191)</f>
        <v>0</v>
      </c>
      <c r="I191" s="926"/>
      <c r="J191" s="927"/>
      <c r="K191" s="926">
        <f t="shared" ref="K191:K202" si="61">SUM(L191:M191)</f>
        <v>0</v>
      </c>
      <c r="L191" s="926"/>
      <c r="M191" s="926"/>
      <c r="N191" s="926">
        <f t="shared" ref="N191:N202" si="62">SUM(O191:P191)</f>
        <v>0</v>
      </c>
      <c r="O191" s="926"/>
      <c r="P191" s="926"/>
      <c r="Q191" s="646">
        <f t="shared" ref="Q191:Q202" si="63">SUM(R191:S191)</f>
        <v>0</v>
      </c>
      <c r="R191" s="646"/>
      <c r="S191" s="642"/>
      <c r="T191" s="640" t="s">
        <v>26</v>
      </c>
    </row>
    <row r="192" spans="1:20" ht="21" customHeight="1">
      <c r="A192" s="637"/>
      <c r="B192" s="641" t="s">
        <v>27</v>
      </c>
      <c r="C192" s="637"/>
      <c r="D192" s="651"/>
      <c r="E192" s="926">
        <f t="shared" si="59"/>
        <v>89</v>
      </c>
      <c r="F192" s="926">
        <f t="shared" si="60"/>
        <v>89</v>
      </c>
      <c r="G192" s="926">
        <f t="shared" si="60"/>
        <v>0</v>
      </c>
      <c r="H192" s="926">
        <f t="shared" ref="H192:H202" si="64">SUM(I192:J192)</f>
        <v>0</v>
      </c>
      <c r="I192" s="926"/>
      <c r="J192" s="927"/>
      <c r="K192" s="926">
        <f t="shared" si="61"/>
        <v>0</v>
      </c>
      <c r="L192" s="926"/>
      <c r="M192" s="926"/>
      <c r="N192" s="926">
        <f t="shared" si="62"/>
        <v>59</v>
      </c>
      <c r="O192" s="926">
        <v>59</v>
      </c>
      <c r="P192" s="926"/>
      <c r="Q192" s="646">
        <f t="shared" si="63"/>
        <v>30</v>
      </c>
      <c r="R192" s="646">
        <v>30</v>
      </c>
      <c r="S192" s="642"/>
      <c r="T192" s="640" t="s">
        <v>28</v>
      </c>
    </row>
    <row r="193" spans="1:20" ht="21" customHeight="1">
      <c r="A193" s="637"/>
      <c r="B193" s="641" t="s">
        <v>29</v>
      </c>
      <c r="C193" s="637"/>
      <c r="D193" s="651"/>
      <c r="E193" s="926">
        <f t="shared" si="59"/>
        <v>0</v>
      </c>
      <c r="F193" s="926">
        <f t="shared" si="60"/>
        <v>0</v>
      </c>
      <c r="G193" s="926">
        <f t="shared" si="60"/>
        <v>0</v>
      </c>
      <c r="H193" s="926">
        <f t="shared" si="64"/>
        <v>0</v>
      </c>
      <c r="I193" s="926"/>
      <c r="J193" s="927"/>
      <c r="K193" s="926">
        <f t="shared" si="61"/>
        <v>0</v>
      </c>
      <c r="L193" s="926"/>
      <c r="M193" s="926"/>
      <c r="N193" s="926">
        <f t="shared" si="62"/>
        <v>0</v>
      </c>
      <c r="O193" s="926"/>
      <c r="P193" s="926"/>
      <c r="Q193" s="646">
        <f t="shared" si="63"/>
        <v>0</v>
      </c>
      <c r="R193" s="646"/>
      <c r="S193" s="642"/>
      <c r="T193" s="640" t="s">
        <v>30</v>
      </c>
    </row>
    <row r="194" spans="1:20" ht="21" customHeight="1">
      <c r="A194" s="637"/>
      <c r="B194" s="641" t="s">
        <v>31</v>
      </c>
      <c r="C194" s="637"/>
      <c r="D194" s="651"/>
      <c r="E194" s="926">
        <f t="shared" si="59"/>
        <v>76</v>
      </c>
      <c r="F194" s="926">
        <f t="shared" si="60"/>
        <v>76</v>
      </c>
      <c r="G194" s="926">
        <f t="shared" si="60"/>
        <v>0</v>
      </c>
      <c r="H194" s="926">
        <f t="shared" si="64"/>
        <v>0</v>
      </c>
      <c r="I194" s="926"/>
      <c r="J194" s="927"/>
      <c r="K194" s="926">
        <f t="shared" si="61"/>
        <v>0</v>
      </c>
      <c r="L194" s="926"/>
      <c r="M194" s="926"/>
      <c r="N194" s="926">
        <f t="shared" si="62"/>
        <v>49</v>
      </c>
      <c r="O194" s="926">
        <v>49</v>
      </c>
      <c r="P194" s="926"/>
      <c r="Q194" s="646">
        <f t="shared" si="63"/>
        <v>27</v>
      </c>
      <c r="R194" s="646">
        <v>27</v>
      </c>
      <c r="S194" s="642"/>
      <c r="T194" s="640" t="s">
        <v>32</v>
      </c>
    </row>
    <row r="195" spans="1:20" ht="21" customHeight="1">
      <c r="A195" s="637"/>
      <c r="B195" s="641" t="s">
        <v>33</v>
      </c>
      <c r="C195" s="637"/>
      <c r="D195" s="651"/>
      <c r="E195" s="926">
        <f t="shared" si="59"/>
        <v>86</v>
      </c>
      <c r="F195" s="926">
        <f t="shared" si="60"/>
        <v>86</v>
      </c>
      <c r="G195" s="926">
        <f t="shared" si="60"/>
        <v>0</v>
      </c>
      <c r="H195" s="926">
        <f t="shared" si="64"/>
        <v>0</v>
      </c>
      <c r="I195" s="926"/>
      <c r="J195" s="927"/>
      <c r="K195" s="926">
        <f t="shared" si="61"/>
        <v>0</v>
      </c>
      <c r="L195" s="926"/>
      <c r="M195" s="926"/>
      <c r="N195" s="926">
        <f t="shared" si="62"/>
        <v>63</v>
      </c>
      <c r="O195" s="926">
        <v>63</v>
      </c>
      <c r="P195" s="926"/>
      <c r="Q195" s="646">
        <f t="shared" si="63"/>
        <v>23</v>
      </c>
      <c r="R195" s="646">
        <v>23</v>
      </c>
      <c r="S195" s="642"/>
      <c r="T195" s="640" t="s">
        <v>34</v>
      </c>
    </row>
    <row r="196" spans="1:20" ht="21" customHeight="1">
      <c r="A196" s="637"/>
      <c r="B196" s="641" t="s">
        <v>35</v>
      </c>
      <c r="C196" s="637"/>
      <c r="D196" s="651"/>
      <c r="E196" s="926">
        <f t="shared" si="59"/>
        <v>148</v>
      </c>
      <c r="F196" s="926">
        <f t="shared" si="60"/>
        <v>148</v>
      </c>
      <c r="G196" s="926">
        <f t="shared" si="60"/>
        <v>0</v>
      </c>
      <c r="H196" s="926">
        <f t="shared" si="64"/>
        <v>0</v>
      </c>
      <c r="I196" s="926"/>
      <c r="J196" s="927"/>
      <c r="K196" s="926">
        <f t="shared" si="61"/>
        <v>0</v>
      </c>
      <c r="L196" s="926"/>
      <c r="M196" s="926"/>
      <c r="N196" s="926">
        <f t="shared" si="62"/>
        <v>82</v>
      </c>
      <c r="O196" s="926">
        <v>82</v>
      </c>
      <c r="P196" s="926"/>
      <c r="Q196" s="646">
        <f t="shared" si="63"/>
        <v>66</v>
      </c>
      <c r="R196" s="646">
        <v>66</v>
      </c>
      <c r="S196" s="642"/>
      <c r="T196" s="640" t="s">
        <v>36</v>
      </c>
    </row>
    <row r="197" spans="1:20" ht="21" customHeight="1">
      <c r="A197" s="637"/>
      <c r="B197" s="641" t="s">
        <v>37</v>
      </c>
      <c r="C197" s="637"/>
      <c r="D197" s="651"/>
      <c r="E197" s="926">
        <f t="shared" si="59"/>
        <v>0</v>
      </c>
      <c r="F197" s="926">
        <f t="shared" si="60"/>
        <v>0</v>
      </c>
      <c r="G197" s="926">
        <f t="shared" si="60"/>
        <v>0</v>
      </c>
      <c r="H197" s="926">
        <f t="shared" si="64"/>
        <v>0</v>
      </c>
      <c r="I197" s="926"/>
      <c r="J197" s="927"/>
      <c r="K197" s="926">
        <f t="shared" si="61"/>
        <v>0</v>
      </c>
      <c r="L197" s="926"/>
      <c r="M197" s="926"/>
      <c r="N197" s="926">
        <f t="shared" si="62"/>
        <v>0</v>
      </c>
      <c r="O197" s="926"/>
      <c r="P197" s="926"/>
      <c r="Q197" s="646">
        <f t="shared" si="63"/>
        <v>0</v>
      </c>
      <c r="R197" s="646"/>
      <c r="S197" s="642"/>
      <c r="T197" s="640" t="s">
        <v>38</v>
      </c>
    </row>
    <row r="198" spans="1:20" ht="21" customHeight="1">
      <c r="A198" s="637"/>
      <c r="B198" s="641" t="s">
        <v>39</v>
      </c>
      <c r="C198" s="637"/>
      <c r="D198" s="651"/>
      <c r="E198" s="926">
        <f t="shared" si="59"/>
        <v>0</v>
      </c>
      <c r="F198" s="926">
        <f t="shared" si="60"/>
        <v>0</v>
      </c>
      <c r="G198" s="926">
        <f t="shared" si="60"/>
        <v>0</v>
      </c>
      <c r="H198" s="926">
        <f t="shared" si="64"/>
        <v>0</v>
      </c>
      <c r="I198" s="926"/>
      <c r="J198" s="927"/>
      <c r="K198" s="926">
        <f t="shared" si="61"/>
        <v>0</v>
      </c>
      <c r="L198" s="926"/>
      <c r="M198" s="926"/>
      <c r="N198" s="926">
        <f t="shared" si="62"/>
        <v>0</v>
      </c>
      <c r="O198" s="926"/>
      <c r="P198" s="926"/>
      <c r="Q198" s="646">
        <f t="shared" si="63"/>
        <v>0</v>
      </c>
      <c r="R198" s="646"/>
      <c r="S198" s="642"/>
      <c r="T198" s="640" t="s">
        <v>40</v>
      </c>
    </row>
    <row r="199" spans="1:20" ht="21" customHeight="1">
      <c r="A199" s="637"/>
      <c r="B199" s="641" t="s">
        <v>41</v>
      </c>
      <c r="C199" s="637"/>
      <c r="D199" s="651"/>
      <c r="E199" s="926">
        <f t="shared" si="59"/>
        <v>224</v>
      </c>
      <c r="F199" s="926">
        <f t="shared" si="60"/>
        <v>224</v>
      </c>
      <c r="G199" s="926">
        <f t="shared" si="60"/>
        <v>0</v>
      </c>
      <c r="H199" s="926">
        <f t="shared" si="64"/>
        <v>0</v>
      </c>
      <c r="I199" s="926"/>
      <c r="J199" s="927"/>
      <c r="K199" s="926">
        <f t="shared" si="61"/>
        <v>0</v>
      </c>
      <c r="L199" s="926"/>
      <c r="M199" s="926"/>
      <c r="N199" s="926">
        <f t="shared" si="62"/>
        <v>160</v>
      </c>
      <c r="O199" s="926">
        <v>160</v>
      </c>
      <c r="P199" s="926"/>
      <c r="Q199" s="646">
        <f t="shared" si="63"/>
        <v>64</v>
      </c>
      <c r="R199" s="646">
        <v>64</v>
      </c>
      <c r="S199" s="642"/>
      <c r="T199" s="640" t="s">
        <v>42</v>
      </c>
    </row>
    <row r="200" spans="1:20" ht="21" customHeight="1">
      <c r="A200" s="637"/>
      <c r="B200" s="641" t="s">
        <v>43</v>
      </c>
      <c r="C200" s="637"/>
      <c r="D200" s="651"/>
      <c r="E200" s="926">
        <f t="shared" si="59"/>
        <v>0</v>
      </c>
      <c r="F200" s="926">
        <f t="shared" si="60"/>
        <v>0</v>
      </c>
      <c r="G200" s="926">
        <f t="shared" si="60"/>
        <v>0</v>
      </c>
      <c r="H200" s="926">
        <f t="shared" si="64"/>
        <v>0</v>
      </c>
      <c r="I200" s="926"/>
      <c r="J200" s="927"/>
      <c r="K200" s="926">
        <f t="shared" si="61"/>
        <v>0</v>
      </c>
      <c r="L200" s="926"/>
      <c r="M200" s="926"/>
      <c r="N200" s="926">
        <f t="shared" si="62"/>
        <v>0</v>
      </c>
      <c r="O200" s="926"/>
      <c r="P200" s="926"/>
      <c r="Q200" s="646">
        <f t="shared" si="63"/>
        <v>0</v>
      </c>
      <c r="R200" s="646"/>
      <c r="S200" s="642"/>
      <c r="T200" s="640" t="s">
        <v>44</v>
      </c>
    </row>
    <row r="201" spans="1:20" ht="21" customHeight="1">
      <c r="A201" s="637"/>
      <c r="B201" s="641" t="s">
        <v>45</v>
      </c>
      <c r="C201" s="637"/>
      <c r="D201" s="651"/>
      <c r="E201" s="926">
        <f t="shared" si="59"/>
        <v>106</v>
      </c>
      <c r="F201" s="926">
        <f t="shared" si="60"/>
        <v>106</v>
      </c>
      <c r="G201" s="926">
        <f t="shared" si="60"/>
        <v>0</v>
      </c>
      <c r="H201" s="926">
        <f t="shared" si="64"/>
        <v>0</v>
      </c>
      <c r="I201" s="926"/>
      <c r="J201" s="927"/>
      <c r="K201" s="926">
        <f t="shared" si="61"/>
        <v>0</v>
      </c>
      <c r="L201" s="926"/>
      <c r="M201" s="926"/>
      <c r="N201" s="926">
        <f t="shared" si="62"/>
        <v>69</v>
      </c>
      <c r="O201" s="926">
        <v>69</v>
      </c>
      <c r="P201" s="926"/>
      <c r="Q201" s="646">
        <f t="shared" si="63"/>
        <v>37</v>
      </c>
      <c r="R201" s="646">
        <v>37</v>
      </c>
      <c r="S201" s="642"/>
      <c r="T201" s="640" t="s">
        <v>46</v>
      </c>
    </row>
    <row r="202" spans="1:20" s="633" customFormat="1">
      <c r="A202" s="654"/>
      <c r="B202" s="643" t="s">
        <v>47</v>
      </c>
      <c r="C202" s="654"/>
      <c r="D202" s="655"/>
      <c r="E202" s="928">
        <f t="shared" si="59"/>
        <v>0</v>
      </c>
      <c r="F202" s="928">
        <f t="shared" si="60"/>
        <v>0</v>
      </c>
      <c r="G202" s="928">
        <f t="shared" si="60"/>
        <v>0</v>
      </c>
      <c r="H202" s="928">
        <f t="shared" si="64"/>
        <v>0</v>
      </c>
      <c r="I202" s="929"/>
      <c r="J202" s="918"/>
      <c r="K202" s="928">
        <f t="shared" si="61"/>
        <v>0</v>
      </c>
      <c r="L202" s="929"/>
      <c r="M202" s="918"/>
      <c r="N202" s="928">
        <f t="shared" si="62"/>
        <v>0</v>
      </c>
      <c r="O202" s="918"/>
      <c r="P202" s="918"/>
      <c r="Q202" s="647">
        <f t="shared" si="63"/>
        <v>0</v>
      </c>
      <c r="R202" s="657"/>
      <c r="S202" s="655"/>
      <c r="T202" s="643" t="s">
        <v>48</v>
      </c>
    </row>
    <row r="203" spans="1:20" s="633" customFormat="1" ht="3" customHeight="1">
      <c r="A203" s="649"/>
      <c r="B203" s="649"/>
      <c r="C203" s="649"/>
      <c r="D203" s="649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649"/>
      <c r="R203" s="649"/>
      <c r="S203" s="649"/>
      <c r="T203" s="649"/>
    </row>
    <row r="204" spans="1:20" s="650" customFormat="1" ht="17.100000000000001" customHeight="1">
      <c r="A204" s="650" t="s">
        <v>195</v>
      </c>
      <c r="B204" s="650" t="s">
        <v>66</v>
      </c>
      <c r="E204" s="201"/>
      <c r="F204" s="201"/>
      <c r="G204" s="201"/>
      <c r="H204" s="201"/>
      <c r="I204" s="201"/>
      <c r="J204" s="201"/>
      <c r="K204" s="201" t="s">
        <v>113</v>
      </c>
      <c r="L204" s="201"/>
      <c r="M204" s="201"/>
      <c r="N204" s="201"/>
      <c r="O204" s="201"/>
      <c r="P204" s="201"/>
    </row>
    <row r="205" spans="1:20" s="650" customFormat="1" ht="17.100000000000001" customHeight="1">
      <c r="A205" s="650" t="s">
        <v>196</v>
      </c>
      <c r="B205" s="650" t="s">
        <v>114</v>
      </c>
      <c r="E205" s="201"/>
      <c r="F205" s="201"/>
      <c r="G205" s="201"/>
      <c r="H205" s="201"/>
      <c r="I205" s="201"/>
      <c r="J205" s="201"/>
      <c r="K205" s="201" t="s">
        <v>327</v>
      </c>
      <c r="L205" s="201"/>
      <c r="M205" s="201"/>
      <c r="N205" s="201"/>
      <c r="O205" s="201"/>
      <c r="P205" s="201"/>
    </row>
    <row r="206" spans="1:20" ht="17.100000000000001" customHeight="1">
      <c r="C206" s="650" t="s">
        <v>116</v>
      </c>
      <c r="D206" s="650"/>
      <c r="E206" s="201"/>
      <c r="F206" s="201"/>
      <c r="G206" s="201"/>
      <c r="H206" s="201"/>
      <c r="I206" s="201"/>
      <c r="J206" s="201"/>
      <c r="K206" s="201" t="s">
        <v>316</v>
      </c>
      <c r="L206" s="201"/>
    </row>
    <row r="207" spans="1:20" s="1" customFormat="1">
      <c r="B207" s="1" t="s">
        <v>256</v>
      </c>
      <c r="C207" s="355">
        <v>3.8</v>
      </c>
      <c r="D207" s="1" t="s">
        <v>495</v>
      </c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</row>
    <row r="208" spans="1:20" s="15" customFormat="1">
      <c r="B208" s="1" t="s">
        <v>2</v>
      </c>
      <c r="C208" s="355">
        <v>3.8</v>
      </c>
      <c r="D208" s="1" t="s">
        <v>324</v>
      </c>
      <c r="E208" s="184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 t="s">
        <v>310</v>
      </c>
    </row>
    <row r="209" spans="1:20" s="4" customFormat="1" ht="6" customHeight="1"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</row>
    <row r="210" spans="1:20" s="10" customFormat="1" ht="21" customHeight="1">
      <c r="A210" s="1074" t="s">
        <v>3</v>
      </c>
      <c r="B210" s="1074"/>
      <c r="C210" s="1074"/>
      <c r="D210" s="1184"/>
      <c r="E210" s="190"/>
      <c r="F210" s="191"/>
      <c r="G210" s="192"/>
      <c r="H210" s="1081" t="s">
        <v>322</v>
      </c>
      <c r="I210" s="1082"/>
      <c r="J210" s="1082"/>
      <c r="K210" s="1082"/>
      <c r="L210" s="1082"/>
      <c r="M210" s="1082"/>
      <c r="N210" s="1082"/>
      <c r="O210" s="1082"/>
      <c r="P210" s="1082"/>
      <c r="Q210" s="1082"/>
      <c r="R210" s="1082"/>
      <c r="S210" s="1083"/>
      <c r="T210" s="33"/>
    </row>
    <row r="211" spans="1:20" s="10" customFormat="1" ht="18" customHeight="1">
      <c r="A211" s="1218"/>
      <c r="B211" s="1218"/>
      <c r="C211" s="1218"/>
      <c r="D211" s="1186"/>
      <c r="E211" s="201"/>
      <c r="F211" s="201"/>
      <c r="G211" s="201"/>
      <c r="H211" s="190"/>
      <c r="I211" s="191"/>
      <c r="J211" s="192"/>
      <c r="K211" s="190"/>
      <c r="L211" s="191"/>
      <c r="M211" s="192"/>
      <c r="N211" s="1214" t="s">
        <v>134</v>
      </c>
      <c r="O211" s="1214"/>
      <c r="P211" s="1214"/>
      <c r="Q211" s="1214"/>
      <c r="R211" s="1214"/>
      <c r="S211" s="1215"/>
      <c r="T211" s="8"/>
    </row>
    <row r="212" spans="1:20" s="10" customFormat="1" ht="18" customHeight="1">
      <c r="A212" s="1218"/>
      <c r="B212" s="1218"/>
      <c r="C212" s="1218"/>
      <c r="D212" s="1186"/>
      <c r="E212" s="1230" t="s">
        <v>7</v>
      </c>
      <c r="F212" s="1231"/>
      <c r="G212" s="1232"/>
      <c r="H212" s="1230" t="s">
        <v>133</v>
      </c>
      <c r="I212" s="1231"/>
      <c r="J212" s="1232"/>
      <c r="K212" s="1230" t="s">
        <v>89</v>
      </c>
      <c r="L212" s="1231"/>
      <c r="M212" s="1232"/>
      <c r="N212" s="1245" t="s">
        <v>100</v>
      </c>
      <c r="O212" s="1245"/>
      <c r="P212" s="1245"/>
      <c r="Q212" s="1245"/>
      <c r="R212" s="1245"/>
      <c r="S212" s="1246"/>
      <c r="T212" s="600" t="s">
        <v>5</v>
      </c>
    </row>
    <row r="213" spans="1:20" s="10" customFormat="1" ht="19.5" customHeight="1">
      <c r="A213" s="1218"/>
      <c r="B213" s="1218"/>
      <c r="C213" s="1218"/>
      <c r="D213" s="1186"/>
      <c r="E213" s="1230" t="s">
        <v>11</v>
      </c>
      <c r="F213" s="1231"/>
      <c r="G213" s="1232"/>
      <c r="H213" s="1230" t="s">
        <v>138</v>
      </c>
      <c r="I213" s="1231"/>
      <c r="J213" s="1232"/>
      <c r="K213" s="1230" t="s">
        <v>95</v>
      </c>
      <c r="L213" s="1231"/>
      <c r="M213" s="1232"/>
      <c r="N213" s="1235" t="s">
        <v>285</v>
      </c>
      <c r="O213" s="1235"/>
      <c r="P213" s="1236"/>
      <c r="Q213" s="1090" t="s">
        <v>292</v>
      </c>
      <c r="R213" s="1091"/>
      <c r="S213" s="1092"/>
      <c r="T213" s="601"/>
    </row>
    <row r="214" spans="1:20" s="10" customFormat="1" ht="19.5" customHeight="1">
      <c r="A214" s="1218"/>
      <c r="B214" s="1218"/>
      <c r="C214" s="1218"/>
      <c r="D214" s="1186"/>
      <c r="E214" s="916"/>
      <c r="F214" s="917"/>
      <c r="G214" s="918"/>
      <c r="H214" s="916"/>
      <c r="I214" s="917"/>
      <c r="J214" s="918"/>
      <c r="K214" s="916"/>
      <c r="L214" s="917"/>
      <c r="M214" s="918"/>
      <c r="N214" s="1111" t="s">
        <v>98</v>
      </c>
      <c r="O214" s="1111"/>
      <c r="P214" s="1112"/>
      <c r="Q214" s="1093" t="s">
        <v>99</v>
      </c>
      <c r="R214" s="1094"/>
      <c r="S214" s="1095"/>
      <c r="T214" s="601"/>
    </row>
    <row r="215" spans="1:20" s="10" customFormat="1" ht="19.5" customHeight="1">
      <c r="A215" s="1218"/>
      <c r="B215" s="1218"/>
      <c r="C215" s="1218"/>
      <c r="D215" s="1186"/>
      <c r="E215" s="919" t="s">
        <v>7</v>
      </c>
      <c r="F215" s="919" t="s">
        <v>167</v>
      </c>
      <c r="G215" s="920" t="s">
        <v>168</v>
      </c>
      <c r="H215" s="919" t="s">
        <v>7</v>
      </c>
      <c r="I215" s="919" t="s">
        <v>167</v>
      </c>
      <c r="J215" s="920" t="s">
        <v>168</v>
      </c>
      <c r="K215" s="919" t="s">
        <v>7</v>
      </c>
      <c r="L215" s="919" t="s">
        <v>167</v>
      </c>
      <c r="M215" s="920" t="s">
        <v>168</v>
      </c>
      <c r="N215" s="921" t="s">
        <v>7</v>
      </c>
      <c r="O215" s="921" t="s">
        <v>167</v>
      </c>
      <c r="P215" s="920" t="s">
        <v>168</v>
      </c>
      <c r="Q215" s="179" t="s">
        <v>7</v>
      </c>
      <c r="R215" s="179" t="s">
        <v>167</v>
      </c>
      <c r="S215" s="606" t="s">
        <v>168</v>
      </c>
      <c r="T215" s="8"/>
    </row>
    <row r="216" spans="1:20" s="10" customFormat="1" ht="19.5" customHeight="1">
      <c r="A216" s="1187"/>
      <c r="B216" s="1187"/>
      <c r="C216" s="1187"/>
      <c r="D216" s="1188"/>
      <c r="E216" s="922" t="s">
        <v>11</v>
      </c>
      <c r="F216" s="922" t="s">
        <v>169</v>
      </c>
      <c r="G216" s="923" t="s">
        <v>170</v>
      </c>
      <c r="H216" s="922" t="s">
        <v>11</v>
      </c>
      <c r="I216" s="922" t="s">
        <v>169</v>
      </c>
      <c r="J216" s="923" t="s">
        <v>170</v>
      </c>
      <c r="K216" s="922" t="s">
        <v>11</v>
      </c>
      <c r="L216" s="922" t="s">
        <v>169</v>
      </c>
      <c r="M216" s="923" t="s">
        <v>170</v>
      </c>
      <c r="N216" s="922" t="s">
        <v>11</v>
      </c>
      <c r="O216" s="922" t="s">
        <v>169</v>
      </c>
      <c r="P216" s="923" t="s">
        <v>170</v>
      </c>
      <c r="Q216" s="38" t="s">
        <v>11</v>
      </c>
      <c r="R216" s="38" t="s">
        <v>169</v>
      </c>
      <c r="S216" s="614" t="s">
        <v>170</v>
      </c>
      <c r="T216" s="23"/>
    </row>
    <row r="217" spans="1:20" s="11" customFormat="1" ht="3" customHeight="1">
      <c r="A217" s="603"/>
      <c r="B217" s="603"/>
      <c r="C217" s="603"/>
      <c r="D217" s="597"/>
      <c r="E217" s="919"/>
      <c r="F217" s="919"/>
      <c r="G217" s="920"/>
      <c r="H217" s="919"/>
      <c r="I217" s="919"/>
      <c r="J217" s="920"/>
      <c r="K217" s="919"/>
      <c r="L217" s="919"/>
      <c r="M217" s="920"/>
      <c r="N217" s="919"/>
      <c r="O217" s="919"/>
      <c r="P217" s="919"/>
      <c r="Q217" s="39"/>
      <c r="R217" s="39"/>
      <c r="S217" s="606"/>
      <c r="T217" s="8"/>
    </row>
    <row r="218" spans="1:20" s="50" customFormat="1" ht="21" customHeight="1">
      <c r="A218" s="1043" t="s">
        <v>21</v>
      </c>
      <c r="B218" s="1043"/>
      <c r="C218" s="1043"/>
      <c r="D218" s="1044"/>
      <c r="E218" s="925">
        <f>SUM(E219:E231)</f>
        <v>299</v>
      </c>
      <c r="F218" s="925">
        <f t="shared" ref="F218:S218" si="65">SUM(F219:F231)</f>
        <v>150</v>
      </c>
      <c r="G218" s="925">
        <f>SUM(G219:G231)</f>
        <v>149</v>
      </c>
      <c r="H218" s="925">
        <f>SUM(H219:H231)</f>
        <v>228</v>
      </c>
      <c r="I218" s="925">
        <f t="shared" si="65"/>
        <v>110</v>
      </c>
      <c r="J218" s="925">
        <f t="shared" si="65"/>
        <v>118</v>
      </c>
      <c r="K218" s="925">
        <f>SUM(K219:K231)</f>
        <v>71</v>
      </c>
      <c r="L218" s="925">
        <f t="shared" si="65"/>
        <v>40</v>
      </c>
      <c r="M218" s="925">
        <f t="shared" si="65"/>
        <v>31</v>
      </c>
      <c r="N218" s="925">
        <f t="shared" si="65"/>
        <v>0</v>
      </c>
      <c r="O218" s="925">
        <f t="shared" si="65"/>
        <v>0</v>
      </c>
      <c r="P218" s="925">
        <f t="shared" si="65"/>
        <v>0</v>
      </c>
      <c r="Q218" s="353">
        <f t="shared" si="65"/>
        <v>0</v>
      </c>
      <c r="R218" s="353">
        <f t="shared" si="65"/>
        <v>0</v>
      </c>
      <c r="S218" s="353">
        <f t="shared" si="65"/>
        <v>0</v>
      </c>
      <c r="T218" s="595" t="s">
        <v>11</v>
      </c>
    </row>
    <row r="219" spans="1:20" s="4" customFormat="1" ht="21" customHeight="1">
      <c r="A219" s="8"/>
      <c r="B219" s="59" t="s">
        <v>22</v>
      </c>
      <c r="C219" s="8"/>
      <c r="D219" s="27"/>
      <c r="E219" s="926">
        <f>SUM(F219:G219)</f>
        <v>299</v>
      </c>
      <c r="F219" s="926">
        <f>I219+L219+O219+R219</f>
        <v>150</v>
      </c>
      <c r="G219" s="926">
        <f>J219+M219+P219+S219</f>
        <v>149</v>
      </c>
      <c r="H219" s="926">
        <f>SUM(I219:J219)</f>
        <v>228</v>
      </c>
      <c r="I219" s="926">
        <v>110</v>
      </c>
      <c r="J219" s="927">
        <v>118</v>
      </c>
      <c r="K219" s="926">
        <f>SUM(L219:M219)</f>
        <v>71</v>
      </c>
      <c r="L219" s="926">
        <v>40</v>
      </c>
      <c r="M219" s="926">
        <v>31</v>
      </c>
      <c r="N219" s="926">
        <f>SUM(O219:P219)</f>
        <v>0</v>
      </c>
      <c r="O219" s="926"/>
      <c r="P219" s="926"/>
      <c r="Q219" s="9">
        <f>SUM(R219:S219)</f>
        <v>0</v>
      </c>
      <c r="R219" s="9"/>
      <c r="S219" s="286"/>
      <c r="T219" s="58" t="s">
        <v>23</v>
      </c>
    </row>
    <row r="220" spans="1:20" s="4" customFormat="1" ht="21" customHeight="1">
      <c r="A220" s="8"/>
      <c r="B220" s="57" t="s">
        <v>24</v>
      </c>
      <c r="C220" s="8"/>
      <c r="D220" s="27"/>
      <c r="E220" s="926">
        <f t="shared" ref="E220:E231" si="66">SUM(F220:G220)</f>
        <v>0</v>
      </c>
      <c r="F220" s="926">
        <f t="shared" ref="F220:G231" si="67">I220+L220+O220+R220</f>
        <v>0</v>
      </c>
      <c r="G220" s="926">
        <f>J220+M220+P220+S220</f>
        <v>0</v>
      </c>
      <c r="H220" s="926">
        <f>SUM(I220:J220)</f>
        <v>0</v>
      </c>
      <c r="I220" s="926"/>
      <c r="J220" s="927"/>
      <c r="K220" s="926">
        <f t="shared" ref="K220:K231" si="68">SUM(L220:M220)</f>
        <v>0</v>
      </c>
      <c r="L220" s="926"/>
      <c r="M220" s="926"/>
      <c r="N220" s="926">
        <f t="shared" ref="N220:N231" si="69">SUM(O220:P220)</f>
        <v>0</v>
      </c>
      <c r="O220" s="926"/>
      <c r="P220" s="926"/>
      <c r="Q220" s="9">
        <f t="shared" ref="Q220:Q231" si="70">SUM(R220:S220)</f>
        <v>0</v>
      </c>
      <c r="R220" s="9"/>
      <c r="S220" s="286"/>
      <c r="T220" s="58" t="s">
        <v>26</v>
      </c>
    </row>
    <row r="221" spans="1:20" s="4" customFormat="1" ht="21" customHeight="1">
      <c r="A221" s="8"/>
      <c r="B221" s="57" t="s">
        <v>27</v>
      </c>
      <c r="C221" s="8"/>
      <c r="D221" s="27"/>
      <c r="E221" s="926">
        <f t="shared" si="66"/>
        <v>0</v>
      </c>
      <c r="F221" s="926">
        <f t="shared" si="67"/>
        <v>0</v>
      </c>
      <c r="G221" s="926">
        <f t="shared" si="67"/>
        <v>0</v>
      </c>
      <c r="H221" s="926">
        <f t="shared" ref="H221:H231" si="71">SUM(I221:J221)</f>
        <v>0</v>
      </c>
      <c r="I221" s="926"/>
      <c r="J221" s="927"/>
      <c r="K221" s="926">
        <f t="shared" si="68"/>
        <v>0</v>
      </c>
      <c r="L221" s="926"/>
      <c r="M221" s="926"/>
      <c r="N221" s="926">
        <f t="shared" si="69"/>
        <v>0</v>
      </c>
      <c r="O221" s="926"/>
      <c r="P221" s="926"/>
      <c r="Q221" s="9">
        <f t="shared" si="70"/>
        <v>0</v>
      </c>
      <c r="R221" s="9"/>
      <c r="S221" s="286"/>
      <c r="T221" s="58" t="s">
        <v>28</v>
      </c>
    </row>
    <row r="222" spans="1:20" s="4" customFormat="1" ht="21" customHeight="1">
      <c r="A222" s="8"/>
      <c r="B222" s="57" t="s">
        <v>29</v>
      </c>
      <c r="C222" s="8"/>
      <c r="D222" s="27"/>
      <c r="E222" s="926">
        <f t="shared" si="66"/>
        <v>0</v>
      </c>
      <c r="F222" s="926">
        <f t="shared" si="67"/>
        <v>0</v>
      </c>
      <c r="G222" s="926">
        <f t="shared" si="67"/>
        <v>0</v>
      </c>
      <c r="H222" s="926">
        <f t="shared" si="71"/>
        <v>0</v>
      </c>
      <c r="I222" s="926"/>
      <c r="J222" s="927"/>
      <c r="K222" s="926">
        <f t="shared" si="68"/>
        <v>0</v>
      </c>
      <c r="L222" s="926"/>
      <c r="M222" s="926"/>
      <c r="N222" s="926">
        <f t="shared" si="69"/>
        <v>0</v>
      </c>
      <c r="O222" s="926"/>
      <c r="P222" s="926"/>
      <c r="Q222" s="9">
        <f t="shared" si="70"/>
        <v>0</v>
      </c>
      <c r="R222" s="9"/>
      <c r="S222" s="286"/>
      <c r="T222" s="58" t="s">
        <v>30</v>
      </c>
    </row>
    <row r="223" spans="1:20" s="4" customFormat="1" ht="21" customHeight="1">
      <c r="A223" s="8"/>
      <c r="B223" s="57" t="s">
        <v>31</v>
      </c>
      <c r="C223" s="8"/>
      <c r="D223" s="27"/>
      <c r="E223" s="926">
        <f t="shared" si="66"/>
        <v>0</v>
      </c>
      <c r="F223" s="926">
        <f t="shared" si="67"/>
        <v>0</v>
      </c>
      <c r="G223" s="926">
        <f t="shared" si="67"/>
        <v>0</v>
      </c>
      <c r="H223" s="926">
        <f t="shared" si="71"/>
        <v>0</v>
      </c>
      <c r="I223" s="926"/>
      <c r="J223" s="927"/>
      <c r="K223" s="926">
        <f t="shared" si="68"/>
        <v>0</v>
      </c>
      <c r="L223" s="926"/>
      <c r="M223" s="926"/>
      <c r="N223" s="926">
        <f t="shared" si="69"/>
        <v>0</v>
      </c>
      <c r="O223" s="926"/>
      <c r="P223" s="926"/>
      <c r="Q223" s="9">
        <f t="shared" si="70"/>
        <v>0</v>
      </c>
      <c r="R223" s="9"/>
      <c r="S223" s="286"/>
      <c r="T223" s="58" t="s">
        <v>32</v>
      </c>
    </row>
    <row r="224" spans="1:20" s="4" customFormat="1" ht="21" customHeight="1">
      <c r="A224" s="8"/>
      <c r="B224" s="57" t="s">
        <v>33</v>
      </c>
      <c r="C224" s="8"/>
      <c r="D224" s="27"/>
      <c r="E224" s="926">
        <f t="shared" si="66"/>
        <v>0</v>
      </c>
      <c r="F224" s="926">
        <f t="shared" si="67"/>
        <v>0</v>
      </c>
      <c r="G224" s="926">
        <f t="shared" si="67"/>
        <v>0</v>
      </c>
      <c r="H224" s="926">
        <f t="shared" si="71"/>
        <v>0</v>
      </c>
      <c r="I224" s="926"/>
      <c r="J224" s="927"/>
      <c r="K224" s="926">
        <f t="shared" si="68"/>
        <v>0</v>
      </c>
      <c r="L224" s="926"/>
      <c r="M224" s="926"/>
      <c r="N224" s="926">
        <f t="shared" si="69"/>
        <v>0</v>
      </c>
      <c r="O224" s="926"/>
      <c r="P224" s="926"/>
      <c r="Q224" s="9">
        <f t="shared" si="70"/>
        <v>0</v>
      </c>
      <c r="R224" s="9"/>
      <c r="S224" s="286"/>
      <c r="T224" s="58" t="s">
        <v>34</v>
      </c>
    </row>
    <row r="225" spans="1:20" s="4" customFormat="1" ht="21" customHeight="1">
      <c r="A225" s="8"/>
      <c r="B225" s="57" t="s">
        <v>35</v>
      </c>
      <c r="C225" s="8"/>
      <c r="D225" s="27"/>
      <c r="E225" s="926">
        <f t="shared" si="66"/>
        <v>0</v>
      </c>
      <c r="F225" s="926">
        <f t="shared" si="67"/>
        <v>0</v>
      </c>
      <c r="G225" s="926">
        <f t="shared" si="67"/>
        <v>0</v>
      </c>
      <c r="H225" s="926">
        <f t="shared" si="71"/>
        <v>0</v>
      </c>
      <c r="I225" s="926"/>
      <c r="J225" s="927"/>
      <c r="K225" s="926">
        <f t="shared" si="68"/>
        <v>0</v>
      </c>
      <c r="L225" s="926"/>
      <c r="M225" s="926"/>
      <c r="N225" s="926">
        <f t="shared" si="69"/>
        <v>0</v>
      </c>
      <c r="O225" s="926"/>
      <c r="P225" s="926"/>
      <c r="Q225" s="9">
        <f t="shared" si="70"/>
        <v>0</v>
      </c>
      <c r="R225" s="9"/>
      <c r="S225" s="286"/>
      <c r="T225" s="58" t="s">
        <v>36</v>
      </c>
    </row>
    <row r="226" spans="1:20" s="4" customFormat="1" ht="21" customHeight="1">
      <c r="A226" s="8"/>
      <c r="B226" s="57" t="s">
        <v>37</v>
      </c>
      <c r="C226" s="8"/>
      <c r="D226" s="27"/>
      <c r="E226" s="926">
        <f t="shared" si="66"/>
        <v>0</v>
      </c>
      <c r="F226" s="926">
        <f t="shared" si="67"/>
        <v>0</v>
      </c>
      <c r="G226" s="926">
        <f t="shared" si="67"/>
        <v>0</v>
      </c>
      <c r="H226" s="926">
        <f t="shared" si="71"/>
        <v>0</v>
      </c>
      <c r="I226" s="926"/>
      <c r="J226" s="927"/>
      <c r="K226" s="926">
        <f t="shared" si="68"/>
        <v>0</v>
      </c>
      <c r="L226" s="926"/>
      <c r="M226" s="926"/>
      <c r="N226" s="926">
        <f t="shared" si="69"/>
        <v>0</v>
      </c>
      <c r="O226" s="926"/>
      <c r="P226" s="926"/>
      <c r="Q226" s="9">
        <f t="shared" si="70"/>
        <v>0</v>
      </c>
      <c r="R226" s="9"/>
      <c r="S226" s="286"/>
      <c r="T226" s="58" t="s">
        <v>38</v>
      </c>
    </row>
    <row r="227" spans="1:20" s="4" customFormat="1" ht="21" customHeight="1">
      <c r="A227" s="8"/>
      <c r="B227" s="57" t="s">
        <v>39</v>
      </c>
      <c r="C227" s="8"/>
      <c r="D227" s="27"/>
      <c r="E227" s="926">
        <f t="shared" si="66"/>
        <v>0</v>
      </c>
      <c r="F227" s="926">
        <f t="shared" si="67"/>
        <v>0</v>
      </c>
      <c r="G227" s="926">
        <f t="shared" si="67"/>
        <v>0</v>
      </c>
      <c r="H227" s="926">
        <f t="shared" si="71"/>
        <v>0</v>
      </c>
      <c r="I227" s="926"/>
      <c r="J227" s="927"/>
      <c r="K227" s="926">
        <f t="shared" si="68"/>
        <v>0</v>
      </c>
      <c r="L227" s="926"/>
      <c r="M227" s="926"/>
      <c r="N227" s="926">
        <f t="shared" si="69"/>
        <v>0</v>
      </c>
      <c r="O227" s="926"/>
      <c r="P227" s="926"/>
      <c r="Q227" s="9">
        <f t="shared" si="70"/>
        <v>0</v>
      </c>
      <c r="R227" s="9"/>
      <c r="S227" s="286"/>
      <c r="T227" s="58" t="s">
        <v>40</v>
      </c>
    </row>
    <row r="228" spans="1:20" s="4" customFormat="1" ht="21" customHeight="1">
      <c r="A228" s="8"/>
      <c r="B228" s="57" t="s">
        <v>41</v>
      </c>
      <c r="C228" s="8"/>
      <c r="D228" s="27"/>
      <c r="E228" s="926">
        <f t="shared" si="66"/>
        <v>0</v>
      </c>
      <c r="F228" s="926">
        <f t="shared" si="67"/>
        <v>0</v>
      </c>
      <c r="G228" s="926">
        <f t="shared" si="67"/>
        <v>0</v>
      </c>
      <c r="H228" s="926">
        <f t="shared" si="71"/>
        <v>0</v>
      </c>
      <c r="I228" s="926"/>
      <c r="J228" s="927"/>
      <c r="K228" s="926">
        <f t="shared" si="68"/>
        <v>0</v>
      </c>
      <c r="L228" s="926"/>
      <c r="M228" s="926"/>
      <c r="N228" s="926">
        <f t="shared" si="69"/>
        <v>0</v>
      </c>
      <c r="O228" s="926"/>
      <c r="P228" s="926"/>
      <c r="Q228" s="9">
        <f t="shared" si="70"/>
        <v>0</v>
      </c>
      <c r="R228" s="9"/>
      <c r="S228" s="286"/>
      <c r="T228" s="58" t="s">
        <v>42</v>
      </c>
    </row>
    <row r="229" spans="1:20" s="4" customFormat="1" ht="21" customHeight="1">
      <c r="A229" s="8"/>
      <c r="B229" s="57" t="s">
        <v>43</v>
      </c>
      <c r="C229" s="8"/>
      <c r="D229" s="27"/>
      <c r="E229" s="926">
        <f t="shared" si="66"/>
        <v>0</v>
      </c>
      <c r="F229" s="926">
        <f t="shared" si="67"/>
        <v>0</v>
      </c>
      <c r="G229" s="926">
        <f t="shared" si="67"/>
        <v>0</v>
      </c>
      <c r="H229" s="926">
        <f t="shared" si="71"/>
        <v>0</v>
      </c>
      <c r="I229" s="926"/>
      <c r="J229" s="927"/>
      <c r="K229" s="926">
        <f t="shared" si="68"/>
        <v>0</v>
      </c>
      <c r="L229" s="926"/>
      <c r="M229" s="926"/>
      <c r="N229" s="926">
        <f t="shared" si="69"/>
        <v>0</v>
      </c>
      <c r="O229" s="926"/>
      <c r="P229" s="926"/>
      <c r="Q229" s="9">
        <f t="shared" si="70"/>
        <v>0</v>
      </c>
      <c r="R229" s="9"/>
      <c r="S229" s="286"/>
      <c r="T229" s="58" t="s">
        <v>44</v>
      </c>
    </row>
    <row r="230" spans="1:20" s="4" customFormat="1">
      <c r="A230" s="8"/>
      <c r="B230" s="57" t="s">
        <v>45</v>
      </c>
      <c r="C230" s="8"/>
      <c r="D230" s="27"/>
      <c r="E230" s="926">
        <f t="shared" si="66"/>
        <v>0</v>
      </c>
      <c r="F230" s="926">
        <f t="shared" si="67"/>
        <v>0</v>
      </c>
      <c r="G230" s="926">
        <f t="shared" si="67"/>
        <v>0</v>
      </c>
      <c r="H230" s="926">
        <f t="shared" si="71"/>
        <v>0</v>
      </c>
      <c r="I230" s="926"/>
      <c r="J230" s="927"/>
      <c r="K230" s="926">
        <f t="shared" si="68"/>
        <v>0</v>
      </c>
      <c r="L230" s="926"/>
      <c r="M230" s="926"/>
      <c r="N230" s="926">
        <f t="shared" si="69"/>
        <v>0</v>
      </c>
      <c r="O230" s="926"/>
      <c r="P230" s="926"/>
      <c r="Q230" s="9">
        <f t="shared" si="70"/>
        <v>0</v>
      </c>
      <c r="R230" s="9"/>
      <c r="S230" s="286"/>
      <c r="T230" s="58" t="s">
        <v>46</v>
      </c>
    </row>
    <row r="231" spans="1:20" s="1" customFormat="1">
      <c r="A231" s="23"/>
      <c r="B231" s="48" t="s">
        <v>47</v>
      </c>
      <c r="C231" s="23"/>
      <c r="D231" s="30"/>
      <c r="E231" s="928">
        <f t="shared" si="66"/>
        <v>0</v>
      </c>
      <c r="F231" s="928">
        <f t="shared" si="67"/>
        <v>0</v>
      </c>
      <c r="G231" s="928">
        <f t="shared" si="67"/>
        <v>0</v>
      </c>
      <c r="H231" s="928">
        <f t="shared" si="71"/>
        <v>0</v>
      </c>
      <c r="I231" s="929"/>
      <c r="J231" s="918"/>
      <c r="K231" s="928">
        <f t="shared" si="68"/>
        <v>0</v>
      </c>
      <c r="L231" s="929"/>
      <c r="M231" s="918"/>
      <c r="N231" s="928">
        <f t="shared" si="69"/>
        <v>0</v>
      </c>
      <c r="O231" s="918"/>
      <c r="P231" s="918"/>
      <c r="Q231" s="13">
        <f t="shared" si="70"/>
        <v>0</v>
      </c>
      <c r="R231" s="29"/>
      <c r="S231" s="30"/>
      <c r="T231" s="48" t="s">
        <v>48</v>
      </c>
    </row>
    <row r="232" spans="1:20" s="1" customFormat="1" ht="3" customHeight="1">
      <c r="A232" s="35"/>
      <c r="B232" s="35"/>
      <c r="C232" s="35"/>
      <c r="D232" s="35"/>
      <c r="E232" s="208"/>
      <c r="F232" s="208"/>
      <c r="G232" s="208"/>
      <c r="H232" s="208"/>
      <c r="I232" s="208"/>
      <c r="J232" s="208"/>
      <c r="K232" s="208"/>
      <c r="L232" s="208"/>
      <c r="M232" s="208"/>
      <c r="N232" s="208"/>
      <c r="O232" s="208"/>
      <c r="P232" s="208"/>
      <c r="Q232" s="35"/>
      <c r="R232" s="35"/>
      <c r="S232" s="35"/>
      <c r="T232" s="35"/>
    </row>
    <row r="233" spans="1:20" s="10" customFormat="1" ht="17.100000000000001" customHeight="1">
      <c r="A233" s="10" t="s">
        <v>195</v>
      </c>
      <c r="B233" s="10" t="s">
        <v>66</v>
      </c>
      <c r="E233" s="201"/>
      <c r="F233" s="201"/>
      <c r="G233" s="201"/>
      <c r="H233" s="201"/>
      <c r="I233" s="201"/>
      <c r="J233" s="201"/>
      <c r="K233" s="201" t="s">
        <v>113</v>
      </c>
      <c r="L233" s="201"/>
      <c r="M233" s="201"/>
      <c r="N233" s="201"/>
      <c r="O233" s="201"/>
      <c r="P233" s="201"/>
    </row>
    <row r="234" spans="1:20" s="10" customFormat="1" ht="17.100000000000001" customHeight="1">
      <c r="A234" s="10" t="s">
        <v>196</v>
      </c>
      <c r="B234" s="10" t="s">
        <v>114</v>
      </c>
      <c r="E234" s="201"/>
      <c r="F234" s="201"/>
      <c r="G234" s="201"/>
      <c r="H234" s="201"/>
      <c r="I234" s="201"/>
      <c r="J234" s="201"/>
      <c r="K234" s="201" t="s">
        <v>327</v>
      </c>
      <c r="L234" s="201"/>
      <c r="M234" s="201"/>
      <c r="N234" s="201"/>
      <c r="O234" s="201"/>
      <c r="P234" s="201"/>
    </row>
    <row r="235" spans="1:20" s="4" customFormat="1" ht="17.100000000000001" customHeight="1">
      <c r="C235" s="10" t="s">
        <v>116</v>
      </c>
      <c r="D235" s="10"/>
      <c r="E235" s="201"/>
      <c r="F235" s="201"/>
      <c r="G235" s="201"/>
      <c r="H235" s="201"/>
      <c r="I235" s="201"/>
      <c r="J235" s="201"/>
      <c r="K235" s="201" t="s">
        <v>316</v>
      </c>
      <c r="L235" s="201"/>
      <c r="M235" s="188"/>
      <c r="N235" s="188"/>
      <c r="O235" s="188"/>
      <c r="P235" s="188"/>
    </row>
    <row r="236" spans="1:20" s="633" customFormat="1">
      <c r="B236" s="633" t="s">
        <v>256</v>
      </c>
      <c r="C236" s="660">
        <v>3.8</v>
      </c>
      <c r="D236" s="633" t="s">
        <v>323</v>
      </c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P236" s="184"/>
    </row>
    <row r="237" spans="1:20" s="661" customFormat="1">
      <c r="B237" s="633" t="s">
        <v>2</v>
      </c>
      <c r="C237" s="660">
        <v>3.8</v>
      </c>
      <c r="D237" s="633" t="s">
        <v>332</v>
      </c>
      <c r="E237" s="184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 t="s">
        <v>333</v>
      </c>
    </row>
    <row r="238" spans="1:20" ht="6" customHeight="1"/>
    <row r="239" spans="1:20" s="650" customFormat="1" ht="21" customHeight="1">
      <c r="A239" s="1219" t="s">
        <v>3</v>
      </c>
      <c r="B239" s="1219"/>
      <c r="C239" s="1219"/>
      <c r="D239" s="1220"/>
      <c r="E239" s="190"/>
      <c r="F239" s="191"/>
      <c r="G239" s="192"/>
      <c r="H239" s="1225" t="s">
        <v>322</v>
      </c>
      <c r="I239" s="1226"/>
      <c r="J239" s="1226"/>
      <c r="K239" s="1226"/>
      <c r="L239" s="1226"/>
      <c r="M239" s="1226"/>
      <c r="N239" s="1226"/>
      <c r="O239" s="1226"/>
      <c r="P239" s="1226"/>
      <c r="Q239" s="1226"/>
      <c r="R239" s="1226"/>
      <c r="S239" s="1227"/>
      <c r="T239" s="652"/>
    </row>
    <row r="240" spans="1:20" s="650" customFormat="1" ht="18" customHeight="1">
      <c r="A240" s="1221"/>
      <c r="B240" s="1221"/>
      <c r="C240" s="1221"/>
      <c r="D240" s="1222"/>
      <c r="E240" s="201"/>
      <c r="F240" s="201"/>
      <c r="G240" s="201"/>
      <c r="H240" s="190"/>
      <c r="I240" s="191"/>
      <c r="J240" s="192"/>
      <c r="K240" s="190"/>
      <c r="L240" s="191"/>
      <c r="M240" s="192"/>
      <c r="N240" s="1228" t="s">
        <v>134</v>
      </c>
      <c r="O240" s="1228"/>
      <c r="P240" s="1228"/>
      <c r="Q240" s="1228"/>
      <c r="R240" s="1228"/>
      <c r="S240" s="1229"/>
      <c r="T240" s="637"/>
    </row>
    <row r="241" spans="1:20" s="650" customFormat="1" ht="18" customHeight="1">
      <c r="A241" s="1221"/>
      <c r="B241" s="1221"/>
      <c r="C241" s="1221"/>
      <c r="D241" s="1222"/>
      <c r="E241" s="1230" t="s">
        <v>7</v>
      </c>
      <c r="F241" s="1231"/>
      <c r="G241" s="1232"/>
      <c r="H241" s="1230" t="s">
        <v>133</v>
      </c>
      <c r="I241" s="1231"/>
      <c r="J241" s="1232"/>
      <c r="K241" s="1230" t="s">
        <v>89</v>
      </c>
      <c r="L241" s="1231"/>
      <c r="M241" s="1232"/>
      <c r="N241" s="1233" t="s">
        <v>100</v>
      </c>
      <c r="O241" s="1233"/>
      <c r="P241" s="1233"/>
      <c r="Q241" s="1233"/>
      <c r="R241" s="1233"/>
      <c r="S241" s="1234"/>
      <c r="T241" s="662" t="s">
        <v>5</v>
      </c>
    </row>
    <row r="242" spans="1:20" s="650" customFormat="1" ht="19.5" customHeight="1">
      <c r="A242" s="1221"/>
      <c r="B242" s="1221"/>
      <c r="C242" s="1221"/>
      <c r="D242" s="1222"/>
      <c r="E242" s="1230" t="s">
        <v>11</v>
      </c>
      <c r="F242" s="1231"/>
      <c r="G242" s="1232"/>
      <c r="H242" s="1230" t="s">
        <v>138</v>
      </c>
      <c r="I242" s="1231"/>
      <c r="J242" s="1232"/>
      <c r="K242" s="1230" t="s">
        <v>95</v>
      </c>
      <c r="L242" s="1231"/>
      <c r="M242" s="1232"/>
      <c r="N242" s="1235" t="s">
        <v>285</v>
      </c>
      <c r="O242" s="1235"/>
      <c r="P242" s="1236"/>
      <c r="Q242" s="1237" t="s">
        <v>292</v>
      </c>
      <c r="R242" s="1238"/>
      <c r="S242" s="1239"/>
      <c r="T242" s="653"/>
    </row>
    <row r="243" spans="1:20" s="650" customFormat="1" ht="19.5" customHeight="1">
      <c r="A243" s="1221"/>
      <c r="B243" s="1221"/>
      <c r="C243" s="1221"/>
      <c r="D243" s="1222"/>
      <c r="E243" s="916"/>
      <c r="F243" s="917"/>
      <c r="G243" s="918"/>
      <c r="H243" s="916"/>
      <c r="I243" s="917"/>
      <c r="J243" s="918"/>
      <c r="K243" s="916"/>
      <c r="L243" s="917"/>
      <c r="M243" s="918"/>
      <c r="N243" s="1111" t="s">
        <v>98</v>
      </c>
      <c r="O243" s="1111"/>
      <c r="P243" s="1112"/>
      <c r="Q243" s="1240" t="s">
        <v>99</v>
      </c>
      <c r="R243" s="1241"/>
      <c r="S243" s="1242"/>
      <c r="T243" s="653"/>
    </row>
    <row r="244" spans="1:20" s="650" customFormat="1" ht="19.5" customHeight="1">
      <c r="A244" s="1221"/>
      <c r="B244" s="1221"/>
      <c r="C244" s="1221"/>
      <c r="D244" s="1222"/>
      <c r="E244" s="919" t="s">
        <v>7</v>
      </c>
      <c r="F244" s="919" t="s">
        <v>167</v>
      </c>
      <c r="G244" s="920" t="s">
        <v>168</v>
      </c>
      <c r="H244" s="919" t="s">
        <v>7</v>
      </c>
      <c r="I244" s="919" t="s">
        <v>167</v>
      </c>
      <c r="J244" s="920" t="s">
        <v>168</v>
      </c>
      <c r="K244" s="919" t="s">
        <v>7</v>
      </c>
      <c r="L244" s="919" t="s">
        <v>167</v>
      </c>
      <c r="M244" s="920" t="s">
        <v>168</v>
      </c>
      <c r="N244" s="921" t="s">
        <v>7</v>
      </c>
      <c r="O244" s="921" t="s">
        <v>167</v>
      </c>
      <c r="P244" s="920" t="s">
        <v>168</v>
      </c>
      <c r="Q244" s="665" t="s">
        <v>7</v>
      </c>
      <c r="R244" s="665" t="s">
        <v>167</v>
      </c>
      <c r="S244" s="664" t="s">
        <v>168</v>
      </c>
      <c r="T244" s="637"/>
    </row>
    <row r="245" spans="1:20" s="650" customFormat="1" ht="19.5" customHeight="1">
      <c r="A245" s="1223"/>
      <c r="B245" s="1223"/>
      <c r="C245" s="1223"/>
      <c r="D245" s="1224"/>
      <c r="E245" s="922" t="s">
        <v>11</v>
      </c>
      <c r="F245" s="922" t="s">
        <v>169</v>
      </c>
      <c r="G245" s="923" t="s">
        <v>170</v>
      </c>
      <c r="H245" s="922" t="s">
        <v>11</v>
      </c>
      <c r="I245" s="922" t="s">
        <v>169</v>
      </c>
      <c r="J245" s="923" t="s">
        <v>170</v>
      </c>
      <c r="K245" s="922" t="s">
        <v>11</v>
      </c>
      <c r="L245" s="922" t="s">
        <v>169</v>
      </c>
      <c r="M245" s="923" t="s">
        <v>170</v>
      </c>
      <c r="N245" s="922" t="s">
        <v>11</v>
      </c>
      <c r="O245" s="922" t="s">
        <v>169</v>
      </c>
      <c r="P245" s="923" t="s">
        <v>170</v>
      </c>
      <c r="Q245" s="666" t="s">
        <v>11</v>
      </c>
      <c r="R245" s="666" t="s">
        <v>169</v>
      </c>
      <c r="S245" s="667" t="s">
        <v>170</v>
      </c>
      <c r="T245" s="654"/>
    </row>
    <row r="246" spans="1:20" s="639" customFormat="1" ht="3" customHeight="1">
      <c r="A246" s="668"/>
      <c r="B246" s="668"/>
      <c r="C246" s="668"/>
      <c r="D246" s="669"/>
      <c r="E246" s="919"/>
      <c r="F246" s="919"/>
      <c r="G246" s="920"/>
      <c r="H246" s="919"/>
      <c r="I246" s="919"/>
      <c r="J246" s="920"/>
      <c r="K246" s="919"/>
      <c r="L246" s="919"/>
      <c r="M246" s="920"/>
      <c r="N246" s="919"/>
      <c r="O246" s="919"/>
      <c r="P246" s="919"/>
      <c r="Q246" s="663"/>
      <c r="R246" s="663"/>
      <c r="S246" s="664"/>
      <c r="T246" s="637"/>
    </row>
    <row r="247" spans="1:20" s="635" customFormat="1" ht="21" customHeight="1">
      <c r="A247" s="1243" t="s">
        <v>21</v>
      </c>
      <c r="B247" s="1243"/>
      <c r="C247" s="1243"/>
      <c r="D247" s="1244"/>
      <c r="E247" s="940">
        <f>H247+K247+N247+Q247</f>
        <v>3087</v>
      </c>
      <c r="F247" s="940">
        <f t="shared" ref="F247:G260" si="72">I247+L247+O247+R247</f>
        <v>1620</v>
      </c>
      <c r="G247" s="940">
        <f t="shared" si="72"/>
        <v>1467</v>
      </c>
      <c r="H247" s="940">
        <f t="shared" ref="H247:S247" si="73">SUM(H248:H260)</f>
        <v>731</v>
      </c>
      <c r="I247" s="940">
        <f t="shared" si="73"/>
        <v>393</v>
      </c>
      <c r="J247" s="940">
        <f t="shared" si="73"/>
        <v>338</v>
      </c>
      <c r="K247" s="940">
        <f t="shared" si="73"/>
        <v>1725</v>
      </c>
      <c r="L247" s="940">
        <f t="shared" si="73"/>
        <v>890</v>
      </c>
      <c r="M247" s="940">
        <f t="shared" si="73"/>
        <v>835</v>
      </c>
      <c r="N247" s="940">
        <f t="shared" si="73"/>
        <v>631</v>
      </c>
      <c r="O247" s="940">
        <f t="shared" si="73"/>
        <v>337</v>
      </c>
      <c r="P247" s="940">
        <f t="shared" si="73"/>
        <v>294</v>
      </c>
      <c r="Q247" s="675">
        <f t="shared" si="73"/>
        <v>0</v>
      </c>
      <c r="R247" s="675">
        <f t="shared" si="73"/>
        <v>0</v>
      </c>
      <c r="S247" s="675">
        <f t="shared" si="73"/>
        <v>0</v>
      </c>
      <c r="T247" s="656" t="s">
        <v>11</v>
      </c>
    </row>
    <row r="248" spans="1:20" ht="21" customHeight="1">
      <c r="A248" s="637"/>
      <c r="B248" s="638" t="s">
        <v>22</v>
      </c>
      <c r="C248" s="637"/>
      <c r="D248" s="651"/>
      <c r="E248" s="941">
        <f t="shared" ref="E248:E260" si="74">H248+K248+N248+Q248</f>
        <v>3087</v>
      </c>
      <c r="F248" s="941">
        <f t="shared" si="72"/>
        <v>1620</v>
      </c>
      <c r="G248" s="941">
        <f t="shared" si="72"/>
        <v>1467</v>
      </c>
      <c r="H248" s="942">
        <f>SUM(I248:J248)</f>
        <v>731</v>
      </c>
      <c r="I248" s="943">
        <v>393</v>
      </c>
      <c r="J248" s="943">
        <v>338</v>
      </c>
      <c r="K248" s="942">
        <f>SUM(L248:M248)</f>
        <v>1725</v>
      </c>
      <c r="L248" s="943">
        <v>890</v>
      </c>
      <c r="M248" s="943">
        <v>835</v>
      </c>
      <c r="N248" s="942">
        <f>SUM(O248:P248)</f>
        <v>631</v>
      </c>
      <c r="O248" s="943">
        <v>337</v>
      </c>
      <c r="P248" s="943">
        <v>294</v>
      </c>
      <c r="Q248" s="676">
        <f>SUM(R248:S248)</f>
        <v>0</v>
      </c>
      <c r="R248" s="677">
        <f>AN248+BI248+CD248+CY248+DT248+EO248</f>
        <v>0</v>
      </c>
      <c r="S248" s="677">
        <f>AO248+BJ248+CE248+CZ248+DU248+EP248</f>
        <v>0</v>
      </c>
      <c r="T248" s="640" t="s">
        <v>23</v>
      </c>
    </row>
    <row r="249" spans="1:20" ht="21" customHeight="1">
      <c r="A249" s="637"/>
      <c r="B249" s="641" t="s">
        <v>24</v>
      </c>
      <c r="C249" s="637"/>
      <c r="D249" s="651"/>
      <c r="E249" s="941">
        <f t="shared" si="74"/>
        <v>0</v>
      </c>
      <c r="F249" s="941">
        <f t="shared" si="72"/>
        <v>0</v>
      </c>
      <c r="G249" s="941">
        <f t="shared" si="72"/>
        <v>0</v>
      </c>
      <c r="H249" s="942">
        <f t="shared" ref="H249:H260" si="75">SUM(I249:J249)</f>
        <v>0</v>
      </c>
      <c r="I249" s="943"/>
      <c r="J249" s="943"/>
      <c r="K249" s="942">
        <f t="shared" ref="K249:K260" si="76">SUM(L249:M249)</f>
        <v>0</v>
      </c>
      <c r="L249" s="943"/>
      <c r="M249" s="943"/>
      <c r="N249" s="942">
        <f t="shared" ref="N249:N260" si="77">SUM(O249:P249)</f>
        <v>0</v>
      </c>
      <c r="O249" s="943"/>
      <c r="P249" s="943"/>
      <c r="Q249" s="676">
        <f t="shared" ref="Q249:Q260" si="78">SUM(R249:S249)</f>
        <v>0</v>
      </c>
      <c r="R249" s="677"/>
      <c r="S249" s="677"/>
      <c r="T249" s="640" t="s">
        <v>26</v>
      </c>
    </row>
    <row r="250" spans="1:20" ht="21" customHeight="1">
      <c r="A250" s="637"/>
      <c r="B250" s="641" t="s">
        <v>27</v>
      </c>
      <c r="C250" s="637"/>
      <c r="D250" s="651"/>
      <c r="E250" s="941">
        <f t="shared" si="74"/>
        <v>0</v>
      </c>
      <c r="F250" s="941">
        <f t="shared" si="72"/>
        <v>0</v>
      </c>
      <c r="G250" s="941">
        <f t="shared" si="72"/>
        <v>0</v>
      </c>
      <c r="H250" s="942">
        <f t="shared" si="75"/>
        <v>0</v>
      </c>
      <c r="I250" s="943"/>
      <c r="J250" s="943"/>
      <c r="K250" s="942">
        <f t="shared" si="76"/>
        <v>0</v>
      </c>
      <c r="L250" s="943"/>
      <c r="M250" s="943"/>
      <c r="N250" s="942">
        <f t="shared" si="77"/>
        <v>0</v>
      </c>
      <c r="O250" s="943"/>
      <c r="P250" s="943"/>
      <c r="Q250" s="676">
        <f t="shared" si="78"/>
        <v>0</v>
      </c>
      <c r="R250" s="677"/>
      <c r="S250" s="677"/>
      <c r="T250" s="640" t="s">
        <v>28</v>
      </c>
    </row>
    <row r="251" spans="1:20" ht="21" customHeight="1">
      <c r="A251" s="637"/>
      <c r="B251" s="641" t="s">
        <v>29</v>
      </c>
      <c r="C251" s="637"/>
      <c r="D251" s="651"/>
      <c r="E251" s="941">
        <f t="shared" si="74"/>
        <v>0</v>
      </c>
      <c r="F251" s="941">
        <f t="shared" si="72"/>
        <v>0</v>
      </c>
      <c r="G251" s="941">
        <f t="shared" si="72"/>
        <v>0</v>
      </c>
      <c r="H251" s="942">
        <f t="shared" si="75"/>
        <v>0</v>
      </c>
      <c r="I251" s="943"/>
      <c r="J251" s="943"/>
      <c r="K251" s="942">
        <f t="shared" si="76"/>
        <v>0</v>
      </c>
      <c r="L251" s="943"/>
      <c r="M251" s="943"/>
      <c r="N251" s="942">
        <f t="shared" si="77"/>
        <v>0</v>
      </c>
      <c r="O251" s="943"/>
      <c r="P251" s="943"/>
      <c r="Q251" s="676">
        <f t="shared" si="78"/>
        <v>0</v>
      </c>
      <c r="R251" s="677"/>
      <c r="S251" s="677"/>
      <c r="T251" s="640" t="s">
        <v>30</v>
      </c>
    </row>
    <row r="252" spans="1:20" ht="21" customHeight="1">
      <c r="A252" s="637"/>
      <c r="B252" s="641" t="s">
        <v>31</v>
      </c>
      <c r="C252" s="637"/>
      <c r="D252" s="651"/>
      <c r="E252" s="941">
        <f t="shared" si="74"/>
        <v>0</v>
      </c>
      <c r="F252" s="941">
        <f t="shared" si="72"/>
        <v>0</v>
      </c>
      <c r="G252" s="941">
        <f t="shared" si="72"/>
        <v>0</v>
      </c>
      <c r="H252" s="942">
        <f t="shared" si="75"/>
        <v>0</v>
      </c>
      <c r="I252" s="943"/>
      <c r="J252" s="943"/>
      <c r="K252" s="942">
        <f t="shared" si="76"/>
        <v>0</v>
      </c>
      <c r="L252" s="943"/>
      <c r="M252" s="943"/>
      <c r="N252" s="942">
        <f t="shared" si="77"/>
        <v>0</v>
      </c>
      <c r="O252" s="943"/>
      <c r="P252" s="943"/>
      <c r="Q252" s="676">
        <f t="shared" si="78"/>
        <v>0</v>
      </c>
      <c r="R252" s="677"/>
      <c r="S252" s="677"/>
      <c r="T252" s="640" t="s">
        <v>32</v>
      </c>
    </row>
    <row r="253" spans="1:20" ht="21" customHeight="1">
      <c r="A253" s="637"/>
      <c r="B253" s="641" t="s">
        <v>33</v>
      </c>
      <c r="C253" s="637"/>
      <c r="D253" s="651"/>
      <c r="E253" s="941">
        <f t="shared" si="74"/>
        <v>0</v>
      </c>
      <c r="F253" s="941">
        <f t="shared" si="72"/>
        <v>0</v>
      </c>
      <c r="G253" s="941">
        <f t="shared" si="72"/>
        <v>0</v>
      </c>
      <c r="H253" s="942">
        <f t="shared" si="75"/>
        <v>0</v>
      </c>
      <c r="I253" s="943"/>
      <c r="J253" s="943"/>
      <c r="K253" s="942">
        <f t="shared" si="76"/>
        <v>0</v>
      </c>
      <c r="L253" s="943"/>
      <c r="M253" s="943"/>
      <c r="N253" s="942">
        <f t="shared" si="77"/>
        <v>0</v>
      </c>
      <c r="O253" s="943"/>
      <c r="P253" s="943"/>
      <c r="Q253" s="676">
        <f t="shared" si="78"/>
        <v>0</v>
      </c>
      <c r="R253" s="677"/>
      <c r="S253" s="677"/>
      <c r="T253" s="640" t="s">
        <v>34</v>
      </c>
    </row>
    <row r="254" spans="1:20" ht="21" customHeight="1">
      <c r="A254" s="637"/>
      <c r="B254" s="641" t="s">
        <v>35</v>
      </c>
      <c r="C254" s="637"/>
      <c r="D254" s="651"/>
      <c r="E254" s="941">
        <f t="shared" si="74"/>
        <v>0</v>
      </c>
      <c r="F254" s="941">
        <f t="shared" si="72"/>
        <v>0</v>
      </c>
      <c r="G254" s="941">
        <f t="shared" si="72"/>
        <v>0</v>
      </c>
      <c r="H254" s="942">
        <f t="shared" si="75"/>
        <v>0</v>
      </c>
      <c r="I254" s="943"/>
      <c r="J254" s="943"/>
      <c r="K254" s="942">
        <f t="shared" si="76"/>
        <v>0</v>
      </c>
      <c r="L254" s="943"/>
      <c r="M254" s="943"/>
      <c r="N254" s="942">
        <f t="shared" si="77"/>
        <v>0</v>
      </c>
      <c r="O254" s="943"/>
      <c r="P254" s="943"/>
      <c r="Q254" s="676">
        <f t="shared" si="78"/>
        <v>0</v>
      </c>
      <c r="R254" s="677"/>
      <c r="S254" s="677"/>
      <c r="T254" s="640" t="s">
        <v>36</v>
      </c>
    </row>
    <row r="255" spans="1:20" ht="21" customHeight="1">
      <c r="A255" s="637"/>
      <c r="B255" s="641" t="s">
        <v>37</v>
      </c>
      <c r="C255" s="637"/>
      <c r="D255" s="651"/>
      <c r="E255" s="941">
        <f t="shared" si="74"/>
        <v>0</v>
      </c>
      <c r="F255" s="941">
        <f t="shared" si="72"/>
        <v>0</v>
      </c>
      <c r="G255" s="941">
        <f t="shared" si="72"/>
        <v>0</v>
      </c>
      <c r="H255" s="942">
        <f t="shared" si="75"/>
        <v>0</v>
      </c>
      <c r="I255" s="943"/>
      <c r="J255" s="943"/>
      <c r="K255" s="942">
        <f t="shared" si="76"/>
        <v>0</v>
      </c>
      <c r="L255" s="943"/>
      <c r="M255" s="943"/>
      <c r="N255" s="942">
        <f t="shared" si="77"/>
        <v>0</v>
      </c>
      <c r="O255" s="943"/>
      <c r="P255" s="943"/>
      <c r="Q255" s="676">
        <f t="shared" si="78"/>
        <v>0</v>
      </c>
      <c r="R255" s="677"/>
      <c r="S255" s="677"/>
      <c r="T255" s="640" t="s">
        <v>38</v>
      </c>
    </row>
    <row r="256" spans="1:20" ht="21" customHeight="1">
      <c r="A256" s="637"/>
      <c r="B256" s="641" t="s">
        <v>39</v>
      </c>
      <c r="C256" s="637"/>
      <c r="D256" s="651"/>
      <c r="E256" s="941">
        <f t="shared" si="74"/>
        <v>0</v>
      </c>
      <c r="F256" s="941">
        <f t="shared" si="72"/>
        <v>0</v>
      </c>
      <c r="G256" s="941">
        <f t="shared" si="72"/>
        <v>0</v>
      </c>
      <c r="H256" s="942">
        <f t="shared" si="75"/>
        <v>0</v>
      </c>
      <c r="I256" s="943"/>
      <c r="J256" s="943"/>
      <c r="K256" s="942">
        <f t="shared" si="76"/>
        <v>0</v>
      </c>
      <c r="L256" s="943"/>
      <c r="M256" s="943"/>
      <c r="N256" s="942">
        <f t="shared" si="77"/>
        <v>0</v>
      </c>
      <c r="O256" s="943"/>
      <c r="P256" s="943"/>
      <c r="Q256" s="676">
        <f t="shared" si="78"/>
        <v>0</v>
      </c>
      <c r="R256" s="677"/>
      <c r="S256" s="677"/>
      <c r="T256" s="640" t="s">
        <v>40</v>
      </c>
    </row>
    <row r="257" spans="1:20" ht="21" customHeight="1">
      <c r="A257" s="637"/>
      <c r="B257" s="641" t="s">
        <v>41</v>
      </c>
      <c r="C257" s="637"/>
      <c r="D257" s="651"/>
      <c r="E257" s="941">
        <f t="shared" si="74"/>
        <v>0</v>
      </c>
      <c r="F257" s="941">
        <f t="shared" si="72"/>
        <v>0</v>
      </c>
      <c r="G257" s="941">
        <f t="shared" si="72"/>
        <v>0</v>
      </c>
      <c r="H257" s="942">
        <f t="shared" si="75"/>
        <v>0</v>
      </c>
      <c r="I257" s="943"/>
      <c r="J257" s="943"/>
      <c r="K257" s="942">
        <f t="shared" si="76"/>
        <v>0</v>
      </c>
      <c r="L257" s="943"/>
      <c r="M257" s="943"/>
      <c r="N257" s="942">
        <f t="shared" si="77"/>
        <v>0</v>
      </c>
      <c r="O257" s="943"/>
      <c r="P257" s="943"/>
      <c r="Q257" s="676">
        <f t="shared" si="78"/>
        <v>0</v>
      </c>
      <c r="R257" s="677"/>
      <c r="S257" s="677"/>
      <c r="T257" s="640" t="s">
        <v>42</v>
      </c>
    </row>
    <row r="258" spans="1:20" ht="21" customHeight="1">
      <c r="A258" s="637"/>
      <c r="B258" s="641" t="s">
        <v>43</v>
      </c>
      <c r="C258" s="637"/>
      <c r="D258" s="651"/>
      <c r="E258" s="941">
        <f t="shared" si="74"/>
        <v>0</v>
      </c>
      <c r="F258" s="941">
        <f t="shared" si="72"/>
        <v>0</v>
      </c>
      <c r="G258" s="941">
        <f t="shared" si="72"/>
        <v>0</v>
      </c>
      <c r="H258" s="942">
        <f t="shared" si="75"/>
        <v>0</v>
      </c>
      <c r="I258" s="943"/>
      <c r="J258" s="943"/>
      <c r="K258" s="942">
        <f t="shared" si="76"/>
        <v>0</v>
      </c>
      <c r="L258" s="943"/>
      <c r="M258" s="943"/>
      <c r="N258" s="942">
        <f t="shared" si="77"/>
        <v>0</v>
      </c>
      <c r="O258" s="943"/>
      <c r="P258" s="943"/>
      <c r="Q258" s="676">
        <f t="shared" si="78"/>
        <v>0</v>
      </c>
      <c r="R258" s="677"/>
      <c r="S258" s="677"/>
      <c r="T258" s="640" t="s">
        <v>44</v>
      </c>
    </row>
    <row r="259" spans="1:20" ht="21" customHeight="1">
      <c r="A259" s="637"/>
      <c r="B259" s="641" t="s">
        <v>45</v>
      </c>
      <c r="C259" s="637"/>
      <c r="D259" s="651"/>
      <c r="E259" s="941">
        <f t="shared" si="74"/>
        <v>0</v>
      </c>
      <c r="F259" s="941">
        <f t="shared" si="72"/>
        <v>0</v>
      </c>
      <c r="G259" s="941">
        <f t="shared" si="72"/>
        <v>0</v>
      </c>
      <c r="H259" s="942">
        <f t="shared" si="75"/>
        <v>0</v>
      </c>
      <c r="I259" s="943"/>
      <c r="J259" s="943"/>
      <c r="K259" s="942">
        <f t="shared" si="76"/>
        <v>0</v>
      </c>
      <c r="L259" s="943"/>
      <c r="M259" s="943"/>
      <c r="N259" s="942">
        <f t="shared" si="77"/>
        <v>0</v>
      </c>
      <c r="O259" s="943"/>
      <c r="P259" s="943"/>
      <c r="Q259" s="676">
        <f t="shared" si="78"/>
        <v>0</v>
      </c>
      <c r="R259" s="677"/>
      <c r="S259" s="677"/>
      <c r="T259" s="640" t="s">
        <v>46</v>
      </c>
    </row>
    <row r="260" spans="1:20" s="633" customFormat="1">
      <c r="A260" s="654"/>
      <c r="B260" s="643" t="s">
        <v>47</v>
      </c>
      <c r="C260" s="654"/>
      <c r="D260" s="655"/>
      <c r="E260" s="944">
        <f t="shared" si="74"/>
        <v>0</v>
      </c>
      <c r="F260" s="944">
        <f t="shared" si="72"/>
        <v>0</v>
      </c>
      <c r="G260" s="944">
        <f t="shared" si="72"/>
        <v>0</v>
      </c>
      <c r="H260" s="945">
        <f t="shared" si="75"/>
        <v>0</v>
      </c>
      <c r="I260" s="946"/>
      <c r="J260" s="946"/>
      <c r="K260" s="945">
        <f t="shared" si="76"/>
        <v>0</v>
      </c>
      <c r="L260" s="946"/>
      <c r="M260" s="946"/>
      <c r="N260" s="945">
        <f t="shared" si="77"/>
        <v>0</v>
      </c>
      <c r="O260" s="946"/>
      <c r="P260" s="946"/>
      <c r="Q260" s="678">
        <f t="shared" si="78"/>
        <v>0</v>
      </c>
      <c r="R260" s="679"/>
      <c r="S260" s="679"/>
      <c r="T260" s="643" t="s">
        <v>48</v>
      </c>
    </row>
    <row r="261" spans="1:20" s="633" customFormat="1" ht="3" customHeight="1">
      <c r="A261" s="649"/>
      <c r="B261" s="649"/>
      <c r="C261" s="649"/>
      <c r="D261" s="649"/>
      <c r="E261" s="208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649"/>
      <c r="R261" s="649"/>
      <c r="S261" s="649"/>
      <c r="T261" s="649"/>
    </row>
    <row r="262" spans="1:20" s="650" customFormat="1" ht="17.100000000000001" customHeight="1">
      <c r="A262" s="650" t="s">
        <v>195</v>
      </c>
      <c r="B262" s="650" t="s">
        <v>66</v>
      </c>
      <c r="E262" s="201"/>
      <c r="F262" s="201"/>
      <c r="G262" s="201"/>
      <c r="H262" s="201"/>
      <c r="I262" s="201"/>
      <c r="J262" s="201"/>
      <c r="K262" s="201" t="s">
        <v>113</v>
      </c>
      <c r="L262" s="201"/>
      <c r="M262" s="201"/>
      <c r="N262" s="201"/>
      <c r="O262" s="201"/>
      <c r="P262" s="201"/>
    </row>
    <row r="263" spans="1:20" s="650" customFormat="1" ht="17.100000000000001" customHeight="1">
      <c r="A263" s="650" t="s">
        <v>196</v>
      </c>
      <c r="B263" s="650" t="s">
        <v>114</v>
      </c>
      <c r="E263" s="201"/>
      <c r="F263" s="201"/>
      <c r="G263" s="201"/>
      <c r="H263" s="201"/>
      <c r="I263" s="201"/>
      <c r="J263" s="201"/>
      <c r="K263" s="201" t="s">
        <v>327</v>
      </c>
      <c r="L263" s="201"/>
      <c r="M263" s="201"/>
      <c r="N263" s="201"/>
      <c r="O263" s="201"/>
      <c r="P263" s="201"/>
    </row>
    <row r="264" spans="1:20" ht="17.100000000000001" customHeight="1">
      <c r="C264" s="650" t="s">
        <v>116</v>
      </c>
      <c r="D264" s="650"/>
      <c r="E264" s="201"/>
      <c r="F264" s="201"/>
      <c r="G264" s="201"/>
      <c r="H264" s="201"/>
      <c r="I264" s="201"/>
      <c r="J264" s="201"/>
      <c r="K264" s="201" t="s">
        <v>316</v>
      </c>
      <c r="L264" s="201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2017-10-31T08:40:34Z</dcterms:modified>
</cp:coreProperties>
</file>