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ell\Downloads\excel59\"/>
    </mc:Choice>
  </mc:AlternateContent>
  <bookViews>
    <workbookView xWindow="0" yWindow="0" windowWidth="19200" windowHeight="11505"/>
  </bookViews>
  <sheets>
    <sheet name="T-3.5" sheetId="1" r:id="rId1"/>
  </sheets>
  <definedNames>
    <definedName name="_xlnm.Print_Area" localSheetId="0">'T-3.5'!$A$1:$S$22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O16" i="1"/>
  <c r="N16" i="1" s="1"/>
  <c r="M16" i="1"/>
  <c r="K16" i="1" s="1"/>
  <c r="L16" i="1"/>
  <c r="J16" i="1"/>
  <c r="I16" i="1"/>
  <c r="H16" i="1" s="1"/>
  <c r="E16" i="1" s="1"/>
  <c r="P15" i="1"/>
  <c r="O15" i="1"/>
  <c r="N15" i="1" s="1"/>
  <c r="M15" i="1"/>
  <c r="K15" i="1" s="1"/>
  <c r="L15" i="1"/>
  <c r="J15" i="1"/>
  <c r="I15" i="1"/>
  <c r="H15" i="1" s="1"/>
  <c r="E15" i="1" s="1"/>
  <c r="P14" i="1"/>
  <c r="O14" i="1"/>
  <c r="N14" i="1" s="1"/>
  <c r="M14" i="1"/>
  <c r="G14" i="1" s="1"/>
  <c r="L14" i="1"/>
  <c r="K14" i="1" s="1"/>
  <c r="J14" i="1"/>
  <c r="I14" i="1"/>
  <c r="H14" i="1" s="1"/>
  <c r="P13" i="1"/>
  <c r="O13" i="1"/>
  <c r="N13" i="1" s="1"/>
  <c r="M13" i="1"/>
  <c r="G13" i="1" s="1"/>
  <c r="L13" i="1"/>
  <c r="K13" i="1" s="1"/>
  <c r="J13" i="1"/>
  <c r="I13" i="1"/>
  <c r="H13" i="1" s="1"/>
  <c r="E13" i="1" s="1"/>
  <c r="O12" i="1"/>
  <c r="N12" i="1" s="1"/>
  <c r="K12" i="1"/>
  <c r="H12" i="1"/>
  <c r="G12" i="1"/>
  <c r="F12" i="1"/>
  <c r="O11" i="1"/>
  <c r="N11" i="1" s="1"/>
  <c r="K11" i="1"/>
  <c r="H11" i="1"/>
  <c r="E11" i="1" s="1"/>
  <c r="G11" i="1"/>
  <c r="P10" i="1"/>
  <c r="O10" i="1"/>
  <c r="L10" i="1"/>
  <c r="J10" i="1"/>
  <c r="E12" i="1" l="1"/>
  <c r="E10" i="1" s="1"/>
  <c r="N10" i="1"/>
  <c r="K10" i="1"/>
  <c r="E14" i="1"/>
  <c r="H10" i="1"/>
  <c r="F13" i="1"/>
  <c r="F14" i="1"/>
  <c r="F15" i="1"/>
  <c r="F16" i="1"/>
  <c r="I10" i="1"/>
  <c r="M10" i="1"/>
  <c r="G15" i="1"/>
  <c r="G10" i="1" s="1"/>
  <c r="G16" i="1"/>
  <c r="F11" i="1"/>
  <c r="F10" i="1" s="1"/>
</calcChain>
</file>

<file path=xl/sharedStrings.xml><?xml version="1.0" encoding="utf-8"?>
<sst xmlns="http://schemas.openxmlformats.org/spreadsheetml/2006/main" count="58" uniqueCount="37">
  <si>
    <t xml:space="preserve">ตาราง    </t>
  </si>
  <si>
    <t>ครู จำแนกตามระดับการสอน และเพศ เป็นรายอำเภอ ปีการศึกษา 2558</t>
  </si>
  <si>
    <t xml:space="preserve">Table </t>
  </si>
  <si>
    <t xml:space="preserve">Teacher by Level of Teaching, Sex and District: Academic Year 2015 </t>
  </si>
  <si>
    <t>อำเภอ</t>
  </si>
  <si>
    <t>ระดับการรสอน Level of teaching</t>
  </si>
  <si>
    <t>District</t>
  </si>
  <si>
    <t>รวม</t>
  </si>
  <si>
    <t>ก่อนประถมศึกษา</t>
  </si>
  <si>
    <t>ประถมศึกษา</t>
  </si>
  <si>
    <t>มัธยมศึกษา</t>
  </si>
  <si>
    <t>Total</t>
  </si>
  <si>
    <t>Pre-elementary</t>
  </si>
  <si>
    <t>Elementary</t>
  </si>
  <si>
    <t>Secondary</t>
  </si>
  <si>
    <t>ชาย</t>
  </si>
  <si>
    <t>หญิง</t>
  </si>
  <si>
    <t>Male</t>
  </si>
  <si>
    <t>Female</t>
  </si>
  <si>
    <t>รวมยอด</t>
  </si>
  <si>
    <t xml:space="preserve">    เมืองนนทบุรี</t>
  </si>
  <si>
    <t xml:space="preserve">   Mueang Nonthaburi </t>
  </si>
  <si>
    <t xml:space="preserve">    บางกรวย</t>
  </si>
  <si>
    <t xml:space="preserve">  Bang Kruai </t>
  </si>
  <si>
    <t xml:space="preserve">    บางใหญ่</t>
  </si>
  <si>
    <t xml:space="preserve">  Bang Yai </t>
  </si>
  <si>
    <t xml:space="preserve">    บางบัวทอง</t>
  </si>
  <si>
    <t xml:space="preserve">  Bang Bua Thong </t>
  </si>
  <si>
    <t xml:space="preserve">    ไทรน้อย</t>
  </si>
  <si>
    <t xml:space="preserve">  Sai Noi </t>
  </si>
  <si>
    <t xml:space="preserve">    ปากเกร็ด</t>
  </si>
  <si>
    <t xml:space="preserve">  Pak Kret </t>
  </si>
  <si>
    <t xml:space="preserve">ที่มา :  </t>
  </si>
  <si>
    <t xml:space="preserve">สำนักงานเขตพื้นที่การศึกษาประถมศึกษานนทบุรี เขต 2 </t>
  </si>
  <si>
    <t>Source :  Nonthaburi Primary Educational Service Area Office, Area 2</t>
  </si>
  <si>
    <t>สำนักงานเขตพื้นที่การศึกษามัธยมศึกษาเขต 3 นนทบุรี</t>
  </si>
  <si>
    <t xml:space="preserve">             Nonthaburi Secondary Educational Service Area Office, Area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</si>
</sst>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1" xfId="1" applyFont="1" applyBorder="1"/>
    <xf numFmtId="0" fontId="5" fillId="0" borderId="2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4" fillId="0" borderId="10" xfId="1" applyFont="1" applyBorder="1" applyAlignment="1">
      <alignment horizontal="center" vertical="center" shrinkToFit="1"/>
    </xf>
    <xf numFmtId="0" fontId="4" fillId="0" borderId="11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/>
    </xf>
    <xf numFmtId="0" fontId="5" fillId="0" borderId="0" xfId="1" applyFont="1" applyBorder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164" fontId="6" fillId="0" borderId="14" xfId="2" applyNumberFormat="1" applyFont="1" applyBorder="1" applyAlignment="1">
      <alignment horizontal="right" vertical="center"/>
    </xf>
    <xf numFmtId="0" fontId="6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41" fontId="7" fillId="0" borderId="0" xfId="1" applyNumberFormat="1" applyFont="1" applyBorder="1" applyAlignment="1">
      <alignment horizontal="left" vertical="center"/>
    </xf>
    <xf numFmtId="41" fontId="7" fillId="0" borderId="7" xfId="1" applyNumberFormat="1" applyFont="1" applyBorder="1" applyAlignment="1">
      <alignment horizontal="left" vertical="center"/>
    </xf>
    <xf numFmtId="164" fontId="5" fillId="0" borderId="14" xfId="2" applyNumberFormat="1" applyFont="1" applyBorder="1" applyAlignment="1">
      <alignment horizontal="right"/>
    </xf>
    <xf numFmtId="164" fontId="5" fillId="0" borderId="7" xfId="2" applyNumberFormat="1" applyFont="1" applyBorder="1" applyAlignment="1">
      <alignment horizontal="right"/>
    </xf>
    <xf numFmtId="0" fontId="5" fillId="0" borderId="7" xfId="1" applyFont="1" applyBorder="1"/>
    <xf numFmtId="0" fontId="5" fillId="0" borderId="14" xfId="1" applyFont="1" applyBorder="1"/>
    <xf numFmtId="0" fontId="2" fillId="0" borderId="10" xfId="1" applyFont="1" applyBorder="1"/>
    <xf numFmtId="0" fontId="2" fillId="0" borderId="11" xfId="1" applyFont="1" applyBorder="1"/>
    <xf numFmtId="0" fontId="2" fillId="0" borderId="13" xfId="1" applyFont="1" applyBorder="1"/>
    <xf numFmtId="0" fontId="2" fillId="0" borderId="0" xfId="1" applyFont="1" applyBorder="1"/>
    <xf numFmtId="0" fontId="7" fillId="0" borderId="0" xfId="0" applyFont="1"/>
    <xf numFmtId="0" fontId="7" fillId="0" borderId="0" xfId="1" applyFont="1"/>
    <xf numFmtId="0" fontId="5" fillId="0" borderId="0" xfId="1" applyFont="1"/>
    <xf numFmtId="0" fontId="8" fillId="0" borderId="0" xfId="1" applyFont="1"/>
  </cellXfs>
  <cellStyles count="3">
    <cellStyle name="Comma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3" tint="0.59999389629810485"/>
  </sheetPr>
  <dimension ref="A1:Q23"/>
  <sheetViews>
    <sheetView showGridLines="0" tabSelected="1" workbookViewId="0">
      <selection activeCell="F20" sqref="F20"/>
    </sheetView>
  </sheetViews>
  <sheetFormatPr defaultRowHeight="21.75" x14ac:dyDescent="0.5"/>
  <cols>
    <col min="1" max="1" width="1.7109375" style="4" customWidth="1"/>
    <col min="2" max="2" width="5.85546875" style="4" customWidth="1"/>
    <col min="3" max="3" width="4.140625" style="4" customWidth="1"/>
    <col min="4" max="4" width="9.7109375" style="4" customWidth="1"/>
    <col min="5" max="16" width="8.28515625" style="4" customWidth="1"/>
    <col min="17" max="17" width="21.7109375" style="4" customWidth="1"/>
    <col min="18" max="18" width="2.28515625" style="4" customWidth="1"/>
    <col min="19" max="19" width="4.5703125" style="4" customWidth="1"/>
    <col min="20" max="16384" width="9.140625" style="4"/>
  </cols>
  <sheetData>
    <row r="1" spans="1:17" s="1" customFormat="1" x14ac:dyDescent="0.5">
      <c r="B1" s="1" t="s">
        <v>0</v>
      </c>
      <c r="C1" s="2">
        <v>3.5</v>
      </c>
      <c r="D1" s="1" t="s">
        <v>1</v>
      </c>
    </row>
    <row r="2" spans="1:17" s="3" customFormat="1" x14ac:dyDescent="0.5">
      <c r="B2" s="1" t="s">
        <v>2</v>
      </c>
      <c r="C2" s="2">
        <v>3.5</v>
      </c>
      <c r="D2" s="1" t="s">
        <v>3</v>
      </c>
      <c r="E2" s="1"/>
      <c r="F2" s="1"/>
    </row>
    <row r="3" spans="1:17" ht="6" customHeight="1" x14ac:dyDescent="0.5"/>
    <row r="4" spans="1:17" ht="21.75" customHeight="1" x14ac:dyDescent="0.5">
      <c r="A4" s="5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3"/>
      <c r="Q4" s="14" t="s">
        <v>6</v>
      </c>
    </row>
    <row r="5" spans="1:17" x14ac:dyDescent="0.5">
      <c r="A5" s="15"/>
      <c r="B5" s="15"/>
      <c r="C5" s="15"/>
      <c r="D5" s="16"/>
      <c r="E5" s="17" t="s">
        <v>7</v>
      </c>
      <c r="F5" s="18"/>
      <c r="G5" s="19"/>
      <c r="H5" s="20" t="s">
        <v>8</v>
      </c>
      <c r="I5" s="21"/>
      <c r="J5" s="22"/>
      <c r="K5" s="20" t="s">
        <v>9</v>
      </c>
      <c r="L5" s="21"/>
      <c r="M5" s="22"/>
      <c r="N5" s="20" t="s">
        <v>10</v>
      </c>
      <c r="O5" s="21"/>
      <c r="P5" s="22"/>
      <c r="Q5" s="23"/>
    </row>
    <row r="6" spans="1:17" ht="18" customHeight="1" x14ac:dyDescent="0.5">
      <c r="A6" s="15"/>
      <c r="B6" s="15"/>
      <c r="C6" s="15"/>
      <c r="D6" s="16"/>
      <c r="E6" s="24" t="s">
        <v>11</v>
      </c>
      <c r="F6" s="25"/>
      <c r="G6" s="26"/>
      <c r="H6" s="24" t="s">
        <v>12</v>
      </c>
      <c r="I6" s="25"/>
      <c r="J6" s="26"/>
      <c r="K6" s="24" t="s">
        <v>13</v>
      </c>
      <c r="L6" s="25"/>
      <c r="M6" s="26"/>
      <c r="N6" s="24" t="s">
        <v>14</v>
      </c>
      <c r="O6" s="25"/>
      <c r="P6" s="26"/>
      <c r="Q6" s="23"/>
    </row>
    <row r="7" spans="1:17" x14ac:dyDescent="0.5">
      <c r="A7" s="15"/>
      <c r="B7" s="15"/>
      <c r="C7" s="15"/>
      <c r="D7" s="16"/>
      <c r="E7" s="27" t="s">
        <v>7</v>
      </c>
      <c r="F7" s="28" t="s">
        <v>15</v>
      </c>
      <c r="G7" s="28" t="s">
        <v>16</v>
      </c>
      <c r="H7" s="27" t="s">
        <v>7</v>
      </c>
      <c r="I7" s="28" t="s">
        <v>15</v>
      </c>
      <c r="J7" s="29" t="s">
        <v>16</v>
      </c>
      <c r="K7" s="27" t="s">
        <v>7</v>
      </c>
      <c r="L7" s="27" t="s">
        <v>15</v>
      </c>
      <c r="M7" s="29" t="s">
        <v>16</v>
      </c>
      <c r="N7" s="27" t="s">
        <v>7</v>
      </c>
      <c r="O7" s="27" t="s">
        <v>15</v>
      </c>
      <c r="P7" s="29" t="s">
        <v>16</v>
      </c>
      <c r="Q7" s="23"/>
    </row>
    <row r="8" spans="1:17" x14ac:dyDescent="0.5">
      <c r="A8" s="30"/>
      <c r="B8" s="30"/>
      <c r="C8" s="30"/>
      <c r="D8" s="31"/>
      <c r="E8" s="32" t="s">
        <v>11</v>
      </c>
      <c r="F8" s="33" t="s">
        <v>17</v>
      </c>
      <c r="G8" s="33" t="s">
        <v>18</v>
      </c>
      <c r="H8" s="32" t="s">
        <v>11</v>
      </c>
      <c r="I8" s="33" t="s">
        <v>17</v>
      </c>
      <c r="J8" s="33" t="s">
        <v>18</v>
      </c>
      <c r="K8" s="32" t="s">
        <v>11</v>
      </c>
      <c r="L8" s="32" t="s">
        <v>17</v>
      </c>
      <c r="M8" s="33" t="s">
        <v>18</v>
      </c>
      <c r="N8" s="32" t="s">
        <v>11</v>
      </c>
      <c r="O8" s="32" t="s">
        <v>17</v>
      </c>
      <c r="P8" s="33" t="s">
        <v>18</v>
      </c>
      <c r="Q8" s="34"/>
    </row>
    <row r="9" spans="1:17" s="39" customFormat="1" ht="3" customHeight="1" x14ac:dyDescent="0.5">
      <c r="A9" s="35"/>
      <c r="B9" s="35"/>
      <c r="C9" s="35"/>
      <c r="D9" s="36"/>
      <c r="E9" s="37"/>
      <c r="F9" s="29"/>
      <c r="G9" s="29"/>
      <c r="H9" s="37"/>
      <c r="I9" s="29"/>
      <c r="J9" s="29"/>
      <c r="K9" s="37"/>
      <c r="L9" s="37"/>
      <c r="M9" s="29"/>
      <c r="N9" s="37"/>
      <c r="O9" s="37"/>
      <c r="P9" s="29"/>
      <c r="Q9" s="38"/>
    </row>
    <row r="10" spans="1:17" s="44" customFormat="1" x14ac:dyDescent="0.5">
      <c r="A10" s="40" t="s">
        <v>19</v>
      </c>
      <c r="B10" s="40"/>
      <c r="C10" s="40"/>
      <c r="D10" s="41"/>
      <c r="E10" s="42">
        <f>SUM(E11:E16)</f>
        <v>7964</v>
      </c>
      <c r="F10" s="42">
        <f t="shared" ref="F10:P10" si="0">SUM(F11:F16)</f>
        <v>2338</v>
      </c>
      <c r="G10" s="42">
        <f t="shared" si="0"/>
        <v>5626</v>
      </c>
      <c r="H10" s="42">
        <f t="shared" si="0"/>
        <v>3126</v>
      </c>
      <c r="I10" s="42">
        <f t="shared" si="0"/>
        <v>895</v>
      </c>
      <c r="J10" s="42">
        <f t="shared" si="0"/>
        <v>2231</v>
      </c>
      <c r="K10" s="42">
        <f t="shared" si="0"/>
        <v>2342</v>
      </c>
      <c r="L10" s="42">
        <f t="shared" si="0"/>
        <v>417</v>
      </c>
      <c r="M10" s="42">
        <f t="shared" si="0"/>
        <v>1925</v>
      </c>
      <c r="N10" s="42">
        <f t="shared" si="0"/>
        <v>2496</v>
      </c>
      <c r="O10" s="42">
        <f t="shared" si="0"/>
        <v>1026</v>
      </c>
      <c r="P10" s="42">
        <f t="shared" si="0"/>
        <v>1470</v>
      </c>
      <c r="Q10" s="43" t="s">
        <v>11</v>
      </c>
    </row>
    <row r="11" spans="1:17" x14ac:dyDescent="0.5">
      <c r="A11" s="45" t="s">
        <v>20</v>
      </c>
      <c r="B11" s="45"/>
      <c r="C11" s="45"/>
      <c r="D11" s="46"/>
      <c r="E11" s="47">
        <f t="shared" ref="E11:G16" si="1">+H11+K11+N11</f>
        <v>1588</v>
      </c>
      <c r="F11" s="47">
        <f t="shared" si="1"/>
        <v>760</v>
      </c>
      <c r="G11" s="47">
        <f t="shared" si="1"/>
        <v>828</v>
      </c>
      <c r="H11" s="47">
        <f t="shared" ref="H11:H16" si="2">+I11+J11</f>
        <v>810</v>
      </c>
      <c r="I11" s="47">
        <v>389</v>
      </c>
      <c r="J11" s="48">
        <v>421</v>
      </c>
      <c r="K11" s="47">
        <f t="shared" ref="K11:K16" si="3">+L11+M11</f>
        <v>0</v>
      </c>
      <c r="L11" s="47">
        <v>0</v>
      </c>
      <c r="M11" s="47">
        <v>0</v>
      </c>
      <c r="N11" s="47">
        <f t="shared" ref="N11:N16" si="4">+O11+P11</f>
        <v>778</v>
      </c>
      <c r="O11" s="47">
        <f>371</f>
        <v>371</v>
      </c>
      <c r="P11" s="48">
        <v>407</v>
      </c>
      <c r="Q11" s="38" t="s">
        <v>21</v>
      </c>
    </row>
    <row r="12" spans="1:17" x14ac:dyDescent="0.5">
      <c r="A12" s="45" t="s">
        <v>22</v>
      </c>
      <c r="B12" s="45"/>
      <c r="C12" s="45"/>
      <c r="D12" s="46"/>
      <c r="E12" s="47">
        <f t="shared" si="1"/>
        <v>349</v>
      </c>
      <c r="F12" s="47">
        <f t="shared" si="1"/>
        <v>142</v>
      </c>
      <c r="G12" s="47">
        <f t="shared" si="1"/>
        <v>207</v>
      </c>
      <c r="H12" s="47">
        <f t="shared" si="2"/>
        <v>179</v>
      </c>
      <c r="I12" s="47">
        <v>75</v>
      </c>
      <c r="J12" s="48">
        <v>104</v>
      </c>
      <c r="K12" s="47">
        <f t="shared" si="3"/>
        <v>0</v>
      </c>
      <c r="L12" s="47">
        <v>0</v>
      </c>
      <c r="M12" s="47">
        <v>0</v>
      </c>
      <c r="N12" s="47">
        <f t="shared" si="4"/>
        <v>170</v>
      </c>
      <c r="O12" s="47">
        <f>67</f>
        <v>67</v>
      </c>
      <c r="P12" s="48">
        <v>103</v>
      </c>
      <c r="Q12" s="38" t="s">
        <v>23</v>
      </c>
    </row>
    <row r="13" spans="1:17" x14ac:dyDescent="0.5">
      <c r="A13" s="45" t="s">
        <v>24</v>
      </c>
      <c r="B13" s="45"/>
      <c r="C13" s="45"/>
      <c r="D13" s="46"/>
      <c r="E13" s="47">
        <f t="shared" si="1"/>
        <v>462</v>
      </c>
      <c r="F13" s="47">
        <f t="shared" si="1"/>
        <v>110</v>
      </c>
      <c r="G13" s="47">
        <f t="shared" si="1"/>
        <v>352</v>
      </c>
      <c r="H13" s="47">
        <f t="shared" si="2"/>
        <v>118</v>
      </c>
      <c r="I13" s="47">
        <f>3+18</f>
        <v>21</v>
      </c>
      <c r="J13" s="48">
        <f>77+20</f>
        <v>97</v>
      </c>
      <c r="K13" s="47">
        <f t="shared" si="3"/>
        <v>277</v>
      </c>
      <c r="L13" s="47">
        <f>58</f>
        <v>58</v>
      </c>
      <c r="M13" s="48">
        <f>219</f>
        <v>219</v>
      </c>
      <c r="N13" s="47">
        <f t="shared" si="4"/>
        <v>67</v>
      </c>
      <c r="O13" s="47">
        <f>14+17</f>
        <v>31</v>
      </c>
      <c r="P13" s="48">
        <f>17+19</f>
        <v>36</v>
      </c>
      <c r="Q13" s="38" t="s">
        <v>25</v>
      </c>
    </row>
    <row r="14" spans="1:17" x14ac:dyDescent="0.5">
      <c r="A14" s="45" t="s">
        <v>26</v>
      </c>
      <c r="B14" s="45"/>
      <c r="C14" s="45"/>
      <c r="D14" s="46"/>
      <c r="E14" s="47">
        <f t="shared" si="1"/>
        <v>1715</v>
      </c>
      <c r="F14" s="47">
        <f t="shared" si="1"/>
        <v>317</v>
      </c>
      <c r="G14" s="47">
        <f t="shared" si="1"/>
        <v>1398</v>
      </c>
      <c r="H14" s="47">
        <f t="shared" si="2"/>
        <v>647</v>
      </c>
      <c r="I14" s="47">
        <f>7+62</f>
        <v>69</v>
      </c>
      <c r="J14" s="48">
        <f>504+74</f>
        <v>578</v>
      </c>
      <c r="K14" s="47">
        <f t="shared" si="3"/>
        <v>727</v>
      </c>
      <c r="L14" s="47">
        <f>124</f>
        <v>124</v>
      </c>
      <c r="M14" s="48">
        <f>603</f>
        <v>603</v>
      </c>
      <c r="N14" s="47">
        <f t="shared" si="4"/>
        <v>341</v>
      </c>
      <c r="O14" s="47">
        <f>64+60</f>
        <v>124</v>
      </c>
      <c r="P14" s="48">
        <f>146+71</f>
        <v>217</v>
      </c>
      <c r="Q14" s="38" t="s">
        <v>27</v>
      </c>
    </row>
    <row r="15" spans="1:17" x14ac:dyDescent="0.5">
      <c r="A15" s="45" t="s">
        <v>28</v>
      </c>
      <c r="B15" s="45"/>
      <c r="C15" s="45"/>
      <c r="D15" s="46"/>
      <c r="E15" s="47">
        <f t="shared" si="1"/>
        <v>545</v>
      </c>
      <c r="F15" s="47">
        <f t="shared" si="1"/>
        <v>164</v>
      </c>
      <c r="G15" s="47">
        <f t="shared" si="1"/>
        <v>381</v>
      </c>
      <c r="H15" s="47">
        <f t="shared" si="2"/>
        <v>146</v>
      </c>
      <c r="I15" s="47">
        <f>42</f>
        <v>42</v>
      </c>
      <c r="J15" s="48">
        <f>47+57</f>
        <v>104</v>
      </c>
      <c r="K15" s="47">
        <f t="shared" si="3"/>
        <v>269</v>
      </c>
      <c r="L15" s="47">
        <f>68</f>
        <v>68</v>
      </c>
      <c r="M15" s="48">
        <f>201</f>
        <v>201</v>
      </c>
      <c r="N15" s="47">
        <f t="shared" si="4"/>
        <v>130</v>
      </c>
      <c r="O15" s="47">
        <f>16+38</f>
        <v>54</v>
      </c>
      <c r="P15" s="48">
        <f>20+56</f>
        <v>76</v>
      </c>
      <c r="Q15" s="38" t="s">
        <v>29</v>
      </c>
    </row>
    <row r="16" spans="1:17" x14ac:dyDescent="0.5">
      <c r="A16" s="45" t="s">
        <v>30</v>
      </c>
      <c r="B16" s="45"/>
      <c r="C16" s="45"/>
      <c r="D16" s="46"/>
      <c r="E16" s="47">
        <f t="shared" si="1"/>
        <v>3305</v>
      </c>
      <c r="F16" s="47">
        <f t="shared" si="1"/>
        <v>845</v>
      </c>
      <c r="G16" s="47">
        <f t="shared" si="1"/>
        <v>2460</v>
      </c>
      <c r="H16" s="47">
        <f t="shared" si="2"/>
        <v>1226</v>
      </c>
      <c r="I16" s="47">
        <f>15+284</f>
        <v>299</v>
      </c>
      <c r="J16" s="48">
        <f>604+323</f>
        <v>927</v>
      </c>
      <c r="K16" s="47">
        <f t="shared" si="3"/>
        <v>1069</v>
      </c>
      <c r="L16" s="47">
        <f>167</f>
        <v>167</v>
      </c>
      <c r="M16" s="48">
        <f>902</f>
        <v>902</v>
      </c>
      <c r="N16" s="47">
        <f t="shared" si="4"/>
        <v>1010</v>
      </c>
      <c r="O16" s="47">
        <f>107+272</f>
        <v>379</v>
      </c>
      <c r="P16" s="48">
        <f>314+317</f>
        <v>631</v>
      </c>
      <c r="Q16" s="38" t="s">
        <v>31</v>
      </c>
    </row>
    <row r="17" spans="1:17" x14ac:dyDescent="0.5">
      <c r="A17" s="38"/>
      <c r="B17" s="38"/>
      <c r="C17" s="38"/>
      <c r="D17" s="49"/>
      <c r="E17" s="50"/>
      <c r="F17" s="49"/>
      <c r="G17" s="49"/>
      <c r="H17" s="50"/>
      <c r="I17" s="49"/>
      <c r="J17" s="49"/>
      <c r="K17" s="50"/>
      <c r="L17" s="50"/>
      <c r="M17" s="49"/>
      <c r="N17" s="50"/>
      <c r="O17" s="50"/>
      <c r="P17" s="49"/>
      <c r="Q17" s="38"/>
    </row>
    <row r="18" spans="1:17" s="1" customFormat="1" ht="3" customHeight="1" x14ac:dyDescent="0.5">
      <c r="A18" s="51"/>
      <c r="B18" s="51"/>
      <c r="C18" s="51"/>
      <c r="D18" s="52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1"/>
    </row>
    <row r="19" spans="1:17" s="1" customFormat="1" ht="3" customHeight="1" x14ac:dyDescent="0.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</row>
    <row r="20" spans="1:17" s="55" customFormat="1" ht="19.5" x14ac:dyDescent="0.45">
      <c r="B20" s="55" t="s">
        <v>32</v>
      </c>
      <c r="C20" s="55" t="s">
        <v>33</v>
      </c>
      <c r="K20" s="55" t="s">
        <v>34</v>
      </c>
    </row>
    <row r="21" spans="1:17" s="55" customFormat="1" ht="19.5" x14ac:dyDescent="0.45">
      <c r="C21" s="55" t="s">
        <v>35</v>
      </c>
      <c r="K21" s="55" t="s">
        <v>36</v>
      </c>
    </row>
    <row r="22" spans="1:17" x14ac:dyDescent="0.5">
      <c r="B22" s="56"/>
      <c r="C22" s="56"/>
      <c r="D22" s="56"/>
      <c r="E22" s="57"/>
      <c r="F22" s="57"/>
      <c r="G22" s="57"/>
      <c r="H22" s="57"/>
      <c r="I22" s="57"/>
      <c r="J22" s="57"/>
      <c r="K22" s="57"/>
      <c r="L22" s="56"/>
      <c r="M22" s="57"/>
      <c r="O22" s="57"/>
      <c r="P22" s="57"/>
    </row>
    <row r="23" spans="1:17" x14ac:dyDescent="0.5">
      <c r="D23" s="58"/>
    </row>
  </sheetData>
  <mergeCells count="12">
    <mergeCell ref="N6:P6"/>
    <mergeCell ref="A10:D10"/>
    <mergeCell ref="A4:D8"/>
    <mergeCell ref="H4:P4"/>
    <mergeCell ref="Q4:Q8"/>
    <mergeCell ref="E5:G5"/>
    <mergeCell ref="H5:J5"/>
    <mergeCell ref="K5:M5"/>
    <mergeCell ref="N5:P5"/>
    <mergeCell ref="E6:G6"/>
    <mergeCell ref="H6:J6"/>
    <mergeCell ref="K6:M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T-3.5</vt:lpstr>
      <vt:lpstr>'T-3.5'!Print_Area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2017-10-10T07:49:42Z</dcterms:created>
  <dcterms:modified xsi:type="dcterms:W3CDTF">2017-10-10T07:49:42Z</dcterms:modified>
</cp:coreProperties>
</file>