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3(L)" sheetId="3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I28" i="3"/>
  <c r="I27"/>
  <c r="J26"/>
  <c r="I26"/>
  <c r="J25"/>
  <c r="I25"/>
  <c r="J24"/>
  <c r="I24"/>
  <c r="J23"/>
  <c r="I23"/>
  <c r="J22"/>
  <c r="I22"/>
  <c r="J21"/>
  <c r="I21"/>
  <c r="J20"/>
  <c r="I20"/>
  <c r="I19"/>
  <c r="J18"/>
  <c r="I18"/>
  <c r="J17"/>
  <c r="I17"/>
  <c r="J16"/>
  <c r="I16"/>
  <c r="J15"/>
  <c r="I15"/>
  <c r="J14"/>
  <c r="I14"/>
  <c r="J13"/>
  <c r="J12"/>
  <c r="I13"/>
  <c r="I12"/>
  <c r="H12"/>
  <c r="G12"/>
  <c r="F12"/>
  <c r="E12"/>
</calcChain>
</file>

<file path=xl/sharedStrings.xml><?xml version="1.0" encoding="utf-8"?>
<sst xmlns="http://schemas.openxmlformats.org/spreadsheetml/2006/main" count="94" uniqueCount="60">
  <si>
    <t>ตาราง</t>
  </si>
  <si>
    <t>Table</t>
  </si>
  <si>
    <t>Total</t>
  </si>
  <si>
    <t>11.3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</si>
  <si>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</si>
  <si>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 xml:space="preserve">Planted Area of Major Rice Harvested Area, Production and Yield per Rai by Type of Rice and District: Crop Year 2015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</si>
  <si>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</si>
  <si>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</si>
  <si>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</si>
  <si>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</si>
  <si>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</si>
  <si>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</si>
  <si>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</si>
  <si>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</si>
  <si>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</si>
  <si>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</si>
  <si>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</si>
  <si>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</si>
  <si>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</si>
  <si>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</si>
  <si>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</si>
  <si>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</si>
  <si>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</si>
  <si>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</si>
  <si>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เมืองชัยภูมิ</t>
  </si>
  <si>
    <t xml:space="preserve">  Muang Chaiyaphum</t>
  </si>
  <si>
    <t>บ้านเขว้า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</si>
  <si>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</si>
  <si>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</si>
  <si>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</si>
  <si>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</si>
  <si>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</si>
  <si>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</si>
  <si>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</si>
  <si>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</si>
  <si>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</si>
  <si>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</si>
  <si>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-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</si>
  <si>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</si>
  <si>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</si>
  <si>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</si>
  <si>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</si>
  <si>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</si>
  <si>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</si>
  <si>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</si>
  <si>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</si>
  <si>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</si>
  <si>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</si>
  <si>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</si>
  <si>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</si>
  <si>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</si>
  <si>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 xml:space="preserve">  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</si>
  <si>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</si>
  <si>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</si>
  <si>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</si>
  <si>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</si>
  <si>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</si>
  <si>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Sap Yai </t>
  </si>
  <si>
    <t xml:space="preserve">    ที่มา:   สำนักงานเกษตรจังหวัดชัยภูมิ </t>
  </si>
  <si>
    <t>Source:  Chaiyaphum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</si>
</sst>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_-;\-* #,##0.00_-;_-* \-??_-;_-@_-"/>
  </numFmts>
  <fonts count="14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4"/>
      <name val="TH SarabunPSK"/>
      <family val="2"/>
      <charset val="222"/>
    </font>
    <font>
      <sz val="13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2"/>
      <color rgb="FF333333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</cellStyleXfs>
  <cellXfs count="54">
    <xf numFmtId="0" fontId="0" fillId="0" borderId="0" xfId="0"/>
    <xf numFmtId="0" fontId="2" fillId="0" borderId="0" xfId="0" applyFont="1"/>
    <xf numFmtId="49" fontId="9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Border="1"/>
    <xf numFmtId="0" fontId="3" fillId="0" borderId="0" xfId="0" applyFont="1"/>
    <xf numFmtId="0" fontId="9" fillId="0" borderId="0" xfId="0" applyFont="1"/>
    <xf numFmtId="0" fontId="7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2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/>
    <xf numFmtId="0" fontId="4" fillId="0" borderId="14" xfId="0" applyFont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0" fontId="6" fillId="0" borderId="0" xfId="0" applyFont="1" applyBorder="1"/>
    <xf numFmtId="0" fontId="4" fillId="0" borderId="0" xfId="0" applyFont="1" applyFill="1" applyBorder="1"/>
    <xf numFmtId="4" fontId="12" fillId="2" borderId="2" xfId="6" applyNumberFormat="1" applyFont="1" applyFill="1" applyBorder="1" applyAlignment="1">
      <alignment horizontal="right"/>
    </xf>
    <xf numFmtId="4" fontId="12" fillId="2" borderId="0" xfId="6" applyNumberFormat="1" applyFont="1" applyFill="1" applyAlignment="1">
      <alignment horizontal="right"/>
    </xf>
    <xf numFmtId="0" fontId="12" fillId="2" borderId="2" xfId="6" applyFont="1" applyFill="1" applyBorder="1" applyAlignment="1">
      <alignment horizontal="right"/>
    </xf>
    <xf numFmtId="0" fontId="12" fillId="2" borderId="0" xfId="6" applyFont="1" applyFill="1" applyAlignment="1">
      <alignment horizontal="right"/>
    </xf>
    <xf numFmtId="0" fontId="4" fillId="0" borderId="0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right"/>
    </xf>
    <xf numFmtId="0" fontId="5" fillId="0" borderId="12" xfId="0" applyFont="1" applyBorder="1"/>
    <xf numFmtId="0" fontId="5" fillId="0" borderId="9" xfId="0" applyFont="1" applyBorder="1"/>
    <xf numFmtId="4" fontId="7" fillId="0" borderId="0" xfId="0" applyNumberFormat="1" applyFont="1"/>
    <xf numFmtId="0" fontId="7" fillId="0" borderId="0" xfId="0" applyFont="1" applyBorder="1"/>
    <xf numFmtId="0" fontId="10" fillId="0" borderId="0" xfId="0" applyFont="1"/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7">
    <cellStyle name="Normal 2" xfId="1"/>
    <cellStyle name="Normal 3" xfId="2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  <cellStyle name="ปกติ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133350</xdr:colOff>
      <xdr:row>31</xdr:row>
      <xdr:rowOff>180975</xdr:rowOff>
    </xdr:to>
    <xdr:grpSp>
      <xdr:nvGrpSpPr>
        <xdr:cNvPr id="3073" name="Group 100"/>
        <xdr:cNvGrpSpPr>
          <a:grpSpLocks/>
        </xdr:cNvGrpSpPr>
      </xdr:nvGrpSpPr>
      <xdr:grpSpPr bwMode="auto">
        <a:xfrm>
          <a:off x="9648825" y="0"/>
          <a:ext cx="609600" cy="68961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Agriculture and Fishert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7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2"/>
  <sheetViews>
    <sheetView showGridLines="0" tabSelected="1" workbookViewId="0">
      <selection activeCell="Q28" sqref="Q28"/>
    </sheetView>
  </sheetViews>
  <sheetFormatPr defaultRowHeight="21.75"/>
  <cols>
    <col min="1" max="1" width="1" style="3" customWidth="1"/>
    <col min="2" max="2" width="6.140625" style="3" customWidth="1"/>
    <col min="3" max="3" width="4.28515625" style="3" customWidth="1"/>
    <col min="4" max="4" width="6.28515625" style="3" customWidth="1"/>
    <col min="5" max="8" width="12.85546875" style="3" customWidth="1"/>
    <col min="9" max="9" width="13.7109375" style="3" customWidth="1"/>
    <col min="10" max="10" width="14.140625" style="3" customWidth="1"/>
    <col min="11" max="12" width="12.85546875" style="3" customWidth="1"/>
    <col min="13" max="13" width="1.28515625" style="3" customWidth="1"/>
    <col min="14" max="14" width="20.7109375" style="3" customWidth="1"/>
    <col min="15" max="15" width="7.140625" style="9" customWidth="1"/>
    <col min="16" max="16" width="4.140625" style="9" customWidth="1"/>
    <col min="17" max="17" width="6.140625" style="9" customWidth="1"/>
    <col min="18" max="16384" width="9.140625" style="9"/>
  </cols>
  <sheetData>
    <row r="1" spans="1:14" s="4" customFormat="1">
      <c r="A1" s="1"/>
      <c r="B1" s="1" t="s">
        <v>0</v>
      </c>
      <c r="C1" s="2" t="s">
        <v>3</v>
      </c>
      <c r="D1" s="1" t="s">
        <v>4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>
      <c r="A2" s="5"/>
      <c r="B2" s="6" t="s">
        <v>1</v>
      </c>
      <c r="C2" s="2" t="s">
        <v>3</v>
      </c>
      <c r="D2" s="5" t="s">
        <v>5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>
      <c r="A4" s="10"/>
      <c r="B4" s="10"/>
      <c r="C4" s="10"/>
      <c r="D4" s="11"/>
      <c r="E4" s="49" t="s">
        <v>6</v>
      </c>
      <c r="F4" s="49"/>
      <c r="G4" s="49"/>
      <c r="H4" s="49"/>
      <c r="I4" s="49"/>
      <c r="J4" s="49"/>
      <c r="K4" s="49"/>
      <c r="L4" s="49"/>
      <c r="M4" s="12"/>
      <c r="N4" s="10"/>
    </row>
    <row r="5" spans="1:14" s="15" customFormat="1" ht="20.25" customHeight="1">
      <c r="A5" s="13"/>
      <c r="B5" s="13"/>
      <c r="C5" s="13"/>
      <c r="D5" s="13"/>
      <c r="E5" s="50" t="s">
        <v>7</v>
      </c>
      <c r="F5" s="50"/>
      <c r="G5" s="50" t="s">
        <v>8</v>
      </c>
      <c r="H5" s="50"/>
      <c r="I5" s="50" t="s">
        <v>9</v>
      </c>
      <c r="J5" s="50"/>
      <c r="K5" s="51" t="s">
        <v>10</v>
      </c>
      <c r="L5" s="51"/>
      <c r="M5" s="14"/>
      <c r="N5" s="13"/>
    </row>
    <row r="6" spans="1:14" s="15" customFormat="1" ht="15" customHeight="1">
      <c r="A6" s="13"/>
      <c r="B6" s="13"/>
      <c r="C6" s="13"/>
      <c r="D6" s="13"/>
      <c r="E6" s="52" t="s">
        <v>11</v>
      </c>
      <c r="F6" s="52"/>
      <c r="G6" s="52" t="s">
        <v>12</v>
      </c>
      <c r="H6" s="52"/>
      <c r="I6" s="52" t="s">
        <v>13</v>
      </c>
      <c r="J6" s="52"/>
      <c r="K6" s="53" t="s">
        <v>14</v>
      </c>
      <c r="L6" s="53"/>
      <c r="M6" s="14"/>
      <c r="N6" s="13"/>
    </row>
    <row r="7" spans="1:14" s="18" customFormat="1" ht="21.75" customHeight="1">
      <c r="A7" s="44" t="s">
        <v>15</v>
      </c>
      <c r="B7" s="44"/>
      <c r="C7" s="44"/>
      <c r="D7" s="44"/>
      <c r="E7" s="17" t="s">
        <v>16</v>
      </c>
      <c r="G7" s="17" t="s">
        <v>16</v>
      </c>
      <c r="I7" s="17" t="s">
        <v>16</v>
      </c>
      <c r="K7" s="17" t="s">
        <v>16</v>
      </c>
      <c r="M7" s="45" t="s">
        <v>17</v>
      </c>
      <c r="N7" s="45"/>
    </row>
    <row r="8" spans="1:14" s="18" customFormat="1" ht="18.75" customHeight="1">
      <c r="A8" s="19"/>
      <c r="B8" s="19"/>
      <c r="C8" s="19"/>
      <c r="D8" s="19"/>
      <c r="E8" s="17" t="s">
        <v>18</v>
      </c>
      <c r="F8" s="20" t="s">
        <v>19</v>
      </c>
      <c r="G8" s="17" t="s">
        <v>18</v>
      </c>
      <c r="H8" s="20" t="s">
        <v>19</v>
      </c>
      <c r="I8" s="17" t="s">
        <v>18</v>
      </c>
      <c r="J8" s="20" t="s">
        <v>19</v>
      </c>
      <c r="K8" s="17" t="s">
        <v>18</v>
      </c>
      <c r="L8" s="20" t="s">
        <v>19</v>
      </c>
      <c r="M8" s="21"/>
      <c r="N8" s="19"/>
    </row>
    <row r="9" spans="1:14" s="18" customFormat="1" ht="18.75" customHeight="1">
      <c r="A9" s="19"/>
      <c r="B9" s="19"/>
      <c r="C9" s="19"/>
      <c r="D9" s="19"/>
      <c r="E9" s="17" t="s">
        <v>20</v>
      </c>
      <c r="F9" s="20" t="s">
        <v>21</v>
      </c>
      <c r="G9" s="17" t="s">
        <v>20</v>
      </c>
      <c r="H9" s="20" t="s">
        <v>21</v>
      </c>
      <c r="I9" s="17" t="s">
        <v>20</v>
      </c>
      <c r="J9" s="20" t="s">
        <v>21</v>
      </c>
      <c r="K9" s="17" t="s">
        <v>20</v>
      </c>
      <c r="L9" s="16" t="s">
        <v>21</v>
      </c>
      <c r="M9" s="21"/>
      <c r="N9" s="19"/>
    </row>
    <row r="10" spans="1:14" s="18" customFormat="1" ht="18.75" customHeight="1">
      <c r="A10" s="22"/>
      <c r="B10" s="22"/>
      <c r="C10" s="22"/>
      <c r="D10" s="22"/>
      <c r="E10" s="23" t="s">
        <v>22</v>
      </c>
      <c r="F10" s="24" t="s">
        <v>22</v>
      </c>
      <c r="G10" s="23" t="s">
        <v>22</v>
      </c>
      <c r="H10" s="24" t="s">
        <v>22</v>
      </c>
      <c r="I10" s="23" t="s">
        <v>22</v>
      </c>
      <c r="J10" s="24" t="s">
        <v>22</v>
      </c>
      <c r="K10" s="23" t="s">
        <v>22</v>
      </c>
      <c r="L10" s="25" t="s">
        <v>22</v>
      </c>
      <c r="M10" s="26"/>
      <c r="N10" s="22"/>
    </row>
    <row r="11" spans="1:14" s="18" customFormat="1" ht="6.75" customHeight="1">
      <c r="A11" s="19"/>
      <c r="B11" s="19"/>
      <c r="C11" s="19"/>
      <c r="D11" s="19"/>
      <c r="E11" s="27"/>
      <c r="F11" s="27"/>
      <c r="G11" s="27"/>
      <c r="H11" s="27"/>
      <c r="I11" s="27"/>
      <c r="J11" s="27"/>
      <c r="K11" s="27"/>
      <c r="L11" s="27"/>
      <c r="M11" s="19"/>
      <c r="N11" s="19"/>
    </row>
    <row r="12" spans="1:14" s="29" customFormat="1" ht="19.5" customHeight="1">
      <c r="A12" s="46" t="s">
        <v>23</v>
      </c>
      <c r="B12" s="46"/>
      <c r="C12" s="46"/>
      <c r="D12" s="47"/>
      <c r="E12" s="28">
        <f>E13+E14+E15+E16+E17+E18+E19+E20+E21+E22+E23+E24+E25+E26+E27+E28</f>
        <v>1065455.45</v>
      </c>
      <c r="F12" s="28">
        <f>F13+F14+F15+F16+F17+F18+F20+F21+F22+F23+F24+F25+F26</f>
        <v>570090.80000000005</v>
      </c>
      <c r="G12" s="28">
        <f>G13+G14+G15+G16+G17+G18+G19+G20+G21+G22+G23+G24+G25+G26+G27+G28</f>
        <v>1044936.45</v>
      </c>
      <c r="H12" s="28">
        <f>H13+H14+H15+H16+H17+H18+H20+H21+H22+H23+H24+H25+H26</f>
        <v>570090.80000000005</v>
      </c>
      <c r="I12" s="28">
        <f>I13+I14+I15+I16+I17+I18+I19+I20+I21+I22+I23+I24+I25+I26+I27+I28</f>
        <v>465801.88900000002</v>
      </c>
      <c r="J12" s="28">
        <f>J13+J14+J15+J16+J17+J18+J20+J21+J22+J23+J24+J25+J26</f>
        <v>254537.09539999999</v>
      </c>
      <c r="K12" s="28">
        <v>445.77</v>
      </c>
      <c r="L12" s="28">
        <v>446.49</v>
      </c>
      <c r="M12" s="47" t="s">
        <v>2</v>
      </c>
      <c r="N12" s="48"/>
    </row>
    <row r="13" spans="1:14" s="19" customFormat="1" ht="18" customHeight="1">
      <c r="A13" s="18"/>
      <c r="B13" s="18" t="s">
        <v>24</v>
      </c>
      <c r="D13" s="30"/>
      <c r="E13" s="31">
        <v>239916</v>
      </c>
      <c r="F13" s="32">
        <v>70431</v>
      </c>
      <c r="G13" s="31">
        <v>239916</v>
      </c>
      <c r="H13" s="32">
        <v>70431</v>
      </c>
      <c r="I13" s="31">
        <f>106508615/1000</f>
        <v>106508.61500000001</v>
      </c>
      <c r="J13" s="32">
        <f>31347830/1000</f>
        <v>31347.83</v>
      </c>
      <c r="K13" s="33">
        <v>443.94</v>
      </c>
      <c r="L13" s="33">
        <v>445.09</v>
      </c>
      <c r="M13" s="13"/>
      <c r="N13" s="15" t="s">
        <v>25</v>
      </c>
    </row>
    <row r="14" spans="1:14" s="19" customFormat="1" ht="18" customHeight="1">
      <c r="A14" s="18"/>
      <c r="B14" s="18" t="s">
        <v>26</v>
      </c>
      <c r="D14" s="30"/>
      <c r="E14" s="31">
        <v>129581.75</v>
      </c>
      <c r="F14" s="32">
        <v>1163.25</v>
      </c>
      <c r="G14" s="31">
        <v>129581.75</v>
      </c>
      <c r="H14" s="32">
        <v>1163.25</v>
      </c>
      <c r="I14" s="31">
        <f>77155252/1000</f>
        <v>77155.251999999993</v>
      </c>
      <c r="J14" s="32">
        <f>588950/1000</f>
        <v>588.95000000000005</v>
      </c>
      <c r="K14" s="33">
        <v>595.41999999999996</v>
      </c>
      <c r="L14" s="33">
        <v>506.3</v>
      </c>
      <c r="M14" s="13"/>
      <c r="N14" s="15" t="s">
        <v>27</v>
      </c>
    </row>
    <row r="15" spans="1:14" s="19" customFormat="1" ht="18" customHeight="1">
      <c r="A15" s="18"/>
      <c r="B15" s="18" t="s">
        <v>28</v>
      </c>
      <c r="D15" s="30"/>
      <c r="E15" s="31">
        <v>84855</v>
      </c>
      <c r="F15" s="32">
        <v>57596</v>
      </c>
      <c r="G15" s="31">
        <v>84855</v>
      </c>
      <c r="H15" s="32">
        <v>57596</v>
      </c>
      <c r="I15" s="31">
        <f>43602520/1000</f>
        <v>43602.52</v>
      </c>
      <c r="J15" s="32">
        <f>29765470/1000</f>
        <v>29765.47</v>
      </c>
      <c r="K15" s="33">
        <v>513.85</v>
      </c>
      <c r="L15" s="33">
        <v>516.79999999999995</v>
      </c>
      <c r="M15" s="13"/>
      <c r="N15" s="15" t="s">
        <v>29</v>
      </c>
    </row>
    <row r="16" spans="1:14" s="19" customFormat="1" ht="18" customHeight="1">
      <c r="A16" s="18"/>
      <c r="B16" s="18" t="s">
        <v>30</v>
      </c>
      <c r="D16" s="30"/>
      <c r="E16" s="31">
        <v>34746</v>
      </c>
      <c r="F16" s="32">
        <v>99201</v>
      </c>
      <c r="G16" s="31">
        <v>34746</v>
      </c>
      <c r="H16" s="32">
        <v>99201</v>
      </c>
      <c r="I16" s="31">
        <f>17268140/1000</f>
        <v>17268.14</v>
      </c>
      <c r="J16" s="32">
        <f>49536899/1000</f>
        <v>49536.898999999998</v>
      </c>
      <c r="K16" s="33">
        <v>496.98</v>
      </c>
      <c r="L16" s="33">
        <v>499.36</v>
      </c>
      <c r="M16" s="13"/>
      <c r="N16" s="15" t="s">
        <v>31</v>
      </c>
    </row>
    <row r="17" spans="1:14" s="19" customFormat="1" ht="18" customHeight="1">
      <c r="A17" s="18"/>
      <c r="B17" s="18" t="s">
        <v>32</v>
      </c>
      <c r="D17" s="30"/>
      <c r="E17" s="31">
        <v>44086</v>
      </c>
      <c r="F17" s="32">
        <v>84100</v>
      </c>
      <c r="G17" s="31">
        <v>44086</v>
      </c>
      <c r="H17" s="32">
        <v>84100</v>
      </c>
      <c r="I17" s="31">
        <f>17540200/1000</f>
        <v>17540.2</v>
      </c>
      <c r="J17" s="32">
        <f>32102400/1000</f>
        <v>32102.400000000001</v>
      </c>
      <c r="K17" s="33">
        <v>397.86</v>
      </c>
      <c r="L17" s="33">
        <v>381.72</v>
      </c>
      <c r="M17" s="13"/>
      <c r="N17" s="15" t="s">
        <v>33</v>
      </c>
    </row>
    <row r="18" spans="1:14" s="19" customFormat="1" ht="18" customHeight="1">
      <c r="A18" s="18"/>
      <c r="B18" s="18" t="s">
        <v>34</v>
      </c>
      <c r="D18" s="30"/>
      <c r="E18" s="31">
        <v>153772</v>
      </c>
      <c r="F18" s="34">
        <v>739</v>
      </c>
      <c r="G18" s="31">
        <v>140393</v>
      </c>
      <c r="H18" s="34">
        <v>739</v>
      </c>
      <c r="I18" s="31">
        <f>55506500/1000</f>
        <v>55506.5</v>
      </c>
      <c r="J18" s="32">
        <f>263850/1000</f>
        <v>263.85000000000002</v>
      </c>
      <c r="K18" s="33">
        <v>395.37</v>
      </c>
      <c r="L18" s="33">
        <v>357.04</v>
      </c>
      <c r="M18" s="13"/>
      <c r="N18" s="15" t="s">
        <v>35</v>
      </c>
    </row>
    <row r="19" spans="1:14" s="19" customFormat="1" ht="18" customHeight="1">
      <c r="A19" s="18"/>
      <c r="B19" s="18" t="s">
        <v>36</v>
      </c>
      <c r="D19" s="30"/>
      <c r="E19" s="31">
        <v>47537</v>
      </c>
      <c r="F19" s="32" t="s">
        <v>37</v>
      </c>
      <c r="G19" s="31">
        <v>40887</v>
      </c>
      <c r="H19" s="32" t="s">
        <v>37</v>
      </c>
      <c r="I19" s="31">
        <f>22515191/1000</f>
        <v>22515.190999999999</v>
      </c>
      <c r="J19" s="32" t="s">
        <v>37</v>
      </c>
      <c r="K19" s="33">
        <v>550.66999999999996</v>
      </c>
      <c r="L19" s="31" t="s">
        <v>37</v>
      </c>
      <c r="M19" s="13"/>
      <c r="N19" s="15" t="s">
        <v>38</v>
      </c>
    </row>
    <row r="20" spans="1:14" s="19" customFormat="1" ht="18" customHeight="1">
      <c r="A20" s="18"/>
      <c r="B20" s="18" t="s">
        <v>39</v>
      </c>
      <c r="D20" s="30"/>
      <c r="E20" s="31">
        <v>31857</v>
      </c>
      <c r="F20" s="32">
        <v>5922</v>
      </c>
      <c r="G20" s="31">
        <v>31857</v>
      </c>
      <c r="H20" s="32">
        <v>5922</v>
      </c>
      <c r="I20" s="31">
        <f>12863800/1000</f>
        <v>12863.8</v>
      </c>
      <c r="J20" s="32">
        <f>2560448/1000</f>
        <v>2560.4479999999999</v>
      </c>
      <c r="K20" s="33">
        <v>403.8</v>
      </c>
      <c r="L20" s="33">
        <v>432.36</v>
      </c>
      <c r="M20" s="13"/>
      <c r="N20" s="15" t="s">
        <v>40</v>
      </c>
    </row>
    <row r="21" spans="1:14" s="19" customFormat="1" ht="18" customHeight="1">
      <c r="A21" s="18"/>
      <c r="B21" s="18" t="s">
        <v>41</v>
      </c>
      <c r="D21" s="30"/>
      <c r="E21" s="31">
        <v>42240</v>
      </c>
      <c r="F21" s="32">
        <v>1849</v>
      </c>
      <c r="G21" s="31">
        <v>41750</v>
      </c>
      <c r="H21" s="32">
        <v>1849</v>
      </c>
      <c r="I21" s="31">
        <f>14908440/1000</f>
        <v>14908.44</v>
      </c>
      <c r="J21" s="32">
        <f>771033/1000</f>
        <v>771.03300000000002</v>
      </c>
      <c r="K21" s="33">
        <v>357.09</v>
      </c>
      <c r="L21" s="33">
        <v>417</v>
      </c>
      <c r="M21" s="13"/>
      <c r="N21" s="15" t="s">
        <v>42</v>
      </c>
    </row>
    <row r="22" spans="1:14" s="19" customFormat="1" ht="18" customHeight="1">
      <c r="A22" s="18"/>
      <c r="B22" s="18" t="s">
        <v>43</v>
      </c>
      <c r="D22" s="30"/>
      <c r="E22" s="31">
        <v>71518</v>
      </c>
      <c r="F22" s="32">
        <v>70498</v>
      </c>
      <c r="G22" s="31">
        <v>71518</v>
      </c>
      <c r="H22" s="32">
        <v>70498</v>
      </c>
      <c r="I22" s="31">
        <f>29806600/1000</f>
        <v>29806.6</v>
      </c>
      <c r="J22" s="32">
        <f>34725880/1000</f>
        <v>34725.879999999997</v>
      </c>
      <c r="K22" s="33">
        <v>416.77</v>
      </c>
      <c r="L22" s="33">
        <v>492.58</v>
      </c>
      <c r="M22" s="35"/>
      <c r="N22" s="15" t="s">
        <v>44</v>
      </c>
    </row>
    <row r="23" spans="1:14" s="19" customFormat="1" ht="18" customHeight="1">
      <c r="A23" s="18"/>
      <c r="B23" s="18" t="s">
        <v>45</v>
      </c>
      <c r="D23" s="30"/>
      <c r="E23" s="31">
        <v>24185</v>
      </c>
      <c r="F23" s="32">
        <v>47640</v>
      </c>
      <c r="G23" s="31">
        <v>24185</v>
      </c>
      <c r="H23" s="32">
        <v>47640</v>
      </c>
      <c r="I23" s="31">
        <f>9956200/1000</f>
        <v>9956.2000000000007</v>
      </c>
      <c r="J23" s="32">
        <f>20655500/1000</f>
        <v>20655.5</v>
      </c>
      <c r="K23" s="33">
        <v>411.67</v>
      </c>
      <c r="L23" s="33">
        <v>433.57</v>
      </c>
      <c r="M23" s="35"/>
      <c r="N23" s="15" t="s">
        <v>46</v>
      </c>
    </row>
    <row r="24" spans="1:14" s="19" customFormat="1" ht="18" customHeight="1">
      <c r="A24" s="18"/>
      <c r="B24" s="18" t="s">
        <v>47</v>
      </c>
      <c r="D24" s="30"/>
      <c r="E24" s="31">
        <v>60351.7</v>
      </c>
      <c r="F24" s="32">
        <v>91106.55</v>
      </c>
      <c r="G24" s="31">
        <v>60351.7</v>
      </c>
      <c r="H24" s="32">
        <v>91106.55</v>
      </c>
      <c r="I24" s="31">
        <f>21077521/1000</f>
        <v>21077.521000000001</v>
      </c>
      <c r="J24" s="32">
        <f>31694525.4/1000</f>
        <v>31694.525399999999</v>
      </c>
      <c r="K24" s="33">
        <v>349.24</v>
      </c>
      <c r="L24" s="33">
        <v>347.88</v>
      </c>
      <c r="M24" s="35"/>
      <c r="N24" s="15" t="s">
        <v>48</v>
      </c>
    </row>
    <row r="25" spans="1:14" s="19" customFormat="1" ht="18" customHeight="1">
      <c r="A25" s="18"/>
      <c r="B25" s="18" t="s">
        <v>49</v>
      </c>
      <c r="D25" s="30"/>
      <c r="E25" s="31">
        <v>8876</v>
      </c>
      <c r="F25" s="32">
        <v>29590</v>
      </c>
      <c r="G25" s="31">
        <v>8876</v>
      </c>
      <c r="H25" s="32">
        <v>29590</v>
      </c>
      <c r="I25" s="31">
        <f>4150450/1000</f>
        <v>4150.45</v>
      </c>
      <c r="J25" s="32">
        <f>15596630/1000</f>
        <v>15596.63</v>
      </c>
      <c r="K25" s="33">
        <v>467.6</v>
      </c>
      <c r="L25" s="33">
        <v>527.09</v>
      </c>
      <c r="M25" s="13"/>
      <c r="N25" s="15" t="s">
        <v>50</v>
      </c>
    </row>
    <row r="26" spans="1:14" s="19" customFormat="1" ht="18" customHeight="1">
      <c r="A26" s="19" t="s">
        <v>51</v>
      </c>
      <c r="B26" s="19" t="s">
        <v>52</v>
      </c>
      <c r="D26" s="30"/>
      <c r="E26" s="31">
        <v>10721</v>
      </c>
      <c r="F26" s="32">
        <v>10255</v>
      </c>
      <c r="G26" s="31">
        <v>10721</v>
      </c>
      <c r="H26" s="32">
        <v>10255</v>
      </c>
      <c r="I26" s="31">
        <f>4958400/1000</f>
        <v>4958.3999999999996</v>
      </c>
      <c r="J26" s="32">
        <f>4927680/1000</f>
        <v>4927.68</v>
      </c>
      <c r="K26" s="33">
        <v>462.49</v>
      </c>
      <c r="L26" s="33">
        <v>480.51</v>
      </c>
      <c r="N26" s="18" t="s">
        <v>53</v>
      </c>
    </row>
    <row r="27" spans="1:14" s="19" customFormat="1" ht="18" customHeight="1">
      <c r="B27" s="19" t="s">
        <v>54</v>
      </c>
      <c r="D27" s="30"/>
      <c r="E27" s="31">
        <v>66606</v>
      </c>
      <c r="F27" s="36" t="s">
        <v>37</v>
      </c>
      <c r="G27" s="32">
        <v>66606</v>
      </c>
      <c r="H27" s="37" t="s">
        <v>37</v>
      </c>
      <c r="I27" s="32">
        <f>23312100/1000</f>
        <v>23312.1</v>
      </c>
      <c r="J27" s="37" t="s">
        <v>37</v>
      </c>
      <c r="K27" s="34">
        <v>350</v>
      </c>
      <c r="L27" s="38" t="s">
        <v>37</v>
      </c>
      <c r="N27" s="18" t="s">
        <v>55</v>
      </c>
    </row>
    <row r="28" spans="1:14" s="19" customFormat="1" ht="18" customHeight="1">
      <c r="B28" s="19" t="s">
        <v>56</v>
      </c>
      <c r="D28" s="30"/>
      <c r="E28" s="31">
        <v>14607</v>
      </c>
      <c r="F28" s="36" t="s">
        <v>37</v>
      </c>
      <c r="G28" s="32">
        <v>14607</v>
      </c>
      <c r="H28" s="37" t="s">
        <v>37</v>
      </c>
      <c r="I28" s="32">
        <f>4671960/1000</f>
        <v>4671.96</v>
      </c>
      <c r="J28" s="37" t="s">
        <v>37</v>
      </c>
      <c r="K28" s="34">
        <v>319.83999999999997</v>
      </c>
      <c r="L28" s="38" t="s">
        <v>37</v>
      </c>
      <c r="N28" s="18" t="s">
        <v>57</v>
      </c>
    </row>
    <row r="29" spans="1:14" ht="3" customHeight="1">
      <c r="A29" s="39"/>
      <c r="B29" s="39"/>
      <c r="C29" s="39"/>
      <c r="D29" s="39"/>
      <c r="E29" s="40"/>
      <c r="F29" s="40"/>
      <c r="G29" s="40"/>
      <c r="H29" s="40"/>
      <c r="I29" s="40"/>
      <c r="J29" s="40"/>
      <c r="K29" s="40"/>
      <c r="L29" s="40"/>
      <c r="M29" s="39"/>
      <c r="N29" s="39"/>
    </row>
    <row r="30" spans="1:14" ht="6" customHeight="1"/>
    <row r="31" spans="1:14" s="42" customFormat="1" ht="21" customHeight="1">
      <c r="A31" s="7" t="s">
        <v>58</v>
      </c>
      <c r="B31" s="7"/>
      <c r="C31" s="7"/>
      <c r="D31" s="7"/>
      <c r="E31" s="7"/>
      <c r="F31" s="41"/>
      <c r="H31" s="7" t="s">
        <v>59</v>
      </c>
      <c r="I31" s="43"/>
      <c r="J31" s="7"/>
      <c r="K31" s="7"/>
      <c r="L31" s="7"/>
      <c r="M31" s="7"/>
      <c r="N31" s="7"/>
    </row>
    <row r="32" spans="1:14" s="42" customFormat="1" ht="19.5">
      <c r="A32" s="7"/>
      <c r="G32" s="7"/>
      <c r="H32" s="7"/>
      <c r="I32" s="7"/>
      <c r="J32" s="41"/>
      <c r="K32" s="7"/>
      <c r="L32" s="7"/>
      <c r="M32" s="7"/>
      <c r="N32" s="7"/>
    </row>
  </sheetData>
  <sheetProtection selectLockedCells="1" selectUnlockedCells="1"/>
  <mergeCells count="13">
    <mergeCell ref="G6:H6"/>
    <mergeCell ref="I6:J6"/>
    <mergeCell ref="K6:L6"/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</mergeCells>
  <pageMargins left="0.35433070866141736" right="0.35433070866141736" top="0.98425196850393704" bottom="0.39370078740157483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T-11.3(L)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2016-11-14T07:34:57Z</dcterms:created>
  <dcterms:modified xsi:type="dcterms:W3CDTF">2016-11-15T07:52:01Z</dcterms:modified>
</cp:coreProperties>
</file>