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3\Desktop\งานใครเอ่ย\งานพี่ฝน\"/>
    </mc:Choice>
  </mc:AlternateContent>
  <bookViews>
    <workbookView xWindow="5775" yWindow="-30" windowWidth="5115" windowHeight="6390" tabRatio="1000"/>
  </bookViews>
  <sheets>
    <sheet name="ตาราง 2 2562" sheetId="86" r:id="rId1"/>
    <sheet name="ตารางที่1ไตรมาส 1234พ.ศ.2562" sheetId="65" r:id="rId2"/>
    <sheet name="ตารางที่2ไตรมาส 1234 พ.ศ.2562" sheetId="66" r:id="rId3"/>
    <sheet name="ตารางที่3ไตรมาส 1234พ.ศ. 2562" sheetId="67" r:id="rId4"/>
    <sheet name="ตารางที่4ไตรมาส 1234 พ.ศ. 2562" sheetId="68" r:id="rId5"/>
    <sheet name="ตารางที่5ไตรมาส1234 พ.ศ.2562" sheetId="69" r:id="rId6"/>
    <sheet name="ตารางที่6ไตรมาส 1234 พ.ศ. 2562" sheetId="70" r:id="rId7"/>
    <sheet name="ตารางที่7ไตรมาส 1234 พ.ศ. 2562 " sheetId="71" r:id="rId8"/>
    <sheet name="มกราคม" sheetId="73" r:id="rId9"/>
    <sheet name="กุมภาพันธ์ " sheetId="75" r:id="rId10"/>
    <sheet name="มีนาคม" sheetId="76" r:id="rId11"/>
    <sheet name="เมษายน" sheetId="77" r:id="rId12"/>
    <sheet name="พฤษภาคม" sheetId="78" r:id="rId13"/>
    <sheet name="มิถุนายน" sheetId="79" r:id="rId14"/>
    <sheet name="กรกฎาคม" sheetId="80" r:id="rId15"/>
    <sheet name="สิงหาคม" sheetId="81" r:id="rId16"/>
    <sheet name="กันยายน" sheetId="82" r:id="rId17"/>
    <sheet name="ตุลาคม" sheetId="83" r:id="rId18"/>
    <sheet name="พฤศจิกายน" sheetId="84" r:id="rId19"/>
    <sheet name="ธันวาคม" sheetId="85" r:id="rId20"/>
    <sheet name="1 กุมภาพันธ์ 2561" sheetId="93" r:id="rId21"/>
    <sheet name=" 1 พฤษภาคม 2561  " sheetId="94" r:id="rId22"/>
    <sheet name="1 สิงหาคม 2561" sheetId="95" r:id="rId23"/>
    <sheet name="1 พฤศจิกายน 2561" sheetId="96" r:id="rId24"/>
  </sheets>
  <definedNames>
    <definedName name="HTML_CodePage" hidden="1">874</definedName>
    <definedName name="HTML_Control" localSheetId="0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  <definedName name="OLE_LINK1" localSheetId="2">'ตารางที่2ไตรมาส 1234 พ.ศ.2562'!#REF!</definedName>
    <definedName name="_xlnm.Print_Titles" localSheetId="21">' 1 พฤษภาคม 2561  '!$1:$4</definedName>
    <definedName name="_xlnm.Print_Titles" localSheetId="20">'1 กุมภาพันธ์ 2561'!$1:$4</definedName>
    <definedName name="_xlnm.Print_Titles" localSheetId="23">'1 พฤศจิกายน 2561'!$1:$4</definedName>
    <definedName name="_xlnm.Print_Titles" localSheetId="22">'1 สิงหาคม 2561'!$1:$4</definedName>
    <definedName name="SAPBEXdnldView" hidden="1">"3ZY5706QR6UW8T5CLKDTEF6F5"</definedName>
    <definedName name="SAPBEXsysID" hidden="1">"BWP"</definedName>
  </definedNames>
  <calcPr calcId="162913"/>
</workbook>
</file>

<file path=xl/calcChain.xml><?xml version="1.0" encoding="utf-8"?>
<calcChain xmlns="http://schemas.openxmlformats.org/spreadsheetml/2006/main">
  <c r="AO39" i="86" l="1"/>
  <c r="AN39" i="86"/>
  <c r="AM39" i="86"/>
  <c r="AL39" i="86"/>
  <c r="AO37" i="86"/>
  <c r="AN37" i="86"/>
  <c r="AM37" i="86"/>
  <c r="AL37" i="86"/>
  <c r="AO36" i="86"/>
  <c r="AN36" i="86"/>
  <c r="AM36" i="86"/>
  <c r="AL36" i="86"/>
  <c r="AO35" i="86"/>
  <c r="AN35" i="86"/>
  <c r="AM35" i="86"/>
  <c r="AL35" i="86"/>
  <c r="AO34" i="86"/>
  <c r="AN34" i="86"/>
  <c r="AM34" i="86"/>
  <c r="AL34" i="86"/>
  <c r="AO32" i="86"/>
  <c r="AN32" i="86"/>
  <c r="AM32" i="86"/>
  <c r="AL32" i="86"/>
  <c r="AO31" i="86"/>
  <c r="AN31" i="86"/>
  <c r="AM31" i="86"/>
  <c r="AL31" i="86"/>
  <c r="AO30" i="86"/>
  <c r="AN30" i="86"/>
  <c r="AM30" i="86"/>
  <c r="AL30" i="86"/>
  <c r="AO29" i="86"/>
  <c r="AN29" i="86"/>
  <c r="AM29" i="86"/>
  <c r="AL29" i="86"/>
  <c r="AO28" i="86"/>
  <c r="AN28" i="86"/>
  <c r="AM28" i="86"/>
  <c r="AL28" i="86"/>
  <c r="AO27" i="86"/>
  <c r="AN27" i="86"/>
  <c r="AM27" i="86"/>
  <c r="AL27" i="86"/>
  <c r="AO26" i="86"/>
  <c r="AN26" i="86"/>
  <c r="AM26" i="86"/>
  <c r="AL26" i="86"/>
  <c r="AK29" i="86"/>
  <c r="AJ39" i="86"/>
  <c r="AK39" i="86"/>
  <c r="C34" i="86" l="1"/>
  <c r="Q12" i="86" l="1"/>
  <c r="Q30" i="86" s="1"/>
  <c r="W12" i="86"/>
  <c r="W30" i="86" s="1"/>
  <c r="X12" i="86"/>
  <c r="Q16" i="86"/>
  <c r="W16" i="86"/>
  <c r="X16" i="86"/>
  <c r="X34" i="86" s="1"/>
  <c r="B26" i="86"/>
  <c r="C26" i="86"/>
  <c r="E26" i="86"/>
  <c r="F26" i="86"/>
  <c r="G26" i="86"/>
  <c r="H26" i="86"/>
  <c r="I26" i="86"/>
  <c r="J26" i="86"/>
  <c r="K26" i="86"/>
  <c r="L26" i="86"/>
  <c r="M26" i="86"/>
  <c r="N26" i="86"/>
  <c r="O26" i="86"/>
  <c r="P26" i="86"/>
  <c r="Q26" i="86"/>
  <c r="R26" i="86"/>
  <c r="S26" i="86"/>
  <c r="T26" i="86"/>
  <c r="U26" i="86"/>
  <c r="V26" i="86"/>
  <c r="W26" i="86"/>
  <c r="X26" i="86"/>
  <c r="Y26" i="86"/>
  <c r="Z26" i="86"/>
  <c r="AA26" i="86"/>
  <c r="AB26" i="86"/>
  <c r="AC26" i="86"/>
  <c r="AD26" i="86"/>
  <c r="AE26" i="86"/>
  <c r="AF26" i="86"/>
  <c r="AG26" i="86"/>
  <c r="AH26" i="86"/>
  <c r="AI26" i="86"/>
  <c r="AJ26" i="86"/>
  <c r="AK26" i="86"/>
  <c r="B27" i="86"/>
  <c r="B24" i="86" s="1"/>
  <c r="C27" i="86"/>
  <c r="E27" i="86"/>
  <c r="G27" i="86"/>
  <c r="H27" i="86"/>
  <c r="I27" i="86"/>
  <c r="J27" i="86"/>
  <c r="K27" i="86"/>
  <c r="L27" i="86"/>
  <c r="M27" i="86"/>
  <c r="N27" i="86"/>
  <c r="O27" i="86"/>
  <c r="P27" i="86"/>
  <c r="Q27" i="86"/>
  <c r="R27" i="86"/>
  <c r="S27" i="86"/>
  <c r="T27" i="86"/>
  <c r="U27" i="86"/>
  <c r="V27" i="86"/>
  <c r="W27" i="86"/>
  <c r="X27" i="86"/>
  <c r="Y27" i="86"/>
  <c r="Z27" i="86"/>
  <c r="AA27" i="86"/>
  <c r="AB27" i="86"/>
  <c r="AC27" i="86"/>
  <c r="AD27" i="86"/>
  <c r="AE27" i="86"/>
  <c r="AF27" i="86"/>
  <c r="AG27" i="86"/>
  <c r="AH27" i="86"/>
  <c r="AI27" i="86"/>
  <c r="AJ27" i="86"/>
  <c r="AK27" i="86"/>
  <c r="B28" i="86"/>
  <c r="C28" i="86"/>
  <c r="E28" i="86"/>
  <c r="F28" i="86"/>
  <c r="G28" i="86"/>
  <c r="H28" i="86"/>
  <c r="I28" i="86"/>
  <c r="J28" i="86"/>
  <c r="K28" i="86"/>
  <c r="L28" i="86"/>
  <c r="M28" i="86"/>
  <c r="N28" i="86"/>
  <c r="O28" i="86"/>
  <c r="P28" i="86"/>
  <c r="Q28" i="86"/>
  <c r="R28" i="86"/>
  <c r="S28" i="86"/>
  <c r="T28" i="86"/>
  <c r="U28" i="86"/>
  <c r="V28" i="86"/>
  <c r="W28" i="86"/>
  <c r="X28" i="86"/>
  <c r="Y28" i="86"/>
  <c r="Z28" i="86"/>
  <c r="AA28" i="86"/>
  <c r="AB28" i="86"/>
  <c r="AC28" i="86"/>
  <c r="AD28" i="86"/>
  <c r="AE28" i="86"/>
  <c r="AF28" i="86"/>
  <c r="AG28" i="86"/>
  <c r="AH28" i="86"/>
  <c r="AI28" i="86"/>
  <c r="AJ28" i="86"/>
  <c r="AK28" i="86"/>
  <c r="B29" i="86"/>
  <c r="C29" i="86"/>
  <c r="E29" i="86"/>
  <c r="F29" i="86"/>
  <c r="G29" i="86"/>
  <c r="H29" i="86"/>
  <c r="I29" i="86"/>
  <c r="J29" i="86"/>
  <c r="K29" i="86"/>
  <c r="L29" i="86"/>
  <c r="M29" i="86"/>
  <c r="N29" i="86"/>
  <c r="O29" i="86"/>
  <c r="P29" i="86"/>
  <c r="Q29" i="86"/>
  <c r="R29" i="86"/>
  <c r="S29" i="86"/>
  <c r="T29" i="86"/>
  <c r="U29" i="86"/>
  <c r="V29" i="86"/>
  <c r="W29" i="86"/>
  <c r="X29" i="86"/>
  <c r="Y29" i="86"/>
  <c r="Z29" i="86"/>
  <c r="AA29" i="86"/>
  <c r="AB29" i="86"/>
  <c r="AC29" i="86"/>
  <c r="AD29" i="86"/>
  <c r="AE29" i="86"/>
  <c r="AF29" i="86"/>
  <c r="AG29" i="86"/>
  <c r="AH29" i="86"/>
  <c r="AI29" i="86"/>
  <c r="AJ29" i="86"/>
  <c r="B30" i="86"/>
  <c r="C30" i="86"/>
  <c r="E30" i="86"/>
  <c r="F30" i="86"/>
  <c r="G30" i="86"/>
  <c r="H30" i="86"/>
  <c r="I30" i="86"/>
  <c r="J30" i="86"/>
  <c r="K30" i="86"/>
  <c r="L30" i="86"/>
  <c r="M30" i="86"/>
  <c r="N30" i="86"/>
  <c r="O30" i="86"/>
  <c r="P30" i="86"/>
  <c r="R30" i="86"/>
  <c r="S30" i="86"/>
  <c r="T30" i="86"/>
  <c r="U30" i="86"/>
  <c r="V30" i="86"/>
  <c r="X30" i="86"/>
  <c r="Y30" i="86"/>
  <c r="Z30" i="86"/>
  <c r="AA30" i="86"/>
  <c r="AB30" i="86"/>
  <c r="AC30" i="86"/>
  <c r="AD30" i="86"/>
  <c r="AE30" i="86"/>
  <c r="AF30" i="86"/>
  <c r="AG30" i="86"/>
  <c r="AH30" i="86"/>
  <c r="AI30" i="86"/>
  <c r="AJ30" i="86"/>
  <c r="AK30" i="86"/>
  <c r="B31" i="86"/>
  <c r="C31" i="86"/>
  <c r="E31" i="86"/>
  <c r="F31" i="86"/>
  <c r="G31" i="86"/>
  <c r="H31" i="86"/>
  <c r="I31" i="86"/>
  <c r="J31" i="86"/>
  <c r="K31" i="86"/>
  <c r="L31" i="86"/>
  <c r="M31" i="86"/>
  <c r="N31" i="86"/>
  <c r="O31" i="86"/>
  <c r="P31" i="86"/>
  <c r="Q31" i="86"/>
  <c r="R31" i="86"/>
  <c r="S31" i="86"/>
  <c r="T31" i="86"/>
  <c r="U31" i="86"/>
  <c r="V31" i="86"/>
  <c r="W31" i="86"/>
  <c r="X31" i="86"/>
  <c r="Y31" i="86"/>
  <c r="Z31" i="86"/>
  <c r="AA31" i="86"/>
  <c r="AB31" i="86"/>
  <c r="AC31" i="86"/>
  <c r="AD31" i="86"/>
  <c r="AE31" i="86"/>
  <c r="AF31" i="86"/>
  <c r="AG31" i="86"/>
  <c r="AH31" i="86"/>
  <c r="AI31" i="86"/>
  <c r="AJ31" i="86"/>
  <c r="AK31" i="86"/>
  <c r="B32" i="86"/>
  <c r="C32" i="86"/>
  <c r="E32" i="86"/>
  <c r="F32" i="86"/>
  <c r="G32" i="86"/>
  <c r="H32" i="86"/>
  <c r="I32" i="86"/>
  <c r="J32" i="86"/>
  <c r="K32" i="86"/>
  <c r="L32" i="86"/>
  <c r="M32" i="86"/>
  <c r="N32" i="86"/>
  <c r="O32" i="86"/>
  <c r="P32" i="86"/>
  <c r="Q32" i="86"/>
  <c r="R32" i="86"/>
  <c r="S32" i="86"/>
  <c r="T32" i="86"/>
  <c r="U32" i="86"/>
  <c r="V32" i="86"/>
  <c r="W32" i="86"/>
  <c r="X32" i="86"/>
  <c r="Y32" i="86"/>
  <c r="Z32" i="86"/>
  <c r="AA32" i="86"/>
  <c r="AB32" i="86"/>
  <c r="AC32" i="86"/>
  <c r="AD32" i="86"/>
  <c r="AE32" i="86"/>
  <c r="AF32" i="86"/>
  <c r="AG32" i="86"/>
  <c r="AH32" i="86"/>
  <c r="AI32" i="86"/>
  <c r="AJ32" i="86"/>
  <c r="AK32" i="86"/>
  <c r="E33" i="86"/>
  <c r="F33" i="86"/>
  <c r="G33" i="86"/>
  <c r="H33" i="86"/>
  <c r="I33" i="86"/>
  <c r="J33" i="86"/>
  <c r="K33" i="86"/>
  <c r="L33" i="86"/>
  <c r="M33" i="86"/>
  <c r="N33" i="86"/>
  <c r="O33" i="86"/>
  <c r="P33" i="86"/>
  <c r="Q33" i="86"/>
  <c r="R33" i="86"/>
  <c r="S33" i="86"/>
  <c r="T33" i="86"/>
  <c r="U33" i="86"/>
  <c r="V33" i="86"/>
  <c r="W33" i="86"/>
  <c r="X33" i="86"/>
  <c r="Y33" i="86"/>
  <c r="Z33" i="86"/>
  <c r="AA33" i="86"/>
  <c r="AB33" i="86"/>
  <c r="AC33" i="86"/>
  <c r="AD33" i="86"/>
  <c r="AE33" i="86"/>
  <c r="AF33" i="86"/>
  <c r="AG33" i="86"/>
  <c r="B34" i="86"/>
  <c r="E34" i="86"/>
  <c r="F34" i="86"/>
  <c r="G34" i="86"/>
  <c r="H34" i="86"/>
  <c r="J34" i="86"/>
  <c r="K34" i="86"/>
  <c r="L34" i="86"/>
  <c r="M34" i="86"/>
  <c r="N34" i="86"/>
  <c r="O34" i="86"/>
  <c r="P34" i="86"/>
  <c r="Q34" i="86"/>
  <c r="R34" i="86"/>
  <c r="S34" i="86"/>
  <c r="T34" i="86"/>
  <c r="U34" i="86"/>
  <c r="V34" i="86"/>
  <c r="W34" i="86"/>
  <c r="Y34" i="86"/>
  <c r="Z34" i="86"/>
  <c r="AA34" i="86"/>
  <c r="AB34" i="86"/>
  <c r="AC34" i="86"/>
  <c r="AD34" i="86"/>
  <c r="AE34" i="86"/>
  <c r="AF34" i="86"/>
  <c r="AG34" i="86"/>
  <c r="AH34" i="86"/>
  <c r="AI34" i="86"/>
  <c r="AJ34" i="86"/>
  <c r="AK34" i="86"/>
  <c r="B35" i="86"/>
  <c r="C35" i="86"/>
  <c r="E35" i="86"/>
  <c r="F35" i="86"/>
  <c r="G35" i="86"/>
  <c r="H35" i="86"/>
  <c r="I35" i="86"/>
  <c r="J35" i="86"/>
  <c r="K35" i="86"/>
  <c r="L35" i="86"/>
  <c r="M35" i="86"/>
  <c r="N35" i="86"/>
  <c r="O35" i="86"/>
  <c r="P35" i="86"/>
  <c r="Q35" i="86"/>
  <c r="R35" i="86"/>
  <c r="S35" i="86"/>
  <c r="T35" i="86"/>
  <c r="U35" i="86"/>
  <c r="V35" i="86"/>
  <c r="W35" i="86"/>
  <c r="X35" i="86"/>
  <c r="Y35" i="86"/>
  <c r="Z35" i="86"/>
  <c r="AA35" i="86"/>
  <c r="AB35" i="86"/>
  <c r="AC35" i="86"/>
  <c r="AD35" i="86"/>
  <c r="AE35" i="86"/>
  <c r="AF35" i="86"/>
  <c r="AG35" i="86"/>
  <c r="AH35" i="86"/>
  <c r="AI35" i="86"/>
  <c r="AJ35" i="86"/>
  <c r="AK35" i="86"/>
  <c r="B36" i="86"/>
  <c r="C36" i="86"/>
  <c r="E36" i="86"/>
  <c r="F36" i="86"/>
  <c r="G36" i="86"/>
  <c r="H36" i="86"/>
  <c r="I36" i="86"/>
  <c r="J36" i="86"/>
  <c r="K36" i="86"/>
  <c r="L36" i="86"/>
  <c r="M36" i="86"/>
  <c r="N36" i="86"/>
  <c r="O36" i="86"/>
  <c r="P36" i="86"/>
  <c r="Q36" i="86"/>
  <c r="R36" i="86"/>
  <c r="S36" i="86"/>
  <c r="T36" i="86"/>
  <c r="U36" i="86"/>
  <c r="V36" i="86"/>
  <c r="W36" i="86"/>
  <c r="X36" i="86"/>
  <c r="Y36" i="86"/>
  <c r="Z36" i="86"/>
  <c r="AA36" i="86"/>
  <c r="AB36" i="86"/>
  <c r="AC36" i="86"/>
  <c r="AD36" i="86"/>
  <c r="AE36" i="86"/>
  <c r="AF36" i="86"/>
  <c r="AG36" i="86"/>
  <c r="AH36" i="86"/>
  <c r="AI36" i="86"/>
  <c r="AJ36" i="86"/>
  <c r="AK36" i="86"/>
  <c r="B37" i="86"/>
  <c r="C37" i="86"/>
  <c r="E37" i="86"/>
  <c r="F37" i="86"/>
  <c r="G37" i="86"/>
  <c r="H37" i="86"/>
  <c r="I37" i="86"/>
  <c r="J37" i="86"/>
  <c r="K37" i="86"/>
  <c r="L37" i="86"/>
  <c r="M37" i="86"/>
  <c r="N37" i="86"/>
  <c r="O37" i="86"/>
  <c r="P37" i="86"/>
  <c r="Q37" i="86"/>
  <c r="R37" i="86"/>
  <c r="S37" i="86"/>
  <c r="T37" i="86"/>
  <c r="U37" i="86"/>
  <c r="V37" i="86"/>
  <c r="W37" i="86"/>
  <c r="X37" i="86"/>
  <c r="Y37" i="86"/>
  <c r="Z37" i="86"/>
  <c r="AA37" i="86"/>
  <c r="AB37" i="86"/>
  <c r="AC37" i="86"/>
  <c r="AD37" i="86"/>
  <c r="AE37" i="86"/>
  <c r="AF37" i="86"/>
  <c r="AG37" i="86"/>
  <c r="AH37" i="86"/>
  <c r="AI37" i="86"/>
  <c r="AJ37" i="86"/>
  <c r="AK37" i="86"/>
  <c r="B38" i="86"/>
  <c r="E38" i="86"/>
  <c r="F38" i="86"/>
  <c r="G38" i="86"/>
  <c r="H38" i="86"/>
  <c r="I38" i="86"/>
  <c r="J38" i="86"/>
  <c r="K38" i="86"/>
  <c r="L38" i="86"/>
  <c r="M38" i="86"/>
  <c r="N38" i="86"/>
  <c r="O38" i="86"/>
  <c r="P38" i="86"/>
  <c r="Q38" i="86"/>
  <c r="R38" i="86"/>
  <c r="S38" i="86"/>
  <c r="T38" i="86"/>
  <c r="U38" i="86"/>
  <c r="V38" i="86"/>
  <c r="W38" i="86"/>
  <c r="X38" i="86"/>
  <c r="Y38" i="86"/>
  <c r="Z38" i="86"/>
  <c r="AA38" i="86"/>
  <c r="AB38" i="86"/>
  <c r="AC38" i="86"/>
  <c r="AD38" i="86"/>
  <c r="AE38" i="86"/>
  <c r="AF38" i="86"/>
  <c r="AG38" i="86"/>
  <c r="AH38" i="86"/>
  <c r="AI38" i="86"/>
  <c r="B39" i="86"/>
  <c r="E39" i="86"/>
  <c r="F39" i="86"/>
  <c r="G39" i="86"/>
  <c r="H39" i="86"/>
  <c r="I39" i="86"/>
  <c r="J39" i="86"/>
  <c r="K39" i="86"/>
  <c r="L39" i="86"/>
  <c r="M39" i="86"/>
  <c r="N39" i="86"/>
  <c r="O39" i="86"/>
  <c r="P39" i="86"/>
  <c r="Q39" i="86"/>
  <c r="R39" i="86"/>
  <c r="S39" i="86"/>
  <c r="T39" i="86"/>
  <c r="U39" i="86"/>
  <c r="V39" i="86"/>
  <c r="W39" i="86"/>
  <c r="X39" i="86"/>
  <c r="Y39" i="86"/>
  <c r="Z39" i="86"/>
  <c r="AA39" i="86"/>
  <c r="AB39" i="86"/>
  <c r="AC39" i="86"/>
  <c r="AD39" i="86"/>
  <c r="AE39" i="86"/>
  <c r="AF39" i="86"/>
  <c r="AG39" i="86"/>
  <c r="AH39" i="86"/>
  <c r="AI39" i="86"/>
  <c r="E24" i="86" l="1"/>
  <c r="Q19" i="65"/>
  <c r="C26" i="65"/>
  <c r="D25" i="65"/>
  <c r="D20" i="65"/>
  <c r="V5" i="69"/>
  <c r="X37" i="66"/>
  <c r="W26" i="66"/>
  <c r="X22" i="66"/>
  <c r="S37" i="66"/>
  <c r="R37" i="66"/>
  <c r="Q37" i="66"/>
  <c r="S36" i="66"/>
  <c r="R36" i="66"/>
  <c r="Q36" i="66"/>
  <c r="S35" i="66"/>
  <c r="R35" i="66"/>
  <c r="Q35" i="66"/>
  <c r="S34" i="66"/>
  <c r="R34" i="66"/>
  <c r="Q34" i="66"/>
  <c r="S33" i="66"/>
  <c r="R33" i="66"/>
  <c r="Q33" i="66"/>
  <c r="S31" i="66"/>
  <c r="R31" i="66"/>
  <c r="Q31" i="66"/>
  <c r="S30" i="66"/>
  <c r="R30" i="66"/>
  <c r="Q30" i="66"/>
  <c r="S29" i="66"/>
  <c r="R29" i="66"/>
  <c r="Q29" i="66"/>
  <c r="Q28" i="66"/>
  <c r="S27" i="66"/>
  <c r="R27" i="66"/>
  <c r="Q27" i="66"/>
  <c r="S26" i="66"/>
  <c r="R26" i="66"/>
  <c r="Q26" i="66"/>
  <c r="S25" i="66"/>
  <c r="R25" i="66"/>
  <c r="Q25" i="66"/>
  <c r="S24" i="66"/>
  <c r="R24" i="66"/>
  <c r="Q24" i="66"/>
  <c r="S22" i="66"/>
  <c r="R22" i="66"/>
  <c r="Q22" i="66"/>
  <c r="N37" i="66"/>
  <c r="M37" i="66"/>
  <c r="L37" i="66"/>
  <c r="N36" i="66"/>
  <c r="M36" i="66"/>
  <c r="L36" i="66"/>
  <c r="N35" i="66"/>
  <c r="M35" i="66"/>
  <c r="L35" i="66"/>
  <c r="N34" i="66"/>
  <c r="M34" i="66"/>
  <c r="L34" i="66"/>
  <c r="N33" i="66"/>
  <c r="M33" i="66"/>
  <c r="L33" i="66"/>
  <c r="N32" i="66"/>
  <c r="M32" i="66"/>
  <c r="L32" i="66"/>
  <c r="N31" i="66"/>
  <c r="M31" i="66"/>
  <c r="L31" i="66"/>
  <c r="N30" i="66"/>
  <c r="M30" i="66"/>
  <c r="L30" i="66"/>
  <c r="N29" i="66"/>
  <c r="M29" i="66"/>
  <c r="L29" i="66"/>
  <c r="N28" i="66"/>
  <c r="M28" i="66"/>
  <c r="L28" i="66"/>
  <c r="N27" i="66"/>
  <c r="M27" i="66"/>
  <c r="L27" i="66"/>
  <c r="N26" i="66"/>
  <c r="M26" i="66"/>
  <c r="L26" i="66"/>
  <c r="N25" i="66"/>
  <c r="M25" i="66"/>
  <c r="L25" i="66"/>
  <c r="N24" i="66"/>
  <c r="M24" i="66"/>
  <c r="L24" i="66"/>
  <c r="N22" i="66"/>
  <c r="M22" i="66"/>
  <c r="L22" i="66"/>
  <c r="I37" i="66"/>
  <c r="H37" i="66"/>
  <c r="G37" i="66"/>
  <c r="I36" i="66"/>
  <c r="H36" i="66"/>
  <c r="G36" i="66"/>
  <c r="I35" i="66"/>
  <c r="H35" i="66"/>
  <c r="G35" i="66"/>
  <c r="I34" i="66"/>
  <c r="H34" i="66"/>
  <c r="G34" i="66"/>
  <c r="I33" i="66"/>
  <c r="H33" i="66"/>
  <c r="G33" i="66"/>
  <c r="I32" i="66"/>
  <c r="H32" i="66"/>
  <c r="G32" i="66"/>
  <c r="I31" i="66"/>
  <c r="H31" i="66"/>
  <c r="G31" i="66"/>
  <c r="I30" i="66"/>
  <c r="H30" i="66"/>
  <c r="G30" i="66"/>
  <c r="I29" i="66"/>
  <c r="H29" i="66"/>
  <c r="G29" i="66"/>
  <c r="I28" i="66"/>
  <c r="H28" i="66"/>
  <c r="G28" i="66"/>
  <c r="I27" i="66"/>
  <c r="H27" i="66"/>
  <c r="G27" i="66"/>
  <c r="I26" i="66"/>
  <c r="H26" i="66"/>
  <c r="G26" i="66"/>
  <c r="I25" i="66"/>
  <c r="H25" i="66"/>
  <c r="G25" i="66"/>
  <c r="I24" i="66"/>
  <c r="H24" i="66"/>
  <c r="G24" i="66"/>
  <c r="I22" i="66"/>
  <c r="H22" i="66"/>
  <c r="G22" i="66"/>
  <c r="C37" i="66"/>
  <c r="B37" i="66"/>
  <c r="W50" i="68"/>
  <c r="X47" i="68"/>
  <c r="W42" i="68"/>
  <c r="X39" i="68"/>
  <c r="W34" i="68"/>
  <c r="X30" i="68"/>
  <c r="S51" i="68"/>
  <c r="R51" i="68"/>
  <c r="Q51" i="68"/>
  <c r="S50" i="68"/>
  <c r="R50" i="68"/>
  <c r="Q50" i="68"/>
  <c r="S49" i="68"/>
  <c r="R49" i="68"/>
  <c r="Q49" i="68"/>
  <c r="S48" i="68"/>
  <c r="R48" i="68"/>
  <c r="Q48" i="68"/>
  <c r="S47" i="68"/>
  <c r="R47" i="68"/>
  <c r="Q47" i="68"/>
  <c r="S46" i="68"/>
  <c r="R46" i="68"/>
  <c r="Q46" i="68"/>
  <c r="S45" i="68"/>
  <c r="R45" i="68"/>
  <c r="Q45" i="68"/>
  <c r="S44" i="68"/>
  <c r="R44" i="68"/>
  <c r="Q44" i="68"/>
  <c r="S43" i="68"/>
  <c r="R43" i="68"/>
  <c r="Q43" i="68"/>
  <c r="S42" i="68"/>
  <c r="R42" i="68"/>
  <c r="Q42" i="68"/>
  <c r="S41" i="68"/>
  <c r="R41" i="68"/>
  <c r="Q41" i="68"/>
  <c r="S40" i="68"/>
  <c r="R40" i="68"/>
  <c r="Q40" i="68"/>
  <c r="S39" i="68"/>
  <c r="R39" i="68"/>
  <c r="Q39" i="68"/>
  <c r="S38" i="68"/>
  <c r="R38" i="68"/>
  <c r="Q38" i="68"/>
  <c r="S37" i="68"/>
  <c r="R37" i="68"/>
  <c r="Q37" i="68"/>
  <c r="S36" i="68"/>
  <c r="R36" i="68"/>
  <c r="Q36" i="68"/>
  <c r="S35" i="68"/>
  <c r="R35" i="68"/>
  <c r="Q35" i="68"/>
  <c r="S34" i="68"/>
  <c r="R34" i="68"/>
  <c r="Q34" i="68"/>
  <c r="S33" i="68"/>
  <c r="R33" i="68"/>
  <c r="Q33" i="68"/>
  <c r="S32" i="68"/>
  <c r="R32" i="68"/>
  <c r="Q32" i="68"/>
  <c r="S30" i="68"/>
  <c r="R30" i="68"/>
  <c r="Q30" i="68"/>
  <c r="N52" i="68"/>
  <c r="M52" i="68"/>
  <c r="L52" i="68"/>
  <c r="N51" i="68"/>
  <c r="M51" i="68"/>
  <c r="L51" i="68"/>
  <c r="N50" i="68"/>
  <c r="M50" i="68"/>
  <c r="L50" i="68"/>
  <c r="N49" i="68"/>
  <c r="M49" i="68"/>
  <c r="L49" i="68"/>
  <c r="N48" i="68"/>
  <c r="M48" i="68"/>
  <c r="L48" i="68"/>
  <c r="N47" i="68"/>
  <c r="M47" i="68"/>
  <c r="L47" i="68"/>
  <c r="N46" i="68"/>
  <c r="M46" i="68"/>
  <c r="L46" i="68"/>
  <c r="N45" i="68"/>
  <c r="M45" i="68"/>
  <c r="L45" i="68"/>
  <c r="N44" i="68"/>
  <c r="M44" i="68"/>
  <c r="L44" i="68"/>
  <c r="N43" i="68"/>
  <c r="M43" i="68"/>
  <c r="L43" i="68"/>
  <c r="N42" i="68"/>
  <c r="M42" i="68"/>
  <c r="L42" i="68"/>
  <c r="N41" i="68"/>
  <c r="M41" i="68"/>
  <c r="L41" i="68"/>
  <c r="N40" i="68"/>
  <c r="M40" i="68"/>
  <c r="L40" i="68"/>
  <c r="N39" i="68"/>
  <c r="M39" i="68"/>
  <c r="L39" i="68"/>
  <c r="N38" i="68"/>
  <c r="M38" i="68"/>
  <c r="L38" i="68"/>
  <c r="N37" i="68"/>
  <c r="M37" i="68"/>
  <c r="L37" i="68"/>
  <c r="N36" i="68"/>
  <c r="M36" i="68"/>
  <c r="L36" i="68"/>
  <c r="N35" i="68"/>
  <c r="M35" i="68"/>
  <c r="L35" i="68"/>
  <c r="N34" i="68"/>
  <c r="M34" i="68"/>
  <c r="L34" i="68"/>
  <c r="N33" i="68"/>
  <c r="M33" i="68"/>
  <c r="L33" i="68"/>
  <c r="N32" i="68"/>
  <c r="M32" i="68"/>
  <c r="L32" i="68"/>
  <c r="N30" i="68"/>
  <c r="M30" i="68"/>
  <c r="L30" i="68"/>
  <c r="I51" i="68"/>
  <c r="H51" i="68"/>
  <c r="G51" i="68"/>
  <c r="I50" i="68"/>
  <c r="H50" i="68"/>
  <c r="G50" i="68"/>
  <c r="I49" i="68"/>
  <c r="H49" i="68"/>
  <c r="G49" i="68"/>
  <c r="I48" i="68"/>
  <c r="H48" i="68"/>
  <c r="G48" i="68"/>
  <c r="I47" i="68"/>
  <c r="H47" i="68"/>
  <c r="G47" i="68"/>
  <c r="I46" i="68"/>
  <c r="H46" i="68"/>
  <c r="G46" i="68"/>
  <c r="I45" i="68"/>
  <c r="H45" i="68"/>
  <c r="G45" i="68"/>
  <c r="I44" i="68"/>
  <c r="H44" i="68"/>
  <c r="G44" i="68"/>
  <c r="I43" i="68"/>
  <c r="H43" i="68"/>
  <c r="G43" i="68"/>
  <c r="I42" i="68"/>
  <c r="H42" i="68"/>
  <c r="G42" i="68"/>
  <c r="I41" i="68"/>
  <c r="H41" i="68"/>
  <c r="G41" i="68"/>
  <c r="I40" i="68"/>
  <c r="H40" i="68"/>
  <c r="G40" i="68"/>
  <c r="I39" i="68"/>
  <c r="H39" i="68"/>
  <c r="G39" i="68"/>
  <c r="I38" i="68"/>
  <c r="H38" i="68"/>
  <c r="G38" i="68"/>
  <c r="I37" i="68"/>
  <c r="H37" i="68"/>
  <c r="G37" i="68"/>
  <c r="I36" i="68"/>
  <c r="H36" i="68"/>
  <c r="G36" i="68"/>
  <c r="I35" i="68"/>
  <c r="H35" i="68"/>
  <c r="G35" i="68"/>
  <c r="I34" i="68"/>
  <c r="H34" i="68"/>
  <c r="G34" i="68"/>
  <c r="I33" i="68"/>
  <c r="H33" i="68"/>
  <c r="G33" i="68"/>
  <c r="I32" i="68"/>
  <c r="H32" i="68"/>
  <c r="G32" i="68"/>
  <c r="I30" i="68"/>
  <c r="H30" i="68"/>
  <c r="G30" i="68"/>
  <c r="D51" i="68"/>
  <c r="C51" i="68"/>
  <c r="B51" i="68"/>
  <c r="D50" i="68"/>
  <c r="C50" i="68"/>
  <c r="B50" i="68"/>
  <c r="D49" i="68"/>
  <c r="C49" i="68"/>
  <c r="B49" i="68"/>
  <c r="D48" i="68"/>
  <c r="C48" i="68"/>
  <c r="B48" i="68"/>
  <c r="D47" i="68"/>
  <c r="C47" i="68"/>
  <c r="B47" i="68"/>
  <c r="D46" i="68"/>
  <c r="C46" i="68"/>
  <c r="B46" i="68"/>
  <c r="D45" i="68"/>
  <c r="C45" i="68"/>
  <c r="B45" i="68"/>
  <c r="D44" i="68"/>
  <c r="C44" i="68"/>
  <c r="B44" i="68"/>
  <c r="D43" i="68"/>
  <c r="C43" i="68"/>
  <c r="B43" i="68"/>
  <c r="D42" i="68"/>
  <c r="C42" i="68"/>
  <c r="B42" i="68"/>
  <c r="D41" i="68"/>
  <c r="C41" i="68"/>
  <c r="B41" i="68"/>
  <c r="D40" i="68"/>
  <c r="C40" i="68"/>
  <c r="B40" i="68"/>
  <c r="D39" i="68"/>
  <c r="C39" i="68"/>
  <c r="B39" i="68"/>
  <c r="D38" i="68"/>
  <c r="C38" i="68"/>
  <c r="B38" i="68"/>
  <c r="D37" i="68"/>
  <c r="C37" i="68"/>
  <c r="B37" i="68"/>
  <c r="D36" i="68"/>
  <c r="C36" i="68"/>
  <c r="B36" i="68"/>
  <c r="D35" i="68"/>
  <c r="C35" i="68"/>
  <c r="B35" i="68"/>
  <c r="D34" i="68"/>
  <c r="C34" i="68"/>
  <c r="B34" i="68"/>
  <c r="D33" i="68"/>
  <c r="C33" i="68"/>
  <c r="B33" i="68"/>
  <c r="D32" i="68"/>
  <c r="C32" i="68"/>
  <c r="B32" i="68"/>
  <c r="D30" i="68"/>
  <c r="C30" i="68"/>
  <c r="B30" i="68"/>
  <c r="W19" i="69"/>
  <c r="V14" i="69"/>
  <c r="S21" i="69"/>
  <c r="R21" i="69"/>
  <c r="Q21" i="69"/>
  <c r="S20" i="69"/>
  <c r="R20" i="69"/>
  <c r="Q20" i="69"/>
  <c r="S19" i="69"/>
  <c r="R19" i="69"/>
  <c r="Q19" i="69"/>
  <c r="S18" i="69"/>
  <c r="R18" i="69"/>
  <c r="Q18" i="69"/>
  <c r="S17" i="69"/>
  <c r="R17" i="69"/>
  <c r="Q17" i="69"/>
  <c r="S16" i="69"/>
  <c r="R16" i="69"/>
  <c r="Q16" i="69"/>
  <c r="S14" i="69"/>
  <c r="R14" i="69"/>
  <c r="Q14" i="69"/>
  <c r="D21" i="69"/>
  <c r="C21" i="69"/>
  <c r="B21" i="69"/>
  <c r="N21" i="69"/>
  <c r="M21" i="69"/>
  <c r="L21" i="69"/>
  <c r="N19" i="69"/>
  <c r="M19" i="69"/>
  <c r="L19" i="69"/>
  <c r="N17" i="69"/>
  <c r="M17" i="69"/>
  <c r="L17" i="69"/>
  <c r="N20" i="69"/>
  <c r="M20" i="69"/>
  <c r="L20" i="69"/>
  <c r="N18" i="69"/>
  <c r="M18" i="69"/>
  <c r="L18" i="69"/>
  <c r="N16" i="69"/>
  <c r="M16" i="69"/>
  <c r="L16" i="69"/>
  <c r="N14" i="69"/>
  <c r="M14" i="69"/>
  <c r="L14" i="69"/>
  <c r="I14" i="69"/>
  <c r="H14" i="69"/>
  <c r="G14" i="69"/>
  <c r="G17" i="69"/>
  <c r="H17" i="69"/>
  <c r="I17" i="69"/>
  <c r="G18" i="69"/>
  <c r="H18" i="69"/>
  <c r="I18" i="69"/>
  <c r="G19" i="69"/>
  <c r="H19" i="69"/>
  <c r="I19" i="69"/>
  <c r="G20" i="69"/>
  <c r="H20" i="69"/>
  <c r="I20" i="69"/>
  <c r="G21" i="69"/>
  <c r="H21" i="69"/>
  <c r="I21" i="69"/>
  <c r="I16" i="69"/>
  <c r="H16" i="69"/>
  <c r="G16" i="69"/>
  <c r="D14" i="69"/>
  <c r="C14" i="69"/>
  <c r="B14" i="69"/>
  <c r="V8" i="70"/>
  <c r="Q19" i="70"/>
  <c r="R19" i="70"/>
  <c r="S19" i="70"/>
  <c r="Q20" i="70"/>
  <c r="R20" i="70"/>
  <c r="S20" i="70"/>
  <c r="Q21" i="70"/>
  <c r="R21" i="70"/>
  <c r="S21" i="70"/>
  <c r="Q22" i="70"/>
  <c r="R22" i="70"/>
  <c r="S22" i="70"/>
  <c r="Q23" i="70"/>
  <c r="R23" i="70"/>
  <c r="S23" i="70"/>
  <c r="Q24" i="70"/>
  <c r="R24" i="70"/>
  <c r="S24" i="70"/>
  <c r="Q25" i="70"/>
  <c r="R25" i="70"/>
  <c r="S25" i="70"/>
  <c r="S16" i="70"/>
  <c r="R16" i="70"/>
  <c r="Q16" i="70"/>
  <c r="L19" i="70"/>
  <c r="M19" i="70"/>
  <c r="N19" i="70"/>
  <c r="L20" i="70"/>
  <c r="M20" i="70"/>
  <c r="N20" i="70"/>
  <c r="L21" i="70"/>
  <c r="M21" i="70"/>
  <c r="N21" i="70"/>
  <c r="L22" i="70"/>
  <c r="M22" i="70"/>
  <c r="N22" i="70"/>
  <c r="L23" i="70"/>
  <c r="M23" i="70"/>
  <c r="N23" i="70"/>
  <c r="L24" i="70"/>
  <c r="M24" i="70"/>
  <c r="N24" i="70"/>
  <c r="L25" i="70"/>
  <c r="M25" i="70"/>
  <c r="N25" i="70"/>
  <c r="N16" i="70"/>
  <c r="M16" i="70"/>
  <c r="L16" i="70"/>
  <c r="G19" i="70"/>
  <c r="H19" i="70"/>
  <c r="I19" i="70"/>
  <c r="G20" i="70"/>
  <c r="H20" i="70"/>
  <c r="I20" i="70"/>
  <c r="G21" i="70"/>
  <c r="H21" i="70"/>
  <c r="I21" i="70"/>
  <c r="G22" i="70"/>
  <c r="H22" i="70"/>
  <c r="I22" i="70"/>
  <c r="G23" i="70"/>
  <c r="H23" i="70"/>
  <c r="I23" i="70"/>
  <c r="G24" i="70"/>
  <c r="H24" i="70"/>
  <c r="I24" i="70"/>
  <c r="G25" i="70"/>
  <c r="H25" i="70"/>
  <c r="I25" i="70"/>
  <c r="I16" i="70"/>
  <c r="H16" i="70"/>
  <c r="G16" i="70"/>
  <c r="D16" i="70"/>
  <c r="C16" i="70"/>
  <c r="B16" i="70"/>
  <c r="V19" i="70"/>
  <c r="V19" i="71"/>
  <c r="W19" i="71"/>
  <c r="X19" i="71"/>
  <c r="D36" i="71"/>
  <c r="C31" i="71"/>
  <c r="D28" i="71"/>
  <c r="I37" i="71"/>
  <c r="H37" i="71"/>
  <c r="G37" i="71"/>
  <c r="I36" i="71"/>
  <c r="H36" i="71"/>
  <c r="G36" i="71"/>
  <c r="I35" i="71"/>
  <c r="H35" i="71"/>
  <c r="G35" i="71"/>
  <c r="I34" i="71"/>
  <c r="H34" i="71"/>
  <c r="G34" i="71"/>
  <c r="I33" i="71"/>
  <c r="H33" i="71"/>
  <c r="G33" i="71"/>
  <c r="I32" i="71"/>
  <c r="H32" i="71"/>
  <c r="G32" i="71"/>
  <c r="I31" i="71"/>
  <c r="H31" i="71"/>
  <c r="G31" i="71"/>
  <c r="I30" i="71"/>
  <c r="H30" i="71"/>
  <c r="G30" i="71"/>
  <c r="I29" i="71"/>
  <c r="H29" i="71"/>
  <c r="G29" i="71"/>
  <c r="I28" i="71"/>
  <c r="H28" i="71"/>
  <c r="G28" i="71"/>
  <c r="I27" i="71"/>
  <c r="H27" i="71"/>
  <c r="G27" i="71"/>
  <c r="I26" i="71"/>
  <c r="H26" i="71"/>
  <c r="G26" i="71"/>
  <c r="I25" i="71"/>
  <c r="H25" i="71"/>
  <c r="G25" i="71"/>
  <c r="I24" i="71"/>
  <c r="H24" i="71"/>
  <c r="G24" i="71"/>
  <c r="N37" i="71"/>
  <c r="M37" i="71"/>
  <c r="L37" i="71"/>
  <c r="N36" i="71"/>
  <c r="M36" i="71"/>
  <c r="L36" i="71"/>
  <c r="N35" i="71"/>
  <c r="M35" i="71"/>
  <c r="L35" i="71"/>
  <c r="N34" i="71"/>
  <c r="M34" i="71"/>
  <c r="L34" i="71"/>
  <c r="N33" i="71"/>
  <c r="M33" i="71"/>
  <c r="L33" i="71"/>
  <c r="N31" i="71"/>
  <c r="M31" i="71"/>
  <c r="L31" i="71"/>
  <c r="N30" i="71"/>
  <c r="M30" i="71"/>
  <c r="L30" i="71"/>
  <c r="N29" i="71"/>
  <c r="M29" i="71"/>
  <c r="L29" i="71"/>
  <c r="N27" i="71"/>
  <c r="M27" i="71"/>
  <c r="L27" i="71"/>
  <c r="N26" i="71"/>
  <c r="M26" i="71"/>
  <c r="L26" i="71"/>
  <c r="N25" i="71"/>
  <c r="M25" i="71"/>
  <c r="L25" i="71"/>
  <c r="N24" i="71"/>
  <c r="M24" i="71"/>
  <c r="L24" i="71"/>
  <c r="X14" i="71"/>
  <c r="V14" i="71"/>
  <c r="W14" i="71"/>
  <c r="S22" i="71"/>
  <c r="R22" i="71"/>
  <c r="Q22" i="71"/>
  <c r="N22" i="71"/>
  <c r="M22" i="71"/>
  <c r="L22" i="71"/>
  <c r="I22" i="71"/>
  <c r="H22" i="71"/>
  <c r="G22" i="71"/>
  <c r="W38" i="67"/>
  <c r="X32" i="67"/>
  <c r="V30" i="67"/>
  <c r="S24" i="67"/>
  <c r="R24" i="67"/>
  <c r="Q24" i="67"/>
  <c r="S40" i="67"/>
  <c r="R40" i="67"/>
  <c r="Q40" i="67"/>
  <c r="S38" i="67"/>
  <c r="R38" i="67"/>
  <c r="Q38" i="67"/>
  <c r="S36" i="67"/>
  <c r="R36" i="67"/>
  <c r="Q36" i="67"/>
  <c r="S34" i="67"/>
  <c r="R34" i="67"/>
  <c r="Q34" i="67"/>
  <c r="S32" i="67"/>
  <c r="R32" i="67"/>
  <c r="Q32" i="67"/>
  <c r="S31" i="67"/>
  <c r="R31" i="67"/>
  <c r="Q31" i="67"/>
  <c r="S30" i="67"/>
  <c r="R30" i="67"/>
  <c r="Q30" i="67"/>
  <c r="S28" i="67"/>
  <c r="R28" i="67"/>
  <c r="Q28" i="67"/>
  <c r="S27" i="67"/>
  <c r="R27" i="67"/>
  <c r="Q27" i="67"/>
  <c r="N24" i="67"/>
  <c r="M24" i="67"/>
  <c r="L24" i="67"/>
  <c r="N40" i="67"/>
  <c r="M40" i="67"/>
  <c r="L40" i="67"/>
  <c r="N38" i="67"/>
  <c r="M38" i="67"/>
  <c r="L38" i="67"/>
  <c r="N36" i="67"/>
  <c r="M36" i="67"/>
  <c r="L36" i="67"/>
  <c r="N34" i="67"/>
  <c r="M34" i="67"/>
  <c r="L34" i="67"/>
  <c r="N32" i="67"/>
  <c r="M32" i="67"/>
  <c r="L32" i="67"/>
  <c r="N31" i="67"/>
  <c r="M31" i="67"/>
  <c r="L31" i="67"/>
  <c r="N30" i="67"/>
  <c r="M30" i="67"/>
  <c r="L30" i="67"/>
  <c r="N28" i="67"/>
  <c r="M28" i="67"/>
  <c r="L28" i="67"/>
  <c r="N27" i="67"/>
  <c r="M27" i="67"/>
  <c r="I24" i="67"/>
  <c r="H24" i="67"/>
  <c r="G24" i="67"/>
  <c r="L27" i="67"/>
  <c r="I40" i="67"/>
  <c r="H40" i="67"/>
  <c r="G40" i="67"/>
  <c r="I38" i="67"/>
  <c r="H38" i="67"/>
  <c r="G38" i="67"/>
  <c r="I36" i="67"/>
  <c r="H36" i="67"/>
  <c r="G36" i="67"/>
  <c r="I34" i="67"/>
  <c r="H34" i="67"/>
  <c r="G34" i="67"/>
  <c r="G32" i="67"/>
  <c r="H32" i="67"/>
  <c r="I32" i="67"/>
  <c r="I31" i="67"/>
  <c r="H31" i="67"/>
  <c r="G31" i="67"/>
  <c r="I30" i="67"/>
  <c r="H30" i="67"/>
  <c r="G30" i="67"/>
  <c r="G28" i="67"/>
  <c r="H28" i="67"/>
  <c r="I28" i="67"/>
  <c r="I27" i="67"/>
  <c r="H27" i="67"/>
  <c r="G27" i="67"/>
  <c r="D27" i="67"/>
  <c r="C27" i="67"/>
  <c r="B27" i="67"/>
  <c r="L21" i="65"/>
  <c r="G20" i="65"/>
  <c r="H20" i="65"/>
  <c r="I20" i="65"/>
  <c r="G21" i="65"/>
  <c r="H21" i="65"/>
  <c r="I21" i="65"/>
  <c r="G22" i="65"/>
  <c r="H22" i="65"/>
  <c r="I22" i="65"/>
  <c r="G23" i="65"/>
  <c r="H23" i="65"/>
  <c r="I23" i="65"/>
  <c r="G24" i="65"/>
  <c r="H24" i="65"/>
  <c r="I24" i="65"/>
  <c r="G25" i="65"/>
  <c r="H25" i="65"/>
  <c r="I25" i="65"/>
  <c r="G26" i="65"/>
  <c r="H26" i="65"/>
  <c r="I26" i="65"/>
  <c r="G27" i="65"/>
  <c r="H27" i="65"/>
  <c r="I27" i="65"/>
  <c r="W14" i="66"/>
  <c r="W31" i="66" s="1"/>
  <c r="V14" i="66"/>
  <c r="X20" i="66"/>
  <c r="W20" i="66"/>
  <c r="W37" i="66" s="1"/>
  <c r="V20" i="66"/>
  <c r="V37" i="66" s="1"/>
  <c r="X18" i="66"/>
  <c r="X35" i="66" s="1"/>
  <c r="W18" i="66"/>
  <c r="W35" i="66" s="1"/>
  <c r="V18" i="66"/>
  <c r="X17" i="66"/>
  <c r="X34" i="66" s="1"/>
  <c r="W17" i="66"/>
  <c r="W34" i="66" s="1"/>
  <c r="V17" i="66"/>
  <c r="V34" i="66" s="1"/>
  <c r="X16" i="66"/>
  <c r="X33" i="66" s="1"/>
  <c r="W16" i="66"/>
  <c r="W33" i="66" s="1"/>
  <c r="V16" i="66"/>
  <c r="V33" i="66" s="1"/>
  <c r="V15" i="66"/>
  <c r="V32" i="66" s="1"/>
  <c r="X13" i="66"/>
  <c r="X30" i="66" s="1"/>
  <c r="W13" i="66"/>
  <c r="W30" i="66" s="1"/>
  <c r="V13" i="66"/>
  <c r="V30" i="66" s="1"/>
  <c r="X12" i="66"/>
  <c r="X29" i="66" s="1"/>
  <c r="W12" i="66"/>
  <c r="W29" i="66" s="1"/>
  <c r="V12" i="66"/>
  <c r="W11" i="66"/>
  <c r="W28" i="66" s="1"/>
  <c r="V11" i="66"/>
  <c r="V28" i="66" s="1"/>
  <c r="X10" i="66"/>
  <c r="X27" i="66" s="1"/>
  <c r="W10" i="66"/>
  <c r="W27" i="66" s="1"/>
  <c r="V10" i="66"/>
  <c r="V27" i="66" s="1"/>
  <c r="X9" i="66"/>
  <c r="X26" i="66" s="1"/>
  <c r="W9" i="66"/>
  <c r="V9" i="66"/>
  <c r="V26" i="66" s="1"/>
  <c r="X8" i="66"/>
  <c r="X25" i="66" s="1"/>
  <c r="W8" i="66"/>
  <c r="W25" i="66" s="1"/>
  <c r="V8" i="66"/>
  <c r="V25" i="66" s="1"/>
  <c r="X7" i="66"/>
  <c r="X24" i="66" s="1"/>
  <c r="W7" i="66"/>
  <c r="W24" i="66" s="1"/>
  <c r="V7" i="66"/>
  <c r="V24" i="66" s="1"/>
  <c r="X5" i="66"/>
  <c r="X36" i="66" s="1"/>
  <c r="W5" i="66"/>
  <c r="W36" i="66" s="1"/>
  <c r="V5" i="66"/>
  <c r="V36" i="66" s="1"/>
  <c r="S15" i="66"/>
  <c r="X15" i="66" s="1"/>
  <c r="X32" i="66" s="1"/>
  <c r="R15" i="66"/>
  <c r="R32" i="66" s="1"/>
  <c r="Q15" i="66"/>
  <c r="Q32" i="66" s="1"/>
  <c r="S11" i="66"/>
  <c r="S28" i="66" s="1"/>
  <c r="R11" i="66"/>
  <c r="R28" i="66" s="1"/>
  <c r="Q11" i="66"/>
  <c r="X21" i="67"/>
  <c r="X40" i="67" s="1"/>
  <c r="W21" i="67"/>
  <c r="W40" i="67" s="1"/>
  <c r="V21" i="67"/>
  <c r="V40" i="67" s="1"/>
  <c r="X19" i="67"/>
  <c r="X38" i="67" s="1"/>
  <c r="W19" i="67"/>
  <c r="V19" i="67"/>
  <c r="V38" i="67" s="1"/>
  <c r="X17" i="67"/>
  <c r="X36" i="67" s="1"/>
  <c r="W17" i="67"/>
  <c r="W36" i="67" s="1"/>
  <c r="V17" i="67"/>
  <c r="V36" i="67" s="1"/>
  <c r="X15" i="67"/>
  <c r="X34" i="67" s="1"/>
  <c r="W15" i="67"/>
  <c r="W34" i="67" s="1"/>
  <c r="V15" i="67"/>
  <c r="V34" i="67" s="1"/>
  <c r="X13" i="67"/>
  <c r="W13" i="67"/>
  <c r="W32" i="67" s="1"/>
  <c r="V13" i="67"/>
  <c r="V32" i="67" s="1"/>
  <c r="X12" i="67"/>
  <c r="X31" i="67" s="1"/>
  <c r="W12" i="67"/>
  <c r="W31" i="67" s="1"/>
  <c r="V12" i="67"/>
  <c r="V31" i="67" s="1"/>
  <c r="X11" i="67"/>
  <c r="X30" i="67" s="1"/>
  <c r="W11" i="67"/>
  <c r="W30" i="67" s="1"/>
  <c r="V11" i="67"/>
  <c r="X9" i="67"/>
  <c r="X28" i="67" s="1"/>
  <c r="W9" i="67"/>
  <c r="W28" i="67" s="1"/>
  <c r="V9" i="67"/>
  <c r="V28" i="67" s="1"/>
  <c r="X8" i="67"/>
  <c r="X27" i="67" s="1"/>
  <c r="W8" i="67"/>
  <c r="W27" i="67" s="1"/>
  <c r="V8" i="67"/>
  <c r="V27" i="67" s="1"/>
  <c r="X5" i="67"/>
  <c r="X24" i="67" s="1"/>
  <c r="W5" i="67"/>
  <c r="W24" i="67" s="1"/>
  <c r="V5" i="67"/>
  <c r="V24" i="67" s="1"/>
  <c r="X26" i="68"/>
  <c r="X51" i="68" s="1"/>
  <c r="W26" i="68"/>
  <c r="W51" i="68" s="1"/>
  <c r="V26" i="68"/>
  <c r="V51" i="68" s="1"/>
  <c r="X25" i="68"/>
  <c r="X50" i="68" s="1"/>
  <c r="W25" i="68"/>
  <c r="V25" i="68"/>
  <c r="V50" i="68" s="1"/>
  <c r="X24" i="68"/>
  <c r="X49" i="68" s="1"/>
  <c r="W24" i="68"/>
  <c r="W49" i="68" s="1"/>
  <c r="V24" i="68"/>
  <c r="V49" i="68" s="1"/>
  <c r="X23" i="68"/>
  <c r="X48" i="68" s="1"/>
  <c r="W23" i="68"/>
  <c r="W48" i="68" s="1"/>
  <c r="V23" i="68"/>
  <c r="V48" i="68" s="1"/>
  <c r="X22" i="68"/>
  <c r="W22" i="68"/>
  <c r="W47" i="68" s="1"/>
  <c r="V22" i="68"/>
  <c r="V47" i="68" s="1"/>
  <c r="X21" i="68"/>
  <c r="X46" i="68" s="1"/>
  <c r="W21" i="68"/>
  <c r="W46" i="68" s="1"/>
  <c r="V21" i="68"/>
  <c r="V46" i="68" s="1"/>
  <c r="X20" i="68"/>
  <c r="X45" i="68" s="1"/>
  <c r="W20" i="68"/>
  <c r="W45" i="68" s="1"/>
  <c r="V20" i="68"/>
  <c r="X19" i="68"/>
  <c r="X44" i="68" s="1"/>
  <c r="W19" i="68"/>
  <c r="W44" i="68" s="1"/>
  <c r="V19" i="68"/>
  <c r="V44" i="68" s="1"/>
  <c r="X18" i="68"/>
  <c r="X43" i="68" s="1"/>
  <c r="W18" i="68"/>
  <c r="W43" i="68" s="1"/>
  <c r="V18" i="68"/>
  <c r="V43" i="68" s="1"/>
  <c r="X17" i="68"/>
  <c r="X42" i="68" s="1"/>
  <c r="W17" i="68"/>
  <c r="V17" i="68"/>
  <c r="V42" i="68" s="1"/>
  <c r="X16" i="68"/>
  <c r="X41" i="68" s="1"/>
  <c r="W16" i="68"/>
  <c r="W41" i="68" s="1"/>
  <c r="V16" i="68"/>
  <c r="V41" i="68" s="1"/>
  <c r="X15" i="68"/>
  <c r="X40" i="68" s="1"/>
  <c r="W15" i="68"/>
  <c r="W40" i="68" s="1"/>
  <c r="V15" i="68"/>
  <c r="V40" i="68" s="1"/>
  <c r="X14" i="68"/>
  <c r="W14" i="68"/>
  <c r="W39" i="68" s="1"/>
  <c r="V14" i="68"/>
  <c r="V39" i="68" s="1"/>
  <c r="X13" i="68"/>
  <c r="X38" i="68" s="1"/>
  <c r="W13" i="68"/>
  <c r="W38" i="68" s="1"/>
  <c r="V13" i="68"/>
  <c r="V38" i="68" s="1"/>
  <c r="X12" i="68"/>
  <c r="X37" i="68" s="1"/>
  <c r="W12" i="68"/>
  <c r="W37" i="68" s="1"/>
  <c r="V12" i="68"/>
  <c r="X11" i="68"/>
  <c r="X36" i="68" s="1"/>
  <c r="W11" i="68"/>
  <c r="W36" i="68" s="1"/>
  <c r="V11" i="68"/>
  <c r="V36" i="68" s="1"/>
  <c r="X10" i="68"/>
  <c r="X35" i="68" s="1"/>
  <c r="W10" i="68"/>
  <c r="W35" i="68" s="1"/>
  <c r="V10" i="68"/>
  <c r="V35" i="68" s="1"/>
  <c r="X9" i="68"/>
  <c r="X34" i="68" s="1"/>
  <c r="W9" i="68"/>
  <c r="V9" i="68"/>
  <c r="V34" i="68" s="1"/>
  <c r="V7" i="68"/>
  <c r="V32" i="68" s="1"/>
  <c r="X7" i="68"/>
  <c r="X32" i="68" s="1"/>
  <c r="W7" i="68"/>
  <c r="W32" i="68" s="1"/>
  <c r="X5" i="68"/>
  <c r="X33" i="68" s="1"/>
  <c r="W5" i="68"/>
  <c r="W33" i="68" s="1"/>
  <c r="V5" i="68"/>
  <c r="V37" i="68" s="1"/>
  <c r="W8" i="70"/>
  <c r="X8" i="70"/>
  <c r="V9" i="70"/>
  <c r="W9" i="70"/>
  <c r="X9" i="70"/>
  <c r="V10" i="70"/>
  <c r="W10" i="70"/>
  <c r="X10" i="70"/>
  <c r="X21" i="70" s="1"/>
  <c r="V11" i="70"/>
  <c r="W11" i="70"/>
  <c r="X11" i="70"/>
  <c r="V12" i="70"/>
  <c r="W12" i="70"/>
  <c r="X12" i="70"/>
  <c r="V13" i="70"/>
  <c r="W13" i="70"/>
  <c r="W24" i="70" s="1"/>
  <c r="X13" i="70"/>
  <c r="V14" i="70"/>
  <c r="W14" i="70"/>
  <c r="X14" i="70"/>
  <c r="X7" i="70"/>
  <c r="X18" i="70" s="1"/>
  <c r="W7" i="70"/>
  <c r="V7" i="70"/>
  <c r="V8" i="69"/>
  <c r="V17" i="69" s="1"/>
  <c r="W8" i="69"/>
  <c r="W17" i="69" s="1"/>
  <c r="X8" i="69"/>
  <c r="X17" i="69" s="1"/>
  <c r="V9" i="69"/>
  <c r="W9" i="69"/>
  <c r="W18" i="69" s="1"/>
  <c r="X9" i="69"/>
  <c r="X18" i="69" s="1"/>
  <c r="V10" i="69"/>
  <c r="V19" i="69" s="1"/>
  <c r="W10" i="69"/>
  <c r="X10" i="69"/>
  <c r="X19" i="69" s="1"/>
  <c r="V11" i="69"/>
  <c r="W11" i="69"/>
  <c r="W20" i="69" s="1"/>
  <c r="X11" i="69"/>
  <c r="X20" i="69" s="1"/>
  <c r="V12" i="69"/>
  <c r="V21" i="69" s="1"/>
  <c r="W12" i="69"/>
  <c r="W21" i="69" s="1"/>
  <c r="X12" i="69"/>
  <c r="X21" i="69" s="1"/>
  <c r="X7" i="69"/>
  <c r="X16" i="69" s="1"/>
  <c r="W7" i="69"/>
  <c r="W16" i="69" s="1"/>
  <c r="V7" i="69"/>
  <c r="X5" i="69"/>
  <c r="X14" i="69" s="1"/>
  <c r="W5" i="69"/>
  <c r="W14" i="69" s="1"/>
  <c r="V5" i="70"/>
  <c r="V16" i="70" s="1"/>
  <c r="W5" i="70"/>
  <c r="W16" i="70" s="1"/>
  <c r="X5" i="70"/>
  <c r="X16" i="70" s="1"/>
  <c r="X25" i="70"/>
  <c r="W25" i="70"/>
  <c r="V25" i="70"/>
  <c r="X24" i="70"/>
  <c r="V24" i="70"/>
  <c r="X23" i="70"/>
  <c r="W23" i="70"/>
  <c r="V23" i="70"/>
  <c r="X22" i="70"/>
  <c r="W22" i="70"/>
  <c r="V22" i="70"/>
  <c r="W21" i="70"/>
  <c r="V21" i="70"/>
  <c r="X20" i="70"/>
  <c r="W20" i="70"/>
  <c r="V20" i="70"/>
  <c r="X19" i="70"/>
  <c r="W19" i="70"/>
  <c r="W18" i="70"/>
  <c r="V18" i="70"/>
  <c r="S18" i="70"/>
  <c r="R18" i="70"/>
  <c r="Q18" i="70"/>
  <c r="V10" i="71"/>
  <c r="W10" i="71"/>
  <c r="X10" i="71"/>
  <c r="V12" i="71"/>
  <c r="W12" i="71"/>
  <c r="X12" i="71"/>
  <c r="V13" i="71"/>
  <c r="W13" i="71"/>
  <c r="X13" i="71"/>
  <c r="V16" i="71"/>
  <c r="W16" i="71"/>
  <c r="X16" i="71"/>
  <c r="V17" i="71"/>
  <c r="W17" i="71"/>
  <c r="X17" i="71"/>
  <c r="V18" i="71"/>
  <c r="W18" i="71"/>
  <c r="X18" i="71"/>
  <c r="V20" i="71"/>
  <c r="W20" i="71"/>
  <c r="X20" i="71"/>
  <c r="V8" i="71"/>
  <c r="W8" i="71"/>
  <c r="X8" i="71"/>
  <c r="V9" i="71"/>
  <c r="W9" i="71"/>
  <c r="X9" i="71"/>
  <c r="X7" i="71"/>
  <c r="W7" i="71"/>
  <c r="V7" i="71"/>
  <c r="R29" i="71"/>
  <c r="S26" i="71"/>
  <c r="W7" i="65"/>
  <c r="X7" i="65"/>
  <c r="X20" i="65" s="1"/>
  <c r="W8" i="65"/>
  <c r="X8" i="65"/>
  <c r="W9" i="65"/>
  <c r="X9" i="65"/>
  <c r="X22" i="65" s="1"/>
  <c r="W10" i="65"/>
  <c r="X10" i="65"/>
  <c r="X23" i="65" s="1"/>
  <c r="W11" i="65"/>
  <c r="X11" i="65"/>
  <c r="X24" i="65" s="1"/>
  <c r="W12" i="65"/>
  <c r="X12" i="65"/>
  <c r="W13" i="65"/>
  <c r="X13" i="65"/>
  <c r="X26" i="65" s="1"/>
  <c r="W14" i="65"/>
  <c r="X14" i="65"/>
  <c r="X27" i="65" s="1"/>
  <c r="V7" i="65"/>
  <c r="V8" i="65"/>
  <c r="V9" i="65"/>
  <c r="V10" i="65"/>
  <c r="V11" i="65"/>
  <c r="V12" i="65"/>
  <c r="V13" i="65"/>
  <c r="V14" i="65"/>
  <c r="V27" i="65" s="1"/>
  <c r="S27" i="65"/>
  <c r="R27" i="65"/>
  <c r="Q27" i="65"/>
  <c r="S26" i="65"/>
  <c r="R26" i="65"/>
  <c r="Q26" i="65"/>
  <c r="S25" i="65"/>
  <c r="R25" i="65"/>
  <c r="Q25" i="65"/>
  <c r="S24" i="65"/>
  <c r="R24" i="65"/>
  <c r="Q24" i="65"/>
  <c r="S23" i="65"/>
  <c r="R23" i="65"/>
  <c r="Q23" i="65"/>
  <c r="S22" i="65"/>
  <c r="R22" i="65"/>
  <c r="Q22" i="65"/>
  <c r="S21" i="65"/>
  <c r="R21" i="65"/>
  <c r="Q21" i="65"/>
  <c r="S20" i="65"/>
  <c r="R20" i="65"/>
  <c r="Q20" i="65"/>
  <c r="S19" i="65"/>
  <c r="R19" i="65"/>
  <c r="D5" i="71"/>
  <c r="D35" i="71" s="1"/>
  <c r="B11" i="71"/>
  <c r="V11" i="71" s="1"/>
  <c r="C11" i="71"/>
  <c r="W11" i="71" s="1"/>
  <c r="D11" i="71"/>
  <c r="X11" i="71" s="1"/>
  <c r="L11" i="71"/>
  <c r="L28" i="71" s="1"/>
  <c r="M11" i="71"/>
  <c r="M28" i="71" s="1"/>
  <c r="N11" i="71"/>
  <c r="N28" i="71" s="1"/>
  <c r="B15" i="71"/>
  <c r="B5" i="71" s="1"/>
  <c r="C15" i="71"/>
  <c r="C5" i="71" s="1"/>
  <c r="C30" i="71" s="1"/>
  <c r="D15" i="71"/>
  <c r="D32" i="71" s="1"/>
  <c r="L15" i="71"/>
  <c r="L32" i="71" s="1"/>
  <c r="M15" i="71"/>
  <c r="M32" i="71" s="1"/>
  <c r="N15" i="71"/>
  <c r="N32" i="71" s="1"/>
  <c r="B18" i="70"/>
  <c r="C18" i="70"/>
  <c r="D18" i="70"/>
  <c r="G18" i="70"/>
  <c r="H18" i="70"/>
  <c r="I18" i="70"/>
  <c r="L18" i="70"/>
  <c r="M18" i="70"/>
  <c r="N18" i="70"/>
  <c r="B19" i="70"/>
  <c r="C19" i="70"/>
  <c r="D19" i="70"/>
  <c r="B20" i="70"/>
  <c r="C20" i="70"/>
  <c r="D20" i="70"/>
  <c r="B21" i="70"/>
  <c r="C21" i="70"/>
  <c r="D21" i="70"/>
  <c r="B22" i="70"/>
  <c r="C22" i="70"/>
  <c r="D22" i="70"/>
  <c r="B23" i="70"/>
  <c r="C23" i="70"/>
  <c r="D23" i="70"/>
  <c r="B24" i="70"/>
  <c r="C24" i="70"/>
  <c r="D24" i="70"/>
  <c r="B25" i="70"/>
  <c r="C25" i="70"/>
  <c r="D25" i="70"/>
  <c r="B16" i="69"/>
  <c r="C16" i="69"/>
  <c r="D16" i="69"/>
  <c r="B17" i="69"/>
  <c r="C17" i="69"/>
  <c r="D17" i="69"/>
  <c r="B18" i="69"/>
  <c r="C18" i="69"/>
  <c r="D18" i="69"/>
  <c r="B19" i="69"/>
  <c r="C19" i="69"/>
  <c r="D19" i="69"/>
  <c r="B20" i="69"/>
  <c r="C20" i="69"/>
  <c r="D20" i="69"/>
  <c r="B24" i="67"/>
  <c r="C24" i="67"/>
  <c r="D24" i="67"/>
  <c r="B28" i="67"/>
  <c r="C28" i="67"/>
  <c r="D28" i="67"/>
  <c r="B30" i="67"/>
  <c r="C30" i="67"/>
  <c r="D30" i="67"/>
  <c r="B31" i="67"/>
  <c r="C31" i="67"/>
  <c r="D31" i="67"/>
  <c r="B32" i="67"/>
  <c r="C32" i="67"/>
  <c r="D32" i="67"/>
  <c r="B34" i="67"/>
  <c r="C34" i="67"/>
  <c r="D34" i="67"/>
  <c r="B36" i="67"/>
  <c r="C36" i="67"/>
  <c r="D36" i="67"/>
  <c r="B38" i="67"/>
  <c r="C38" i="67"/>
  <c r="D38" i="67"/>
  <c r="B40" i="67"/>
  <c r="C40" i="67"/>
  <c r="D40" i="67"/>
  <c r="B22" i="66"/>
  <c r="C22" i="66"/>
  <c r="D22" i="66"/>
  <c r="B24" i="66"/>
  <c r="C24" i="66"/>
  <c r="D24" i="66"/>
  <c r="B25" i="66"/>
  <c r="C25" i="66"/>
  <c r="D25" i="66"/>
  <c r="B26" i="66"/>
  <c r="C26" i="66"/>
  <c r="D26" i="66"/>
  <c r="B27" i="66"/>
  <c r="C27" i="66"/>
  <c r="D27" i="66"/>
  <c r="B28" i="66"/>
  <c r="C28" i="66"/>
  <c r="D28" i="66"/>
  <c r="B29" i="66"/>
  <c r="C29" i="66"/>
  <c r="D29" i="66"/>
  <c r="B30" i="66"/>
  <c r="C30" i="66"/>
  <c r="D30" i="66"/>
  <c r="B31" i="66"/>
  <c r="C31" i="66"/>
  <c r="D31" i="66"/>
  <c r="B32" i="66"/>
  <c r="C32" i="66"/>
  <c r="D32" i="66"/>
  <c r="B33" i="66"/>
  <c r="C33" i="66"/>
  <c r="D33" i="66"/>
  <c r="B34" i="66"/>
  <c r="C34" i="66"/>
  <c r="D34" i="66"/>
  <c r="B35" i="66"/>
  <c r="C35" i="66"/>
  <c r="D35" i="66"/>
  <c r="D37" i="66"/>
  <c r="L6" i="65"/>
  <c r="L5" i="65" s="1"/>
  <c r="V5" i="65" s="1"/>
  <c r="M6" i="65"/>
  <c r="W6" i="65" s="1"/>
  <c r="N6" i="65"/>
  <c r="N5" i="65" s="1"/>
  <c r="X5" i="65" s="1"/>
  <c r="B19" i="65"/>
  <c r="C19" i="65"/>
  <c r="D19" i="65"/>
  <c r="G19" i="65"/>
  <c r="H19" i="65"/>
  <c r="I19" i="65"/>
  <c r="B20" i="65"/>
  <c r="C20" i="65"/>
  <c r="B21" i="65"/>
  <c r="C21" i="65"/>
  <c r="D21" i="65"/>
  <c r="B22" i="65"/>
  <c r="C22" i="65"/>
  <c r="D22" i="65"/>
  <c r="B23" i="65"/>
  <c r="C23" i="65"/>
  <c r="D23" i="65"/>
  <c r="B24" i="65"/>
  <c r="C24" i="65"/>
  <c r="D24" i="65"/>
  <c r="B25" i="65"/>
  <c r="C25" i="65"/>
  <c r="B26" i="65"/>
  <c r="D26" i="65"/>
  <c r="B27" i="65"/>
  <c r="C27" i="65"/>
  <c r="D27" i="65"/>
  <c r="W24" i="71" l="1"/>
  <c r="X26" i="71"/>
  <c r="V37" i="71"/>
  <c r="B33" i="71"/>
  <c r="B25" i="71"/>
  <c r="Q32" i="71"/>
  <c r="Q24" i="71"/>
  <c r="B30" i="71"/>
  <c r="Q28" i="71"/>
  <c r="B35" i="71"/>
  <c r="B27" i="71"/>
  <c r="Q36" i="71"/>
  <c r="Q34" i="71"/>
  <c r="Q25" i="71"/>
  <c r="B26" i="71"/>
  <c r="B22" i="71"/>
  <c r="B24" i="71"/>
  <c r="V5" i="71"/>
  <c r="V24" i="71" s="1"/>
  <c r="Q30" i="71"/>
  <c r="B34" i="71"/>
  <c r="B37" i="71"/>
  <c r="B29" i="71"/>
  <c r="Q27" i="71"/>
  <c r="B31" i="71"/>
  <c r="Q29" i="71"/>
  <c r="Q37" i="71"/>
  <c r="B36" i="71"/>
  <c r="Q35" i="71"/>
  <c r="Q26" i="71"/>
  <c r="Q33" i="71"/>
  <c r="W26" i="71"/>
  <c r="V31" i="71"/>
  <c r="V27" i="71"/>
  <c r="W34" i="71"/>
  <c r="V35" i="71"/>
  <c r="V45" i="68"/>
  <c r="V21" i="65"/>
  <c r="S28" i="71"/>
  <c r="R32" i="71"/>
  <c r="L23" i="65"/>
  <c r="C25" i="71"/>
  <c r="B28" i="71"/>
  <c r="D30" i="71"/>
  <c r="C33" i="71"/>
  <c r="V30" i="68"/>
  <c r="S32" i="66"/>
  <c r="V22" i="66"/>
  <c r="X31" i="66"/>
  <c r="V29" i="66"/>
  <c r="V20" i="65"/>
  <c r="R26" i="71"/>
  <c r="S32" i="71"/>
  <c r="R35" i="71"/>
  <c r="V31" i="66"/>
  <c r="N21" i="65"/>
  <c r="D25" i="71"/>
  <c r="C28" i="71"/>
  <c r="D33" i="71"/>
  <c r="C36" i="71"/>
  <c r="V36" i="71"/>
  <c r="W30" i="68"/>
  <c r="W22" i="66"/>
  <c r="V35" i="66"/>
  <c r="V26" i="65"/>
  <c r="R24" i="71"/>
  <c r="S29" i="71"/>
  <c r="R33" i="71"/>
  <c r="R37" i="71"/>
  <c r="X11" i="66"/>
  <c r="X28" i="66" s="1"/>
  <c r="W15" i="66"/>
  <c r="W32" i="66" s="1"/>
  <c r="N27" i="65"/>
  <c r="C22" i="71"/>
  <c r="C26" i="71"/>
  <c r="D31" i="71"/>
  <c r="C34" i="71"/>
  <c r="V20" i="69"/>
  <c r="V25" i="65"/>
  <c r="S24" i="71"/>
  <c r="R27" i="71"/>
  <c r="S33" i="71"/>
  <c r="X15" i="71"/>
  <c r="L27" i="65"/>
  <c r="D22" i="71"/>
  <c r="R36" i="71"/>
  <c r="D26" i="71"/>
  <c r="C29" i="71"/>
  <c r="B32" i="71"/>
  <c r="D34" i="71"/>
  <c r="C37" i="71"/>
  <c r="V24" i="65"/>
  <c r="S27" i="71"/>
  <c r="R30" i="71"/>
  <c r="W5" i="71"/>
  <c r="W29" i="71" s="1"/>
  <c r="W15" i="71"/>
  <c r="W32" i="71" s="1"/>
  <c r="N25" i="65"/>
  <c r="C24" i="71"/>
  <c r="D29" i="71"/>
  <c r="C32" i="71"/>
  <c r="D37" i="71"/>
  <c r="V23" i="65"/>
  <c r="X25" i="65"/>
  <c r="X21" i="65"/>
  <c r="R25" i="71"/>
  <c r="S30" i="71"/>
  <c r="R34" i="71"/>
  <c r="X5" i="71"/>
  <c r="X30" i="71" s="1"/>
  <c r="V15" i="71"/>
  <c r="V32" i="71" s="1"/>
  <c r="L25" i="65"/>
  <c r="S36" i="71"/>
  <c r="D24" i="71"/>
  <c r="C27" i="71"/>
  <c r="C35" i="71"/>
  <c r="S35" i="71"/>
  <c r="V33" i="68"/>
  <c r="V22" i="65"/>
  <c r="S25" i="71"/>
  <c r="R28" i="71"/>
  <c r="S34" i="71"/>
  <c r="N23" i="65"/>
  <c r="S37" i="71"/>
  <c r="D27" i="71"/>
  <c r="N26" i="65"/>
  <c r="L26" i="65"/>
  <c r="N24" i="65"/>
  <c r="L24" i="65"/>
  <c r="N22" i="65"/>
  <c r="L22" i="65"/>
  <c r="N20" i="65"/>
  <c r="L20" i="65"/>
  <c r="V16" i="69"/>
  <c r="V18" i="69"/>
  <c r="M5" i="65"/>
  <c r="X6" i="65"/>
  <c r="X19" i="65" s="1"/>
  <c r="V6" i="65"/>
  <c r="V19" i="65" s="1"/>
  <c r="N19" i="65"/>
  <c r="L19" i="65"/>
  <c r="X37" i="71" l="1"/>
  <c r="W35" i="71"/>
  <c r="X35" i="71"/>
  <c r="W22" i="71"/>
  <c r="W31" i="71"/>
  <c r="W36" i="71"/>
  <c r="X31" i="71"/>
  <c r="V29" i="71"/>
  <c r="W28" i="71"/>
  <c r="X33" i="71"/>
  <c r="V25" i="71"/>
  <c r="W37" i="71"/>
  <c r="V30" i="71"/>
  <c r="X36" i="71"/>
  <c r="X22" i="71"/>
  <c r="W30" i="71"/>
  <c r="X24" i="71"/>
  <c r="X34" i="71"/>
  <c r="X32" i="71"/>
  <c r="W27" i="71"/>
  <c r="V22" i="71"/>
  <c r="V26" i="71"/>
  <c r="V34" i="71"/>
  <c r="X27" i="71"/>
  <c r="V28" i="71"/>
  <c r="W25" i="71"/>
  <c r="X25" i="71"/>
  <c r="V33" i="71"/>
  <c r="W33" i="71"/>
  <c r="X28" i="71"/>
  <c r="X29" i="71"/>
  <c r="M21" i="65"/>
  <c r="M23" i="65"/>
  <c r="M25" i="65"/>
  <c r="M27" i="65"/>
  <c r="M20" i="65"/>
  <c r="M22" i="65"/>
  <c r="M24" i="65"/>
  <c r="M26" i="65"/>
  <c r="W5" i="65"/>
  <c r="M19" i="65"/>
  <c r="W27" i="65" l="1"/>
  <c r="W25" i="65"/>
  <c r="W23" i="65"/>
  <c r="W21" i="65"/>
  <c r="W19" i="65"/>
  <c r="W26" i="65"/>
  <c r="W24" i="65"/>
  <c r="W22" i="65"/>
  <c r="W20" i="65"/>
</calcChain>
</file>

<file path=xl/sharedStrings.xml><?xml version="1.0" encoding="utf-8"?>
<sst xmlns="http://schemas.openxmlformats.org/spreadsheetml/2006/main" count="1874" uniqueCount="169">
  <si>
    <t>รวม</t>
  </si>
  <si>
    <t>ชาย</t>
  </si>
  <si>
    <t>หญิง</t>
  </si>
  <si>
    <t>อาชีพ</t>
  </si>
  <si>
    <t>อุตสาหกรรม</t>
  </si>
  <si>
    <t>สถานภาพการทำงาน</t>
  </si>
  <si>
    <t>ระดับการศึกษาที่สำเร็จ</t>
  </si>
  <si>
    <t xml:space="preserve"> - </t>
  </si>
  <si>
    <t>-</t>
  </si>
  <si>
    <t>สถานภาพแรงงาน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</si>
  <si>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</si>
  <si>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</si>
  <si>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</si>
  <si>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</si>
  <si>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</si>
  <si>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</si>
  <si>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</si>
  <si>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</si>
  <si>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</si>
  <si>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</si>
  <si>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</si>
  <si>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</si>
  <si>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</si>
  <si>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>-  0.0  น้อยกว่าร้อยละ 0.1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</si>
  <si>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</si>
  <si>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</si>
  <si>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</si>
  <si>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</si>
  <si>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</si>
  <si>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</si>
  <si>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</si>
  <si>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</si>
  <si>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</si>
  <si>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</si>
  <si>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</si>
  <si>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</si>
  <si>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</si>
  <si>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</si>
  <si>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</si>
  <si>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</si>
  <si>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</si>
  <si>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</si>
  <si>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</si>
  <si>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</si>
  <si>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</si>
  <si>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</si>
  <si>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</si>
  <si>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</si>
  <si>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</si>
  <si>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</si>
  <si>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</si>
  <si>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</si>
  <si>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</si>
  <si>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</si>
  <si>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</si>
  <si>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</si>
  <si>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 xml:space="preserve">ตารางที่ 3  จำนวนและร้อยละของผู้มีงานทำ จำแนกตามอาชีพและเพศ 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</si>
  <si>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</si>
  <si>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</si>
  <si>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</si>
  <si>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</si>
  <si>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</si>
  <si>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</si>
  <si>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</si>
  <si>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</si>
  <si>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</si>
  <si>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</si>
  <si>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</si>
  <si>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</si>
  <si>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</si>
  <si>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</si>
  <si>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9. โรงแรม และอาหาร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</si>
  <si>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</si>
  <si>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</si>
  <si>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</si>
  <si>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</si>
  <si>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</si>
  <si>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</si>
  <si>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</si>
  <si>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</si>
  <si>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1. เกษตรกรรม การป่าไม้ การประมง</t>
  </si>
  <si>
    <t>1. เกษตรกรรม การป่าไม้และการประมง</t>
  </si>
  <si>
    <t>1. เกษตรกรรม การป่าไม้ และการประมง</t>
  </si>
  <si>
    <t xml:space="preserve">ตารางที่  4  จำนวนและร้อยละของผู้มีงานทำ จำแนกตามอุตสาหกรรม และเพศ 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</si>
  <si>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</si>
  <si>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</si>
  <si>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</si>
  <si>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</si>
  <si>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</si>
  <si>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</si>
  <si>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 xml:space="preserve">ตารางที่ 5  จำนวนและร้อยละของผู้มีงานทำ จำแนกตามสถานภาพการทำงานและเพศ </t>
  </si>
  <si>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แต่มีงานประจำ</t>
    </r>
  </si>
  <si>
    <r>
      <t>1/</t>
    </r>
    <r>
      <rPr>
        <sz val="14"/>
        <rFont val="TH SarabunPSK"/>
        <family val="2"/>
      </rPr>
      <t xml:space="preserve">   </t>
    </r>
    <r>
      <rPr>
        <sz val="13"/>
        <rFont val="TH SarabunPSK"/>
        <family val="2"/>
      </rPr>
      <t>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</si>
  <si>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</si>
  <si>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</si>
  <si>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</si>
  <si>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</si>
  <si>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</si>
  <si>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</si>
  <si>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</si>
  <si>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</si>
  <si>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</si>
  <si>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</si>
  <si>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</si>
  <si>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</si>
  <si>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</si>
  <si>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</si>
  <si>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ไตรมาส 1 พ.ศ.2562</t>
  </si>
  <si>
    <t>เฉลี่ยปีพ.ศ.2562</t>
  </si>
  <si>
    <t>ไตรมาส 4 พ.ศ.2562</t>
  </si>
  <si>
    <t>ไตรมาส 3 พ.ศ.2562</t>
  </si>
  <si>
    <t>ไตรมาส 2 พ.ศ.2562</t>
  </si>
  <si>
    <t>ตารางที่ 7  จำนวนและร้อยละของผู้มีงานทำ  จำแนกตาม</t>
  </si>
  <si>
    <t>ระดับการศึกษาที่สำเร็จและเพศ เฉลี่ยปีพ.ศ.2562</t>
  </si>
  <si>
    <r>
      <rPr>
        <sz val="14"/>
        <rFont val="TH SarabunPSK"/>
        <family val="2"/>
      </rPr>
      <t>7. การขายส่ง การขายปลีก</t>
    </r>
    <r>
      <rPr>
        <sz val="8"/>
        <rFont val="TH SarabunPSK"/>
        <family val="2"/>
      </rPr>
      <t xml:space="preserve"> การซ่อมแซมยานยนต์  รถจักรยานยนต์  ของใช้ส่วนบุคคล และของใช้ในครัวเรือน</t>
    </r>
  </si>
  <si>
    <t>'=(B5+G5+L5+Q5)/4</t>
  </si>
  <si>
    <t>2) จำนวนประชากรจำแนกตามในเขตเทศบาลและนอกเขตเทศบาล ใช้สัดส่วนจาก สปค.53 แล้วปรับด้วยอัตราเพิ่มจากการคาดประมาณประชากรของ สศช.</t>
  </si>
  <si>
    <t>1) จำนวนประชากรใช้ข้อมูลจากการคาดประมาณประชากรของประเทศไทย พ.ศ. 2553-2583 สำหรับแผนพัฒนาฯ ฉบับที่ 11, กุมภาพันธ์ 2556(สศช.) เป็นฐานในการปรับเวลาอ้างอิง</t>
  </si>
  <si>
    <t xml:space="preserve">หมายเหตุ :  </t>
  </si>
  <si>
    <t>60+</t>
  </si>
  <si>
    <t>50-59</t>
  </si>
  <si>
    <t>40-49</t>
  </si>
  <si>
    <t>35-39</t>
  </si>
  <si>
    <t>30-34</t>
  </si>
  <si>
    <t>25-29</t>
  </si>
  <si>
    <t>20-24</t>
  </si>
  <si>
    <t>18-19</t>
  </si>
  <si>
    <t>15-17</t>
  </si>
  <si>
    <t>&lt;15</t>
  </si>
  <si>
    <t>นครราชสีมา</t>
  </si>
  <si>
    <t>และหมวดอายุ</t>
  </si>
  <si>
    <t>นอกเขตเทศบาล</t>
  </si>
  <si>
    <t>ในเขตเทศบาล</t>
  </si>
  <si>
    <t>ภาค จังหวัด</t>
  </si>
  <si>
    <t>จำนวนประชากร ณ วันที่ 1 มกราคม 2562  จำแนกตามเพศ หมวดอายุ ทั่วราชอาณาจักร เขตการปกครอง และภาค</t>
  </si>
  <si>
    <t xml:space="preserve">    และจำแนกตามในเขตเทศบาลและนอกเขตเทศบาล โดยใช้สัดส่วนของสำมะโนประชากรแลเคหะ 2553</t>
  </si>
  <si>
    <t>1) จำนวนประชากรได้จากการคาดประมาณประชากรของประเทศไทย พ.ศ. 2553-2583 สำหรับแผนพัฒนาฯ ฉบับที่ 11, กุมภาพันธ์ 2556</t>
  </si>
  <si>
    <t>หมายเหตุ :  จำนวนครัวเรือน = จำนวนประชากร หาร ขนาดครัวเรือนเฉลี่ย โดยที่</t>
  </si>
  <si>
    <t>จำนวนประชากร ณ วันที่ 1 กุมภาพันธ์ 2562 จำแนกตามเพศ หมวดอายุ ทั่วราชอาณาจักร เขตการปกครอง และภาค</t>
  </si>
  <si>
    <t>จำนวนประชากร ณ วันที่ 1 มีนาคม 2562  จำแนกตามเพศ หมวดอายุ ทั่วราชอาณาจักร เขตการปกครอง และภาค</t>
  </si>
  <si>
    <t>จำนวนประชากร ณ วันที่ 1 เมษายน 2562 จำแนกตามเพศ หมวดอายุ ทั่วราชอาณาจักร เขตการปกครอง และภาค</t>
  </si>
  <si>
    <t>จำนวนประชากร ณ วันที่ 1 พฤษภาคม 2562 จำแนกตามเพศ หมวดอายุ ทั่วราชอาณาจักร เขตการปกครอง และภาค</t>
  </si>
  <si>
    <t>จำนวนประชากร ณ วันที่ 1 มิถุนายน 2562 จำแนกตามเพศ หมวดอายุ ทั่วราชอาณาจักร เขตการปกครอง และภาค</t>
  </si>
  <si>
    <t>จำนวนประชากร ณ วันที่ 1 กรกฎาคม 2562 จำแนกตามเพศ หมวดอายุ ทั่วราชอาณาจักร เขตการปกครอง และภาค</t>
  </si>
  <si>
    <t>จำนวนประชากร ณ วันที่ 1 สิงหาคม 2562 จำแนกตามเพศ หมวดอายุ ทั่วราชอาณาจักร เขตการปกครอง และภาค</t>
  </si>
  <si>
    <t>จำนวนประชากร ณ วันที่ 1 กันยายน 2562 จำแนกตามเพศ หมวดอายุ ทั่วราชอาณาจักร เขตการปกครอง และภาค</t>
  </si>
  <si>
    <t>จำนวนประชากร ณ วันที่ 1 ตุลาคม 2562 จำแนกตามเพศ หมวดอายุ ทั่วราชอาณาจักร เขตการปกครอง และภาค</t>
  </si>
  <si>
    <t>จำนวนประชากร ณ วันที่ 1 พฤศจิกายน 2562 จำแนกตามเพศ หมวดอายุ ทั่วราชอาณาจักร เขตการปกครอง และภาค</t>
  </si>
  <si>
    <t>จำนวนประชากร ณ วันที่ 1 ธันวาคม 2562 จำแนกตามเพศ หมวดอายุ ทั่วราชอาณาจักร เขตการปกครอง และภาค</t>
  </si>
  <si>
    <t xml:space="preserve">              -</t>
  </si>
  <si>
    <t>ไตรมาสที่ 4</t>
  </si>
  <si>
    <t>ไตรมาสที่ 3</t>
  </si>
  <si>
    <t>ไตรมาสที่ 2</t>
  </si>
  <si>
    <t>ไตรมาสที่ 1</t>
  </si>
  <si>
    <t>พ.ศ. 2561</t>
  </si>
  <si>
    <t>พ.ศ. 2560</t>
  </si>
  <si>
    <t>พ.ศ. 2559</t>
  </si>
  <si>
    <t>พ.ศ. 2558</t>
  </si>
  <si>
    <t>พ.ศ. 2557</t>
  </si>
  <si>
    <t>พ.ศ. 2556</t>
  </si>
  <si>
    <t>พ.ศ. 2555</t>
  </si>
  <si>
    <t>พ.ศ.2554</t>
  </si>
  <si>
    <t>พ.ศ. 2553</t>
  </si>
  <si>
    <t>ตาราง ข  จำนวนและร้อยละของประชากรอายุ 15 ปีขึ้นไป จำแนกตามระดับการศึกษาที่สำเร็จ</t>
  </si>
  <si>
    <t>จำนวนประชากร ณ วันที่ 1 กุมภาพันธ์ 2561  จำแนกตามเพศ หมวดอายุ ทั่วราชอาณาจักร เขตการปกครอง และภาค</t>
  </si>
  <si>
    <t>จำนวนประชากร ณ วันที่ 1 พฤษภาคม 2561  จำแนกตามเพศ หมวดอายุ ทั่วราชอาณาจักร เขตการปกครอง และภาค</t>
  </si>
  <si>
    <t>จำนวนประชากร ณ วันที่ 1 สิงหาคม 2561  จำแนกตามเพศ หมวดอายุ ทั่วราชอาณาจักร เขตการปกครอง และภาค</t>
  </si>
  <si>
    <t>จำนวนประชากร ณ วันที่ 1 พฤศจิกายน 2561  จำแนกตามเพศ หมวดอายุ ทั่วราชอาณาจักร เขตการปกครอง และภาค</t>
  </si>
  <si>
    <t>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</si>
</sst>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(* #,##0.0_);_(* \(#,##0.0\);_(* &quot;-&quot;??_);_(@_)"/>
    <numFmt numFmtId="190" formatCode="0.0"/>
    <numFmt numFmtId="191" formatCode="_(* #,##0_);_(* \(#,##0\);_(* &quot;-&quot;_);_(@_)"/>
    <numFmt numFmtId="192" formatCode="_-* #,##0_-;\-* #,##0_-;_-* &quot;-&quot;??_-;_-@_-"/>
    <numFmt numFmtId="193" formatCode="_-* #,##0.0_-;\-* #,##0.0_-;_-* &quot;-&quot;??_-;_-@_-"/>
    <numFmt numFmtId="194" formatCode="_-* #,##0.00_-;\-* #,##0.00_-;_-* \-??_-;_-@_-"/>
    <numFmt numFmtId="195" formatCode="_-* #,##0_-;\-* #,##0_-;_-* \-??_-;_-@_-"/>
    <numFmt numFmtId="196" formatCode="_-* #,##0.0_-;\-* #,##0.0_-;_-* \-??_-;_-@_-"/>
    <numFmt numFmtId="197" formatCode="#,##0.0"/>
    <numFmt numFmtId="198" formatCode="_-* #,##0.000_-;\-* #,##0.000_-;_-* \-??_-;_-@_-"/>
    <numFmt numFmtId="199" formatCode="_-* #,##0.00_-;\-* #,##0.00_-;_-* &quot;-&quot;_-;_-@_-"/>
    <numFmt numFmtId="200" formatCode="_-* #,##0.0_-;\-* #,##0.0_-;_-* &quot;-&quot;_-;_-@_-"/>
    <numFmt numFmtId="201" formatCode="#,##0.0_);\(#,##0.0\)"/>
    <numFmt numFmtId="202" formatCode="General\ \ "/>
    <numFmt numFmtId="203" formatCode="_-* #,##0.0_-;\-* #,##0.0_-;_-* &quot;-&quot;?_-;_-@_-"/>
    <numFmt numFmtId="204" formatCode="_(&quot;$&quot;* #,##0.00_);_(&quot;$&quot;* \(#,##0.00\);_(&quot;$&quot;* &quot;-&quot;??_);_(@_)"/>
  </numFmts>
  <fonts count="6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Angsana New"/>
      <family val="1"/>
    </font>
    <font>
      <sz val="16"/>
      <name val="AngsanaUPC"/>
      <family val="1"/>
    </font>
    <font>
      <sz val="16"/>
      <name val="AngsanaUPC"/>
      <family val="1"/>
      <charset val="222"/>
    </font>
    <font>
      <sz val="16"/>
      <color theme="1"/>
      <name val="BrowalliaUPC"/>
      <family val="2"/>
      <charset val="222"/>
    </font>
    <font>
      <sz val="10"/>
      <name val="Arial"/>
      <family val="2"/>
    </font>
    <font>
      <sz val="8"/>
      <name val="TH SarabunPSK"/>
      <family val="2"/>
    </font>
    <font>
      <b/>
      <sz val="8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u/>
      <sz val="14"/>
      <color theme="10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b/>
      <sz val="11"/>
      <color theme="1"/>
      <name val="Tahoma"/>
      <family val="2"/>
      <charset val="222"/>
      <scheme val="minor"/>
    </font>
    <font>
      <sz val="11"/>
      <color indexed="8"/>
      <name val="Calibri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0"/>
      <name val="Arial "/>
    </font>
    <font>
      <sz val="11"/>
      <color theme="1"/>
      <name val="Calibri"/>
      <family val="2"/>
    </font>
    <font>
      <sz val="11"/>
      <color rgb="FF000000"/>
      <name val="Tahoma"/>
      <family val="2"/>
      <charset val="222"/>
      <scheme val="minor"/>
    </font>
    <font>
      <sz val="14"/>
      <name val="CordiaUPC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sz val="1"/>
      <name val="TH SarabunPSK"/>
      <family val="2"/>
    </font>
    <font>
      <sz val="15"/>
      <name val="Calibri"/>
      <family val="2"/>
    </font>
    <font>
      <b/>
      <sz val="1"/>
      <name val="TH SarabunPSK"/>
      <family val="2"/>
    </font>
    <font>
      <sz val="13.5"/>
      <name val="TH SarabunPSK"/>
      <family val="2"/>
    </font>
    <font>
      <u/>
      <vertAlign val="superscript"/>
      <sz val="15"/>
      <name val="TH SarabunPSK"/>
      <family val="2"/>
    </font>
    <font>
      <u/>
      <vertAlign val="superscript"/>
      <sz val="14"/>
      <name val="TH SarabunPSK"/>
      <family val="2"/>
    </font>
    <font>
      <vertAlign val="superscript"/>
      <sz val="15"/>
      <name val="TH SarabunPSK"/>
      <family val="2"/>
    </font>
    <font>
      <b/>
      <sz val="6"/>
      <name val="TH SarabunPSK"/>
      <family val="2"/>
    </font>
    <font>
      <sz val="14"/>
      <name val="Calibri"/>
      <family val="2"/>
    </font>
    <font>
      <sz val="5"/>
      <name val="TH SarabunPSK"/>
      <family val="2"/>
    </font>
    <font>
      <sz val="14"/>
      <color indexed="8"/>
      <name val="TH SarabunPSK"/>
      <family val="2"/>
    </font>
    <font>
      <b/>
      <sz val="13"/>
      <color indexed="8"/>
      <name val="TH SarabunPSK"/>
      <family val="2"/>
    </font>
    <font>
      <sz val="14"/>
      <name val="Cordia New"/>
      <charset val="222"/>
    </font>
    <font>
      <sz val="10"/>
      <name val="Arial"/>
      <charset val="222"/>
    </font>
    <font>
      <sz val="14"/>
      <name val="AngsanaUPC"/>
    </font>
    <font>
      <sz val="14"/>
      <name val="DilleniaUPC"/>
      <family val="1"/>
    </font>
    <font>
      <sz val="14"/>
      <name val="AngsanaUPC"/>
      <family val="1"/>
      <charset val="222"/>
    </font>
    <font>
      <sz val="14"/>
      <name val="DilleniaUPC"/>
      <family val="1"/>
      <charset val="222"/>
    </font>
    <font>
      <b/>
      <sz val="12"/>
      <name val="DilleniaUPC"/>
      <family val="1"/>
      <charset val="222"/>
    </font>
    <font>
      <b/>
      <sz val="14"/>
      <name val="DilleniaUPC"/>
      <family val="1"/>
    </font>
    <font>
      <b/>
      <sz val="14"/>
      <name val="DilleniaUPC"/>
      <family val="1"/>
      <charset val="222"/>
    </font>
    <font>
      <sz val="5"/>
      <name val="DilleniaUPC"/>
      <family val="1"/>
      <charset val="22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06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15" fillId="0" borderId="0"/>
    <xf numFmtId="0" fontId="16" fillId="0" borderId="0"/>
    <xf numFmtId="0" fontId="14" fillId="0" borderId="0"/>
    <xf numFmtId="0" fontId="1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6" fillId="0" borderId="0"/>
    <xf numFmtId="0" fontId="6" fillId="0" borderId="0"/>
    <xf numFmtId="0" fontId="18" fillId="0" borderId="0"/>
    <xf numFmtId="0" fontId="6" fillId="0" borderId="0"/>
    <xf numFmtId="0" fontId="18" fillId="0" borderId="0"/>
    <xf numFmtId="0" fontId="18" fillId="0" borderId="0"/>
    <xf numFmtId="0" fontId="6" fillId="0" borderId="0"/>
    <xf numFmtId="0" fontId="18" fillId="0" borderId="0"/>
    <xf numFmtId="0" fontId="6" fillId="0" borderId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5" fillId="2" borderId="12" applyNumberFormat="0" applyFont="0" applyAlignment="0" applyProtection="0"/>
    <xf numFmtId="0" fontId="5" fillId="0" borderId="0"/>
    <xf numFmtId="0" fontId="4" fillId="3" borderId="0" applyNumberFormat="0" applyBorder="0" applyAlignment="0" applyProtection="0"/>
    <xf numFmtId="43" fontId="1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187" fontId="27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0" fontId="4" fillId="0" borderId="0"/>
    <xf numFmtId="0" fontId="18" fillId="0" borderId="0"/>
    <xf numFmtId="0" fontId="6" fillId="0" borderId="0"/>
    <xf numFmtId="0" fontId="4" fillId="0" borderId="0"/>
    <xf numFmtId="0" fontId="4" fillId="0" borderId="0"/>
    <xf numFmtId="0" fontId="28" fillId="0" borderId="0"/>
    <xf numFmtId="9" fontId="28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6" fillId="0" borderId="13" applyNumberFormat="0" applyFill="0" applyAlignment="0" applyProtection="0"/>
    <xf numFmtId="41" fontId="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188" fontId="6" fillId="0" borderId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87" fontId="28" fillId="0" borderId="0" applyFont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0" fontId="28" fillId="0" borderId="0"/>
    <xf numFmtId="0" fontId="30" fillId="0" borderId="0"/>
    <xf numFmtId="0" fontId="31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6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32" fillId="0" borderId="0"/>
    <xf numFmtId="0" fontId="32" fillId="0" borderId="0"/>
    <xf numFmtId="0" fontId="6" fillId="0" borderId="0"/>
    <xf numFmtId="0" fontId="6" fillId="0" borderId="0"/>
    <xf numFmtId="0" fontId="28" fillId="0" borderId="0"/>
    <xf numFmtId="9" fontId="28" fillId="0" borderId="0" applyFont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0" fontId="4" fillId="0" borderId="0"/>
    <xf numFmtId="0" fontId="4" fillId="0" borderId="0"/>
    <xf numFmtId="0" fontId="4" fillId="0" borderId="0"/>
    <xf numFmtId="194" fontId="6" fillId="0" borderId="0" applyFill="0" applyBorder="0" applyAlignment="0" applyProtection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93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43" fontId="4" fillId="0" borderId="0" applyFont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0" fontId="4" fillId="0" borderId="0"/>
    <xf numFmtId="0" fontId="18" fillId="0" borderId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18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8" fillId="0" borderId="0"/>
    <xf numFmtId="0" fontId="4" fillId="0" borderId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43" fontId="4" fillId="0" borderId="0" applyFont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8" fillId="0" borderId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189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9" fontId="6" fillId="0" borderId="0" applyFill="0" applyBorder="0" applyAlignment="0" applyProtection="0"/>
    <xf numFmtId="43" fontId="4" fillId="0" borderId="0" applyFont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8" fillId="0" borderId="0"/>
    <xf numFmtId="0" fontId="4" fillId="0" borderId="0"/>
    <xf numFmtId="0" fontId="32" fillId="0" borderId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0" fontId="4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32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0" fontId="4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0" fontId="4" fillId="0" borderId="0"/>
    <xf numFmtId="0" fontId="4" fillId="0" borderId="0"/>
    <xf numFmtId="193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18" fillId="0" borderId="0"/>
    <xf numFmtId="196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32" fillId="0" borderId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8" fillId="0" borderId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0" fontId="4" fillId="0" borderId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0" fontId="18" fillId="0" borderId="0"/>
    <xf numFmtId="43" fontId="6" fillId="0" borderId="0" applyFont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0" fontId="32" fillId="0" borderId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0" fontId="4" fillId="0" borderId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8" fillId="0" borderId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8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18" fillId="0" borderId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18" fillId="0" borderId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8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8" fillId="0" borderId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8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8" fillId="0" borderId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8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0" fontId="32" fillId="0" borderId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8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4" fontId="6" fillId="0" borderId="0" applyFill="0" applyBorder="0" applyAlignment="0" applyProtection="0"/>
    <xf numFmtId="0" fontId="18" fillId="0" borderId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32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18" fillId="0" borderId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8" fillId="0" borderId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8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18" fillId="0" borderId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8" fillId="0" borderId="0"/>
    <xf numFmtId="0" fontId="32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32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8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0" fontId="18" fillId="0" borderId="0"/>
    <xf numFmtId="194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4" fontId="6" fillId="0" borderId="0" applyFill="0" applyBorder="0" applyAlignment="0" applyProtection="0"/>
    <xf numFmtId="0" fontId="18" fillId="0" borderId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8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8" fillId="0" borderId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8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2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2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8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24" fillId="0" borderId="0"/>
    <xf numFmtId="0" fontId="24" fillId="0" borderId="0"/>
    <xf numFmtId="0" fontId="3" fillId="0" borderId="0"/>
    <xf numFmtId="0" fontId="31" fillId="0" borderId="0"/>
    <xf numFmtId="43" fontId="3" fillId="0" borderId="0" applyFont="0" applyFill="0" applyBorder="0" applyAlignment="0" applyProtection="0"/>
    <xf numFmtId="0" fontId="24" fillId="0" borderId="0"/>
    <xf numFmtId="43" fontId="33" fillId="0" borderId="0" applyFont="0" applyFill="0" applyBorder="0" applyAlignment="0" applyProtection="0"/>
    <xf numFmtId="0" fontId="33" fillId="0" borderId="0"/>
    <xf numFmtId="0" fontId="28" fillId="0" borderId="0"/>
    <xf numFmtId="0" fontId="6" fillId="0" borderId="0"/>
    <xf numFmtId="44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187" fontId="6" fillId="0" borderId="0" applyFill="0" applyBorder="0" applyAlignment="0" applyProtection="0"/>
    <xf numFmtId="0" fontId="50" fillId="0" borderId="0"/>
    <xf numFmtId="194" fontId="6" fillId="0" borderId="0" applyFill="0" applyBorder="0" applyAlignment="0" applyProtection="0"/>
    <xf numFmtId="0" fontId="6" fillId="0" borderId="0" applyFill="0" applyBorder="0" applyAlignment="0" applyProtection="0"/>
    <xf numFmtId="204" fontId="6" fillId="0" borderId="0" applyFill="0" applyBorder="0" applyAlignment="0" applyProtection="0"/>
    <xf numFmtId="43" fontId="50" fillId="0" borderId="0" applyFont="0" applyFill="0" applyBorder="0" applyAlignment="0" applyProtection="0"/>
    <xf numFmtId="204" fontId="6" fillId="0" borderId="0" applyFill="0" applyBorder="0" applyAlignment="0" applyProtection="0"/>
    <xf numFmtId="0" fontId="50" fillId="0" borderId="0"/>
    <xf numFmtId="0" fontId="52" fillId="0" borderId="0"/>
    <xf numFmtId="187" fontId="5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50" fillId="0" borderId="0"/>
    <xf numFmtId="0" fontId="1" fillId="0" borderId="0"/>
    <xf numFmtId="0" fontId="1" fillId="3" borderId="0" applyNumberFormat="0" applyBorder="0" applyAlignment="0" applyProtection="0"/>
    <xf numFmtId="43" fontId="1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51" fillId="0" borderId="0"/>
    <xf numFmtId="0" fontId="51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</cellStyleXfs>
  <cellXfs count="474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9" fillId="0" borderId="0" xfId="0" applyFont="1"/>
    <xf numFmtId="0" fontId="13" fillId="0" borderId="0" xfId="0" applyFont="1"/>
    <xf numFmtId="195" fontId="22" fillId="0" borderId="0" xfId="23" applyNumberFormat="1" applyFont="1" applyFill="1" applyBorder="1" applyAlignment="1" applyProtection="1">
      <alignment horizontal="right" vertical="center"/>
    </xf>
    <xf numFmtId="0" fontId="12" fillId="0" borderId="0" xfId="0" applyFont="1" applyAlignment="1"/>
    <xf numFmtId="0" fontId="11" fillId="0" borderId="0" xfId="0" applyFont="1"/>
    <xf numFmtId="0" fontId="7" fillId="0" borderId="0" xfId="0" applyFont="1" applyAlignment="1"/>
    <xf numFmtId="0" fontId="34" fillId="0" borderId="0" xfId="27" applyFont="1"/>
    <xf numFmtId="3" fontId="34" fillId="0" borderId="0" xfId="27" applyNumberFormat="1" applyFont="1"/>
    <xf numFmtId="0" fontId="21" fillId="0" borderId="0" xfId="27" applyFont="1"/>
    <xf numFmtId="0" fontId="9" fillId="0" borderId="0" xfId="27" quotePrefix="1" applyFont="1"/>
    <xf numFmtId="190" fontId="21" fillId="0" borderId="1" xfId="27" applyNumberFormat="1" applyFont="1" applyBorder="1" applyAlignment="1">
      <alignment horizontal="right" vertical="center"/>
    </xf>
    <xf numFmtId="0" fontId="22" fillId="0" borderId="1" xfId="27" applyFont="1" applyBorder="1" applyAlignment="1">
      <alignment vertical="center"/>
    </xf>
    <xf numFmtId="190" fontId="21" fillId="0" borderId="0" xfId="27" applyNumberFormat="1" applyFont="1" applyAlignment="1">
      <alignment horizontal="right"/>
    </xf>
    <xf numFmtId="190" fontId="21" fillId="0" borderId="0" xfId="27" applyNumberFormat="1" applyFont="1" applyBorder="1" applyAlignment="1">
      <alignment horizontal="right" vertical="center"/>
    </xf>
    <xf numFmtId="0" fontId="21" fillId="0" borderId="0" xfId="27" applyFont="1" applyBorder="1" applyAlignment="1">
      <alignment vertical="center"/>
    </xf>
    <xf numFmtId="0" fontId="21" fillId="0" borderId="0" xfId="27" applyFont="1" applyAlignment="1">
      <alignment vertical="center"/>
    </xf>
    <xf numFmtId="2" fontId="21" fillId="0" borderId="0" xfId="27" applyNumberFormat="1" applyFont="1" applyBorder="1" applyAlignment="1">
      <alignment horizontal="right" vertical="center"/>
    </xf>
    <xf numFmtId="0" fontId="22" fillId="0" borderId="0" xfId="27" applyFont="1" applyAlignment="1">
      <alignment vertical="center"/>
    </xf>
    <xf numFmtId="2" fontId="35" fillId="0" borderId="0" xfId="27" applyNumberFormat="1" applyFont="1" applyAlignment="1">
      <alignment horizontal="right"/>
    </xf>
    <xf numFmtId="190" fontId="35" fillId="0" borderId="0" xfId="27" applyNumberFormat="1" applyFont="1" applyBorder="1" applyAlignment="1">
      <alignment horizontal="right" vertical="center"/>
    </xf>
    <xf numFmtId="0" fontId="22" fillId="0" borderId="0" xfId="27" applyFont="1" applyBorder="1" applyAlignment="1">
      <alignment vertical="center"/>
    </xf>
    <xf numFmtId="0" fontId="35" fillId="0" borderId="0" xfId="27" applyFont="1" applyAlignment="1">
      <alignment vertical="center"/>
    </xf>
    <xf numFmtId="0" fontId="35" fillId="0" borderId="0" xfId="27" applyFont="1" applyBorder="1" applyAlignment="1">
      <alignment horizontal="center" vertical="center"/>
    </xf>
    <xf numFmtId="0" fontId="35" fillId="0" borderId="0" xfId="27" applyFont="1" applyBorder="1" applyAlignment="1">
      <alignment vertical="center"/>
    </xf>
    <xf numFmtId="0" fontId="34" fillId="0" borderId="0" xfId="27" applyFont="1" applyAlignment="1">
      <alignment vertical="center"/>
    </xf>
    <xf numFmtId="0" fontId="21" fillId="0" borderId="0" xfId="0" applyFont="1" applyAlignment="1">
      <alignment horizontal="right"/>
    </xf>
    <xf numFmtId="0" fontId="35" fillId="0" borderId="0" xfId="27" applyFont="1" applyBorder="1"/>
    <xf numFmtId="0" fontId="35" fillId="0" borderId="0" xfId="27" applyFont="1" applyBorder="1" applyAlignment="1">
      <alignment horizontal="right"/>
    </xf>
    <xf numFmtId="188" fontId="22" fillId="0" borderId="0" xfId="168" applyNumberFormat="1" applyFont="1" applyBorder="1"/>
    <xf numFmtId="0" fontId="6" fillId="0" borderId="0" xfId="27"/>
    <xf numFmtId="188" fontId="22" fillId="0" borderId="0" xfId="25" applyNumberFormat="1" applyFont="1" applyBorder="1"/>
    <xf numFmtId="3" fontId="21" fillId="0" borderId="0" xfId="0" applyNumberFormat="1" applyFont="1"/>
    <xf numFmtId="195" fontId="9" fillId="0" borderId="0" xfId="25" applyNumberFormat="1" applyFont="1" applyAlignment="1">
      <alignment horizontal="right"/>
    </xf>
    <xf numFmtId="195" fontId="9" fillId="0" borderId="0" xfId="25" applyNumberFormat="1" applyFont="1"/>
    <xf numFmtId="195" fontId="9" fillId="0" borderId="0" xfId="25" applyNumberFormat="1" applyFont="1" applyBorder="1" applyAlignment="1">
      <alignment horizontal="right" vertical="center"/>
    </xf>
    <xf numFmtId="3" fontId="22" fillId="0" borderId="0" xfId="0" applyNumberFormat="1" applyFont="1"/>
    <xf numFmtId="195" fontId="7" fillId="0" borderId="0" xfId="25" applyNumberFormat="1" applyFont="1" applyAlignment="1">
      <alignment horizontal="right"/>
    </xf>
    <xf numFmtId="195" fontId="7" fillId="0" borderId="0" xfId="25" applyNumberFormat="1" applyFont="1"/>
    <xf numFmtId="0" fontId="35" fillId="0" borderId="0" xfId="27" applyFont="1"/>
    <xf numFmtId="0" fontId="35" fillId="0" borderId="10" xfId="27" applyFont="1" applyBorder="1" applyAlignment="1">
      <alignment horizontal="right" vertical="center"/>
    </xf>
    <xf numFmtId="0" fontId="35" fillId="0" borderId="10" xfId="27" applyFont="1" applyBorder="1" applyAlignment="1">
      <alignment horizontal="center" vertical="center"/>
    </xf>
    <xf numFmtId="0" fontId="35" fillId="0" borderId="0" xfId="27" applyFont="1" applyAlignment="1">
      <alignment horizontal="center"/>
    </xf>
    <xf numFmtId="0" fontId="9" fillId="0" borderId="0" xfId="28" quotePrefix="1" applyFont="1" applyBorder="1"/>
    <xf numFmtId="192" fontId="21" fillId="0" borderId="0" xfId="1" applyNumberFormat="1" applyFont="1" applyAlignment="1">
      <alignment horizontal="right"/>
    </xf>
    <xf numFmtId="192" fontId="22" fillId="0" borderId="0" xfId="1" applyNumberFormat="1" applyFont="1" applyAlignment="1">
      <alignment horizontal="right"/>
    </xf>
    <xf numFmtId="0" fontId="35" fillId="0" borderId="0" xfId="30" applyFont="1" applyAlignment="1"/>
    <xf numFmtId="0" fontId="34" fillId="0" borderId="0" xfId="30" applyFont="1" applyAlignment="1"/>
    <xf numFmtId="0" fontId="21" fillId="0" borderId="0" xfId="28" applyFont="1" applyAlignment="1">
      <alignment vertical="center"/>
    </xf>
    <xf numFmtId="0" fontId="21" fillId="0" borderId="14" xfId="28" applyFont="1" applyBorder="1" applyAlignment="1">
      <alignment vertical="center"/>
    </xf>
    <xf numFmtId="196" fontId="21" fillId="0" borderId="0" xfId="28" applyNumberFormat="1" applyFont="1" applyAlignment="1">
      <alignment horizontal="right"/>
    </xf>
    <xf numFmtId="0" fontId="21" fillId="0" borderId="0" xfId="28" applyFont="1" applyBorder="1" applyAlignment="1" applyProtection="1">
      <alignment horizontal="left" vertical="center"/>
    </xf>
    <xf numFmtId="198" fontId="21" fillId="0" borderId="0" xfId="28" applyNumberFormat="1" applyFont="1" applyAlignment="1">
      <alignment horizontal="right"/>
    </xf>
    <xf numFmtId="194" fontId="21" fillId="0" borderId="0" xfId="28" applyNumberFormat="1" applyFont="1" applyAlignment="1">
      <alignment horizontal="right"/>
    </xf>
    <xf numFmtId="196" fontId="21" fillId="0" borderId="0" xfId="164" applyNumberFormat="1" applyFont="1" applyFill="1" applyBorder="1" applyAlignment="1" applyProtection="1">
      <alignment horizontal="right" vertical="center"/>
    </xf>
    <xf numFmtId="0" fontId="21" fillId="0" borderId="0" xfId="28" applyFont="1" applyAlignment="1" applyProtection="1">
      <alignment horizontal="left" vertical="center"/>
    </xf>
    <xf numFmtId="196" fontId="21" fillId="0" borderId="0" xfId="164" applyNumberFormat="1" applyFont="1" applyFill="1" applyBorder="1" applyAlignment="1" applyProtection="1">
      <alignment vertical="center"/>
    </xf>
    <xf numFmtId="0" fontId="21" fillId="0" borderId="0" xfId="28" applyFont="1" applyAlignment="1" applyProtection="1">
      <alignment vertical="center"/>
    </xf>
    <xf numFmtId="0" fontId="22" fillId="0" borderId="0" xfId="28" applyFont="1" applyAlignment="1">
      <alignment vertical="center"/>
    </xf>
    <xf numFmtId="196" fontId="21" fillId="0" borderId="0" xfId="28" applyNumberFormat="1" applyFont="1" applyAlignment="1">
      <alignment vertical="center"/>
    </xf>
    <xf numFmtId="194" fontId="21" fillId="0" borderId="0" xfId="28" applyNumberFormat="1" applyFont="1" applyAlignment="1">
      <alignment vertical="center"/>
    </xf>
    <xf numFmtId="0" fontId="21" fillId="0" borderId="0" xfId="0" applyFont="1"/>
    <xf numFmtId="196" fontId="22" fillId="0" borderId="0" xfId="28" applyNumberFormat="1" applyFont="1" applyAlignment="1">
      <alignment horizontal="right" vertical="center"/>
    </xf>
    <xf numFmtId="2" fontId="22" fillId="0" borderId="0" xfId="28" applyNumberFormat="1" applyFont="1" applyAlignment="1">
      <alignment horizontal="center" vertical="center"/>
    </xf>
    <xf numFmtId="194" fontId="22" fillId="0" borderId="0" xfId="28" applyNumberFormat="1" applyFont="1" applyAlignment="1">
      <alignment horizontal="right" vertical="center"/>
    </xf>
    <xf numFmtId="196" fontId="22" fillId="0" borderId="0" xfId="164" applyNumberFormat="1" applyFont="1" applyFill="1" applyBorder="1" applyAlignment="1" applyProtection="1">
      <alignment horizontal="right" vertical="center"/>
    </xf>
    <xf numFmtId="0" fontId="22" fillId="0" borderId="0" xfId="28" applyFont="1" applyAlignment="1">
      <alignment horizontal="center" vertical="center"/>
    </xf>
    <xf numFmtId="194" fontId="22" fillId="0" borderId="0" xfId="21" applyNumberFormat="1" applyFont="1" applyFill="1" applyBorder="1" applyAlignment="1" applyProtection="1">
      <alignment horizontal="right" vertical="center"/>
    </xf>
    <xf numFmtId="0" fontId="37" fillId="0" borderId="0" xfId="0" applyFont="1"/>
    <xf numFmtId="0" fontId="21" fillId="0" borderId="0" xfId="28" applyFont="1" applyBorder="1" applyAlignment="1" applyProtection="1">
      <alignment horizontal="left"/>
    </xf>
    <xf numFmtId="0" fontId="21" fillId="0" borderId="0" xfId="0" applyFont="1" applyAlignment="1"/>
    <xf numFmtId="0" fontId="21" fillId="0" borderId="0" xfId="28" applyFont="1" applyAlignment="1">
      <alignment horizontal="right"/>
    </xf>
    <xf numFmtId="3" fontId="21" fillId="0" borderId="0" xfId="0" applyNumberFormat="1" applyFont="1" applyAlignment="1">
      <alignment horizontal="right"/>
    </xf>
    <xf numFmtId="0" fontId="21" fillId="0" borderId="0" xfId="28" applyFont="1" applyAlignment="1" applyProtection="1">
      <alignment horizontal="left"/>
    </xf>
    <xf numFmtId="3" fontId="21" fillId="0" borderId="0" xfId="28" applyNumberFormat="1" applyFont="1" applyAlignment="1">
      <alignment horizontal="right"/>
    </xf>
    <xf numFmtId="3" fontId="38" fillId="0" borderId="0" xfId="0" applyNumberFormat="1" applyFont="1" applyAlignment="1"/>
    <xf numFmtId="0" fontId="10" fillId="0" borderId="0" xfId="0" applyFont="1" applyAlignment="1">
      <alignment horizontal="right"/>
    </xf>
    <xf numFmtId="0" fontId="37" fillId="0" borderId="0" xfId="0" applyFont="1" applyAlignment="1"/>
    <xf numFmtId="0" fontId="39" fillId="0" borderId="0" xfId="28" applyFont="1" applyAlignment="1">
      <alignment horizontal="right"/>
    </xf>
    <xf numFmtId="0" fontId="21" fillId="0" borderId="0" xfId="28" applyFont="1" applyAlignment="1"/>
    <xf numFmtId="193" fontId="21" fillId="0" borderId="0" xfId="1" applyNumberFormat="1" applyFont="1" applyAlignment="1">
      <alignment vertical="center"/>
    </xf>
    <xf numFmtId="0" fontId="21" fillId="0" borderId="0" xfId="28" applyFont="1" applyAlignment="1" applyProtection="1"/>
    <xf numFmtId="3" fontId="40" fillId="0" borderId="0" xfId="0" applyNumberFormat="1" applyFont="1" applyAlignment="1"/>
    <xf numFmtId="193" fontId="22" fillId="0" borderId="0" xfId="1" applyNumberFormat="1" applyFont="1" applyAlignment="1">
      <alignment vertical="center"/>
    </xf>
    <xf numFmtId="3" fontId="38" fillId="0" borderId="0" xfId="28" applyNumberFormat="1" applyFont="1" applyAlignment="1"/>
    <xf numFmtId="3" fontId="21" fillId="0" borderId="0" xfId="28" applyNumberFormat="1" applyFont="1" applyAlignment="1">
      <alignment vertical="center"/>
    </xf>
    <xf numFmtId="0" fontId="22" fillId="0" borderId="0" xfId="28" applyFont="1" applyAlignment="1">
      <alignment horizontal="center"/>
    </xf>
    <xf numFmtId="3" fontId="22" fillId="0" borderId="0" xfId="28" applyNumberFormat="1" applyFont="1" applyAlignment="1">
      <alignment horizontal="right"/>
    </xf>
    <xf numFmtId="0" fontId="22" fillId="0" borderId="16" xfId="28" applyFont="1" applyBorder="1" applyAlignment="1">
      <alignment horizontal="right" vertical="center"/>
    </xf>
    <xf numFmtId="0" fontId="22" fillId="0" borderId="16" xfId="28" applyFont="1" applyBorder="1" applyAlignment="1">
      <alignment horizontal="center" vertical="center"/>
    </xf>
    <xf numFmtId="0" fontId="22" fillId="0" borderId="0" xfId="28" applyFont="1" applyAlignment="1"/>
    <xf numFmtId="0" fontId="21" fillId="0" borderId="0" xfId="28" applyFont="1" applyBorder="1" applyAlignment="1">
      <alignment vertical="center"/>
    </xf>
    <xf numFmtId="41" fontId="21" fillId="0" borderId="14" xfId="28" applyNumberFormat="1" applyFont="1" applyBorder="1" applyAlignment="1">
      <alignment vertical="center"/>
    </xf>
    <xf numFmtId="41" fontId="21" fillId="0" borderId="14" xfId="27" applyNumberFormat="1" applyFont="1" applyBorder="1" applyAlignment="1">
      <alignment vertical="center"/>
    </xf>
    <xf numFmtId="0" fontId="21" fillId="0" borderId="14" xfId="27" applyFont="1" applyBorder="1" applyAlignment="1">
      <alignment vertical="center"/>
    </xf>
    <xf numFmtId="196" fontId="21" fillId="0" borderId="0" xfId="1" applyNumberFormat="1" applyFont="1" applyAlignment="1">
      <alignment horizontal="right"/>
    </xf>
    <xf numFmtId="0" fontId="41" fillId="0" borderId="0" xfId="27" applyFont="1" applyAlignment="1">
      <alignment vertical="center"/>
    </xf>
    <xf numFmtId="196" fontId="21" fillId="0" borderId="0" xfId="650" applyNumberFormat="1" applyFont="1" applyFill="1" applyBorder="1" applyAlignment="1" applyProtection="1">
      <alignment horizontal="right" vertical="center"/>
    </xf>
    <xf numFmtId="0" fontId="41" fillId="0" borderId="0" xfId="27" applyFont="1" applyBorder="1" applyAlignment="1">
      <alignment vertical="center"/>
    </xf>
    <xf numFmtId="0" fontId="41" fillId="0" borderId="0" xfId="27" applyFont="1" applyAlignment="1" applyProtection="1">
      <alignment horizontal="left" vertical="center"/>
    </xf>
    <xf numFmtId="0" fontId="41" fillId="0" borderId="0" xfId="27" applyFont="1" applyBorder="1" applyAlignment="1" applyProtection="1">
      <alignment horizontal="left" vertical="center"/>
    </xf>
    <xf numFmtId="0" fontId="22" fillId="0" borderId="0" xfId="27" applyFont="1" applyBorder="1" applyAlignment="1">
      <alignment horizontal="center" vertical="center"/>
    </xf>
    <xf numFmtId="41" fontId="22" fillId="0" borderId="0" xfId="28" applyNumberFormat="1" applyFont="1" applyBorder="1" applyAlignment="1">
      <alignment horizontal="right" vertical="center"/>
    </xf>
    <xf numFmtId="195" fontId="22" fillId="0" borderId="0" xfId="27" applyNumberFormat="1" applyFont="1" applyAlignment="1">
      <alignment horizontal="center" vertical="center"/>
    </xf>
    <xf numFmtId="192" fontId="21" fillId="0" borderId="0" xfId="1" applyNumberFormat="1" applyFont="1" applyAlignment="1">
      <alignment horizontal="right" vertical="center"/>
    </xf>
    <xf numFmtId="192" fontId="37" fillId="0" borderId="0" xfId="1" applyNumberFormat="1" applyFont="1"/>
    <xf numFmtId="0" fontId="22" fillId="0" borderId="0" xfId="27" applyFont="1" applyAlignment="1">
      <alignment horizontal="center" vertical="center"/>
    </xf>
    <xf numFmtId="3" fontId="22" fillId="0" borderId="16" xfId="650" applyNumberFormat="1" applyFont="1" applyFill="1" applyBorder="1" applyAlignment="1" applyProtection="1">
      <alignment horizontal="right" vertical="center"/>
    </xf>
    <xf numFmtId="195" fontId="22" fillId="0" borderId="16" xfId="650" applyNumberFormat="1" applyFont="1" applyFill="1" applyBorder="1" applyAlignment="1" applyProtection="1">
      <alignment horizontal="right" vertical="center"/>
    </xf>
    <xf numFmtId="0" fontId="22" fillId="0" borderId="16" xfId="27" applyFont="1" applyBorder="1" applyAlignment="1">
      <alignment horizontal="center" vertical="center"/>
    </xf>
    <xf numFmtId="0" fontId="35" fillId="0" borderId="0" xfId="28" applyFont="1" applyAlignment="1">
      <alignment vertical="center"/>
    </xf>
    <xf numFmtId="0" fontId="35" fillId="0" borderId="0" xfId="28" applyFont="1" applyAlignment="1"/>
    <xf numFmtId="196" fontId="22" fillId="0" borderId="0" xfId="554" applyNumberFormat="1" applyFont="1" applyFill="1" applyBorder="1" applyAlignment="1" applyProtection="1">
      <alignment horizontal="right"/>
    </xf>
    <xf numFmtId="196" fontId="22" fillId="0" borderId="0" xfId="158" applyNumberFormat="1" applyFont="1" applyFill="1" applyBorder="1" applyAlignment="1" applyProtection="1">
      <alignment horizontal="right"/>
    </xf>
    <xf numFmtId="196" fontId="22" fillId="0" borderId="0" xfId="343" applyNumberFormat="1" applyFont="1" applyFill="1" applyBorder="1" applyAlignment="1" applyProtection="1">
      <alignment horizontal="right"/>
    </xf>
    <xf numFmtId="192" fontId="37" fillId="0" borderId="0" xfId="1" applyNumberFormat="1" applyFont="1" applyAlignment="1">
      <alignment horizontal="right"/>
    </xf>
    <xf numFmtId="0" fontId="22" fillId="0" borderId="0" xfId="28" applyFont="1" applyBorder="1" applyAlignment="1">
      <alignment horizontal="center"/>
    </xf>
    <xf numFmtId="188" fontId="22" fillId="0" borderId="0" xfId="26" applyNumberFormat="1" applyFont="1" applyBorder="1"/>
    <xf numFmtId="190" fontId="21" fillId="0" borderId="0" xfId="27" applyNumberFormat="1" applyFont="1" applyAlignment="1">
      <alignment vertical="center"/>
    </xf>
    <xf numFmtId="0" fontId="22" fillId="0" borderId="0" xfId="28" applyFont="1" applyBorder="1" applyAlignment="1">
      <alignment horizontal="center"/>
    </xf>
    <xf numFmtId="196" fontId="22" fillId="0" borderId="0" xfId="14" applyNumberFormat="1" applyFont="1" applyFill="1" applyBorder="1" applyAlignment="1" applyProtection="1">
      <alignment horizontal="right"/>
    </xf>
    <xf numFmtId="196" fontId="21" fillId="0" borderId="0" xfId="14" applyNumberFormat="1" applyFont="1" applyFill="1" applyBorder="1" applyAlignment="1" applyProtection="1">
      <alignment horizontal="right"/>
    </xf>
    <xf numFmtId="0" fontId="35" fillId="0" borderId="0" xfId="28" applyFont="1" applyAlignment="1">
      <alignment horizontal="left"/>
    </xf>
    <xf numFmtId="0" fontId="35" fillId="0" borderId="0" xfId="27" applyFont="1" applyAlignment="1">
      <alignment horizontal="left"/>
    </xf>
    <xf numFmtId="0" fontId="22" fillId="0" borderId="0" xfId="28" applyFont="1" applyAlignment="1">
      <alignment horizontal="left"/>
    </xf>
    <xf numFmtId="0" fontId="21" fillId="0" borderId="0" xfId="28" applyFont="1" applyAlignment="1">
      <alignment horizontal="left"/>
    </xf>
    <xf numFmtId="0" fontId="21" fillId="0" borderId="14" xfId="28" applyFont="1" applyBorder="1" applyAlignment="1">
      <alignment horizontal="left"/>
    </xf>
    <xf numFmtId="0" fontId="9" fillId="0" borderId="0" xfId="28" quotePrefix="1" applyFont="1" applyBorder="1" applyAlignment="1">
      <alignment horizontal="left"/>
    </xf>
    <xf numFmtId="196" fontId="22" fillId="0" borderId="0" xfId="113" applyNumberFormat="1" applyFont="1" applyFill="1" applyBorder="1" applyAlignment="1" applyProtection="1">
      <alignment horizontal="right"/>
    </xf>
    <xf numFmtId="0" fontId="34" fillId="0" borderId="0" xfId="28" applyFont="1" applyAlignment="1"/>
    <xf numFmtId="0" fontId="35" fillId="0" borderId="0" xfId="27" applyFont="1" applyAlignment="1"/>
    <xf numFmtId="0" fontId="22" fillId="0" borderId="16" xfId="28" applyFont="1" applyBorder="1" applyAlignment="1">
      <alignment horizontal="center"/>
    </xf>
    <xf numFmtId="0" fontId="22" fillId="0" borderId="16" xfId="28" applyFont="1" applyBorder="1" applyAlignment="1">
      <alignment horizontal="right"/>
    </xf>
    <xf numFmtId="195" fontId="22" fillId="0" borderId="0" xfId="158" applyNumberFormat="1" applyFont="1" applyFill="1" applyBorder="1" applyAlignment="1" applyProtection="1">
      <alignment horizontal="right"/>
    </xf>
    <xf numFmtId="3" fontId="22" fillId="0" borderId="0" xfId="0" applyNumberFormat="1" applyFont="1" applyAlignment="1">
      <alignment horizontal="right"/>
    </xf>
    <xf numFmtId="3" fontId="22" fillId="0" borderId="0" xfId="0" applyNumberFormat="1" applyFont="1" applyAlignment="1"/>
    <xf numFmtId="195" fontId="22" fillId="0" borderId="0" xfId="28" applyNumberFormat="1" applyFont="1" applyAlignment="1">
      <alignment horizontal="center"/>
    </xf>
    <xf numFmtId="195" fontId="21" fillId="0" borderId="0" xfId="158" applyNumberFormat="1" applyFont="1" applyFill="1" applyBorder="1" applyAlignment="1" applyProtection="1">
      <alignment horizontal="right"/>
    </xf>
    <xf numFmtId="195" fontId="22" fillId="0" borderId="0" xfId="158" applyNumberFormat="1" applyFont="1" applyFill="1" applyBorder="1" applyAlignment="1" applyProtection="1"/>
    <xf numFmtId="0" fontId="39" fillId="0" borderId="0" xfId="0" applyFont="1" applyAlignment="1">
      <alignment horizontal="right"/>
    </xf>
    <xf numFmtId="17" fontId="21" fillId="0" borderId="0" xfId="28" applyNumberFormat="1" applyFont="1" applyAlignment="1">
      <alignment horizontal="left"/>
    </xf>
    <xf numFmtId="0" fontId="21" fillId="0" borderId="0" xfId="28" applyFont="1" applyBorder="1" applyAlignment="1">
      <alignment horizontal="left"/>
    </xf>
    <xf numFmtId="196" fontId="21" fillId="0" borderId="0" xfId="158" applyNumberFormat="1" applyFont="1" applyFill="1" applyBorder="1" applyAlignment="1" applyProtection="1">
      <alignment horizontal="right"/>
    </xf>
    <xf numFmtId="196" fontId="21" fillId="0" borderId="0" xfId="113" applyNumberFormat="1" applyFont="1" applyFill="1" applyBorder="1" applyAlignment="1" applyProtection="1">
      <alignment horizontal="right"/>
    </xf>
    <xf numFmtId="0" fontId="21" fillId="0" borderId="14" xfId="28" applyFont="1" applyBorder="1" applyAlignment="1"/>
    <xf numFmtId="3" fontId="21" fillId="0" borderId="0" xfId="28" applyNumberFormat="1" applyFont="1" applyAlignment="1"/>
    <xf numFmtId="0" fontId="9" fillId="0" borderId="0" xfId="28" quotePrefix="1" applyFont="1" applyBorder="1" applyAlignment="1"/>
    <xf numFmtId="196" fontId="21" fillId="0" borderId="0" xfId="28" applyNumberFormat="1" applyFont="1" applyAlignment="1"/>
    <xf numFmtId="3" fontId="21" fillId="0" borderId="0" xfId="0" applyNumberFormat="1" applyFont="1" applyAlignment="1"/>
    <xf numFmtId="0" fontId="22" fillId="0" borderId="16" xfId="28" applyFont="1" applyBorder="1" applyAlignment="1">
      <alignment horizontal="left"/>
    </xf>
    <xf numFmtId="0" fontId="22" fillId="0" borderId="0" xfId="28" applyFont="1" applyBorder="1" applyAlignment="1">
      <alignment horizontal="left"/>
    </xf>
    <xf numFmtId="196" fontId="22" fillId="0" borderId="0" xfId="17" applyNumberFormat="1" applyFont="1" applyFill="1" applyBorder="1" applyAlignment="1" applyProtection="1">
      <alignment horizontal="right"/>
    </xf>
    <xf numFmtId="3" fontId="22" fillId="0" borderId="0" xfId="28" applyNumberFormat="1" applyFont="1" applyAlignment="1"/>
    <xf numFmtId="3" fontId="37" fillId="0" borderId="0" xfId="28" applyNumberFormat="1" applyFont="1" applyAlignment="1"/>
    <xf numFmtId="192" fontId="37" fillId="0" borderId="0" xfId="1" applyNumberFormat="1" applyFont="1" applyAlignment="1"/>
    <xf numFmtId="0" fontId="36" fillId="0" borderId="0" xfId="28" applyFont="1" applyAlignment="1"/>
    <xf numFmtId="0" fontId="36" fillId="0" borderId="0" xfId="28" applyFont="1" applyBorder="1" applyAlignment="1"/>
    <xf numFmtId="196" fontId="21" fillId="0" borderId="0" xfId="554" applyNumberFormat="1" applyFont="1" applyFill="1" applyBorder="1" applyAlignment="1" applyProtection="1">
      <alignment horizontal="right"/>
    </xf>
    <xf numFmtId="0" fontId="36" fillId="0" borderId="14" xfId="28" applyFont="1" applyBorder="1" applyAlignment="1"/>
    <xf numFmtId="190" fontId="21" fillId="0" borderId="14" xfId="28" applyNumberFormat="1" applyFont="1" applyBorder="1" applyAlignment="1">
      <alignment horizontal="right"/>
    </xf>
    <xf numFmtId="196" fontId="21" fillId="0" borderId="14" xfId="28" applyNumberFormat="1" applyFont="1" applyBorder="1" applyAlignment="1">
      <alignment horizontal="right"/>
    </xf>
    <xf numFmtId="195" fontId="22" fillId="0" borderId="16" xfId="19" applyNumberFormat="1" applyFont="1" applyFill="1" applyBorder="1" applyAlignment="1" applyProtection="1">
      <alignment horizontal="right" vertical="center"/>
    </xf>
    <xf numFmtId="3" fontId="22" fillId="0" borderId="16" xfId="19" applyNumberFormat="1" applyFont="1" applyFill="1" applyBorder="1" applyAlignment="1" applyProtection="1">
      <alignment horizontal="right" vertical="center"/>
    </xf>
    <xf numFmtId="41" fontId="21" fillId="0" borderId="0" xfId="0" applyNumberFormat="1" applyFont="1" applyAlignment="1">
      <alignment horizontal="right"/>
    </xf>
    <xf numFmtId="196" fontId="21" fillId="0" borderId="0" xfId="22" applyNumberFormat="1" applyFont="1" applyFill="1" applyBorder="1" applyAlignment="1" applyProtection="1">
      <alignment horizontal="right"/>
    </xf>
    <xf numFmtId="196" fontId="21" fillId="0" borderId="0" xfId="22" applyNumberFormat="1" applyFont="1" applyFill="1" applyBorder="1" applyAlignment="1" applyProtection="1"/>
    <xf numFmtId="196" fontId="21" fillId="0" borderId="1" xfId="0" applyNumberFormat="1" applyFont="1" applyBorder="1" applyAlignment="1">
      <alignment horizontal="right"/>
    </xf>
    <xf numFmtId="0" fontId="22" fillId="0" borderId="16" xfId="30" applyFont="1" applyBorder="1" applyAlignment="1">
      <alignment horizontal="center"/>
    </xf>
    <xf numFmtId="0" fontId="22" fillId="0" borderId="16" xfId="30" applyFont="1" applyBorder="1" applyAlignment="1">
      <alignment horizontal="right"/>
    </xf>
    <xf numFmtId="0" fontId="22" fillId="0" borderId="0" xfId="30" applyFont="1" applyAlignment="1"/>
    <xf numFmtId="0" fontId="22" fillId="0" borderId="0" xfId="30" applyFont="1" applyAlignment="1">
      <alignment horizontal="center"/>
    </xf>
    <xf numFmtId="195" fontId="22" fillId="0" borderId="0" xfId="589" applyNumberFormat="1" applyFont="1" applyFill="1" applyBorder="1" applyAlignment="1" applyProtection="1">
      <alignment horizontal="right"/>
    </xf>
    <xf numFmtId="0" fontId="21" fillId="0" borderId="0" xfId="30" applyFont="1" applyAlignment="1"/>
    <xf numFmtId="192" fontId="22" fillId="0" borderId="0" xfId="1" applyNumberFormat="1" applyFont="1" applyFill="1" applyBorder="1" applyAlignment="1" applyProtection="1">
      <alignment horizontal="right"/>
    </xf>
    <xf numFmtId="192" fontId="21" fillId="0" borderId="0" xfId="1" applyNumberFormat="1" applyFont="1" applyFill="1" applyBorder="1" applyAlignment="1" applyProtection="1">
      <alignment horizontal="right"/>
    </xf>
    <xf numFmtId="0" fontId="36" fillId="0" borderId="0" xfId="30" applyFont="1" applyBorder="1" applyAlignment="1"/>
    <xf numFmtId="0" fontId="21" fillId="0" borderId="0" xfId="30" applyFont="1" applyAlignment="1" applyProtection="1">
      <alignment horizontal="left"/>
    </xf>
    <xf numFmtId="0" fontId="21" fillId="0" borderId="0" xfId="30" applyFont="1" applyBorder="1" applyAlignment="1" applyProtection="1">
      <alignment horizontal="left"/>
    </xf>
    <xf numFmtId="197" fontId="21" fillId="0" borderId="0" xfId="30" applyNumberFormat="1" applyFont="1" applyBorder="1" applyAlignment="1" applyProtection="1">
      <alignment horizontal="left"/>
    </xf>
    <xf numFmtId="192" fontId="9" fillId="0" borderId="0" xfId="1" applyNumberFormat="1" applyFont="1" applyBorder="1" applyAlignment="1">
      <alignment horizontal="right"/>
    </xf>
    <xf numFmtId="0" fontId="22" fillId="0" borderId="0" xfId="30" applyFont="1" applyBorder="1" applyAlignment="1">
      <alignment horizontal="center"/>
    </xf>
    <xf numFmtId="196" fontId="22" fillId="0" borderId="0" xfId="589" applyNumberFormat="1" applyFont="1" applyFill="1" applyBorder="1" applyAlignment="1" applyProtection="1">
      <alignment horizontal="right"/>
    </xf>
    <xf numFmtId="196" fontId="22" fillId="0" borderId="0" xfId="24" applyNumberFormat="1" applyFont="1" applyFill="1" applyBorder="1" applyAlignment="1" applyProtection="1">
      <alignment horizontal="right"/>
    </xf>
    <xf numFmtId="196" fontId="21" fillId="0" borderId="0" xfId="589" applyNumberFormat="1" applyFont="1" applyFill="1" applyBorder="1" applyAlignment="1" applyProtection="1">
      <alignment horizontal="right"/>
    </xf>
    <xf numFmtId="196" fontId="21" fillId="0" borderId="0" xfId="24" applyNumberFormat="1" applyFont="1" applyFill="1" applyBorder="1" applyAlignment="1" applyProtection="1">
      <alignment horizontal="right"/>
    </xf>
    <xf numFmtId="196" fontId="9" fillId="0" borderId="0" xfId="30" applyNumberFormat="1" applyFont="1" applyBorder="1" applyAlignment="1">
      <alignment horizontal="right"/>
    </xf>
    <xf numFmtId="0" fontId="21" fillId="0" borderId="14" xfId="30" applyFont="1" applyBorder="1" applyAlignment="1"/>
    <xf numFmtId="196" fontId="9" fillId="0" borderId="1" xfId="30" applyNumberFormat="1" applyFont="1" applyBorder="1" applyAlignment="1">
      <alignment horizontal="right"/>
    </xf>
    <xf numFmtId="0" fontId="9" fillId="0" borderId="0" xfId="28" quotePrefix="1" applyFont="1" applyAlignment="1"/>
    <xf numFmtId="196" fontId="21" fillId="0" borderId="0" xfId="21" applyNumberFormat="1" applyFont="1" applyFill="1" applyBorder="1" applyAlignment="1" applyProtection="1">
      <alignment horizontal="right" vertical="center"/>
    </xf>
    <xf numFmtId="196" fontId="21" fillId="0" borderId="0" xfId="21" applyNumberFormat="1" applyFont="1" applyFill="1" applyBorder="1" applyAlignment="1" applyProtection="1">
      <alignment vertical="center"/>
    </xf>
    <xf numFmtId="196" fontId="22" fillId="0" borderId="0" xfId="22" applyNumberFormat="1" applyFont="1" applyFill="1" applyBorder="1" applyAlignment="1" applyProtection="1">
      <alignment horizontal="right"/>
    </xf>
    <xf numFmtId="195" fontId="22" fillId="0" borderId="0" xfId="343" applyNumberFormat="1" applyFont="1" applyFill="1" applyBorder="1" applyAlignment="1" applyProtection="1">
      <alignment horizontal="right"/>
    </xf>
    <xf numFmtId="194" fontId="22" fillId="0" borderId="0" xfId="343" applyNumberFormat="1" applyFont="1" applyFill="1" applyBorder="1" applyAlignment="1" applyProtection="1">
      <alignment horizontal="right"/>
    </xf>
    <xf numFmtId="194" fontId="21" fillId="0" borderId="0" xfId="343" applyNumberFormat="1" applyFont="1" applyFill="1" applyBorder="1" applyAlignment="1" applyProtection="1">
      <alignment horizontal="right"/>
    </xf>
    <xf numFmtId="193" fontId="22" fillId="0" borderId="0" xfId="28" applyNumberFormat="1" applyFont="1" applyAlignment="1">
      <alignment horizontal="center"/>
    </xf>
    <xf numFmtId="193" fontId="22" fillId="0" borderId="0" xfId="28" applyNumberFormat="1" applyFont="1" applyAlignment="1">
      <alignment horizontal="left"/>
    </xf>
    <xf numFmtId="195" fontId="21" fillId="0" borderId="0" xfId="343" applyNumberFormat="1" applyFont="1" applyFill="1" applyBorder="1" applyAlignment="1" applyProtection="1">
      <alignment horizontal="right"/>
    </xf>
    <xf numFmtId="0" fontId="36" fillId="0" borderId="0" xfId="28" applyFont="1" applyBorder="1" applyAlignment="1">
      <alignment horizontal="left"/>
    </xf>
    <xf numFmtId="192" fontId="21" fillId="0" borderId="0" xfId="1" applyNumberFormat="1" applyFont="1" applyAlignment="1"/>
    <xf numFmtId="197" fontId="21" fillId="0" borderId="0" xfId="28" applyNumberFormat="1" applyFont="1" applyBorder="1" applyAlignment="1" applyProtection="1">
      <alignment horizontal="left"/>
    </xf>
    <xf numFmtId="196" fontId="22" fillId="0" borderId="0" xfId="21" applyNumberFormat="1" applyFont="1" applyFill="1" applyBorder="1" applyAlignment="1" applyProtection="1">
      <alignment horizontal="right"/>
    </xf>
    <xf numFmtId="196" fontId="22" fillId="0" borderId="0" xfId="164" applyNumberFormat="1" applyFont="1" applyFill="1" applyBorder="1" applyAlignment="1" applyProtection="1">
      <alignment horizontal="right"/>
    </xf>
    <xf numFmtId="196" fontId="21" fillId="0" borderId="0" xfId="21" applyNumberFormat="1" applyFont="1" applyFill="1" applyBorder="1" applyAlignment="1" applyProtection="1">
      <alignment horizontal="right"/>
    </xf>
    <xf numFmtId="196" fontId="21" fillId="0" borderId="0" xfId="164" applyNumberFormat="1" applyFont="1" applyFill="1" applyBorder="1" applyAlignment="1" applyProtection="1">
      <alignment horizontal="right"/>
    </xf>
    <xf numFmtId="0" fontId="22" fillId="0" borderId="0" xfId="28" applyFont="1" applyBorder="1" applyAlignment="1">
      <alignment horizontal="center" vertical="center"/>
    </xf>
    <xf numFmtId="0" fontId="22" fillId="0" borderId="0" xfId="28" applyFont="1" applyBorder="1" applyAlignment="1">
      <alignment horizontal="center"/>
    </xf>
    <xf numFmtId="0" fontId="13" fillId="0" borderId="16" xfId="28" applyFont="1" applyBorder="1" applyAlignment="1">
      <alignment horizontal="center"/>
    </xf>
    <xf numFmtId="0" fontId="13" fillId="0" borderId="16" xfId="28" applyFont="1" applyBorder="1" applyAlignment="1">
      <alignment horizontal="right"/>
    </xf>
    <xf numFmtId="0" fontId="13" fillId="0" borderId="0" xfId="28" applyFont="1" applyAlignment="1"/>
    <xf numFmtId="0" fontId="22" fillId="0" borderId="0" xfId="28" applyFont="1" applyBorder="1" applyAlignment="1">
      <alignment horizontal="center" vertical="center"/>
    </xf>
    <xf numFmtId="195" fontId="20" fillId="0" borderId="0" xfId="28" applyNumberFormat="1" applyFont="1" applyAlignment="1">
      <alignment horizontal="center" vertical="center"/>
    </xf>
    <xf numFmtId="0" fontId="7" fillId="0" borderId="0" xfId="28" applyFont="1" applyAlignment="1">
      <alignment vertical="center"/>
    </xf>
    <xf numFmtId="0" fontId="45" fillId="0" borderId="0" xfId="28" applyFont="1" applyAlignment="1" applyProtection="1">
      <alignment horizontal="left"/>
    </xf>
    <xf numFmtId="0" fontId="45" fillId="0" borderId="0" xfId="28" applyFont="1" applyBorder="1" applyAlignment="1" applyProtection="1">
      <alignment horizontal="left"/>
    </xf>
    <xf numFmtId="0" fontId="45" fillId="0" borderId="0" xfId="28" applyFont="1" applyBorder="1" applyAlignment="1"/>
    <xf numFmtId="0" fontId="45" fillId="0" borderId="0" xfId="28" applyFont="1" applyAlignment="1"/>
    <xf numFmtId="0" fontId="19" fillId="0" borderId="0" xfId="27" applyFont="1" applyAlignment="1">
      <alignment vertical="center"/>
    </xf>
    <xf numFmtId="3" fontId="7" fillId="0" borderId="0" xfId="27" applyNumberFormat="1" applyFont="1" applyAlignment="1">
      <alignment horizontal="right" vertical="center"/>
    </xf>
    <xf numFmtId="192" fontId="9" fillId="0" borderId="0" xfId="1" applyNumberFormat="1" applyFont="1" applyAlignment="1">
      <alignment horizontal="right"/>
    </xf>
    <xf numFmtId="41" fontId="9" fillId="0" borderId="0" xfId="0" applyNumberFormat="1" applyFont="1" applyAlignment="1">
      <alignment horizontal="right"/>
    </xf>
    <xf numFmtId="192" fontId="7" fillId="0" borderId="0" xfId="1" applyNumberFormat="1" applyFont="1" applyAlignment="1">
      <alignment horizontal="right"/>
    </xf>
    <xf numFmtId="41" fontId="7" fillId="0" borderId="0" xfId="27" applyNumberFormat="1" applyFont="1" applyBorder="1" applyAlignment="1">
      <alignment horizontal="right" vertical="center"/>
    </xf>
    <xf numFmtId="194" fontId="7" fillId="0" borderId="0" xfId="21" applyNumberFormat="1" applyFont="1" applyFill="1" applyBorder="1" applyAlignment="1" applyProtection="1">
      <alignment horizontal="right" vertical="center"/>
    </xf>
    <xf numFmtId="41" fontId="9" fillId="0" borderId="0" xfId="650" applyNumberFormat="1" applyFont="1" applyFill="1" applyBorder="1" applyAlignment="1" applyProtection="1">
      <alignment vertical="center"/>
    </xf>
    <xf numFmtId="3" fontId="13" fillId="0" borderId="0" xfId="27" applyNumberFormat="1" applyFont="1" applyAlignment="1">
      <alignment horizontal="right" vertical="center"/>
    </xf>
    <xf numFmtId="192" fontId="13" fillId="0" borderId="0" xfId="1" applyNumberFormat="1" applyFont="1" applyAlignment="1">
      <alignment horizontal="right"/>
    </xf>
    <xf numFmtId="3" fontId="9" fillId="0" borderId="0" xfId="28" applyNumberFormat="1" applyFont="1" applyAlignment="1">
      <alignment vertical="center"/>
    </xf>
    <xf numFmtId="0" fontId="7" fillId="0" borderId="0" xfId="27" applyFont="1" applyAlignment="1">
      <alignment horizontal="center"/>
    </xf>
    <xf numFmtId="3" fontId="7" fillId="0" borderId="16" xfId="650" applyNumberFormat="1" applyFont="1" applyFill="1" applyBorder="1" applyAlignment="1" applyProtection="1">
      <alignment horizontal="right" vertical="center"/>
    </xf>
    <xf numFmtId="41" fontId="9" fillId="0" borderId="14" xfId="27" applyNumberFormat="1" applyFont="1" applyBorder="1" applyAlignment="1">
      <alignment vertical="center"/>
    </xf>
    <xf numFmtId="3" fontId="9" fillId="0" borderId="0" xfId="27" applyNumberFormat="1" applyFont="1" applyAlignment="1">
      <alignment vertical="center"/>
    </xf>
    <xf numFmtId="0" fontId="9" fillId="0" borderId="0" xfId="28" applyFont="1" applyAlignment="1">
      <alignment vertical="center"/>
    </xf>
    <xf numFmtId="192" fontId="46" fillId="0" borderId="0" xfId="1" applyNumberFormat="1" applyFont="1"/>
    <xf numFmtId="192" fontId="9" fillId="0" borderId="0" xfId="1" applyNumberFormat="1" applyFont="1" applyAlignment="1">
      <alignment horizontal="right" vertical="center"/>
    </xf>
    <xf numFmtId="41" fontId="7" fillId="0" borderId="0" xfId="28" applyNumberFormat="1" applyFont="1" applyBorder="1" applyAlignment="1">
      <alignment horizontal="right" vertical="center"/>
    </xf>
    <xf numFmtId="196" fontId="7" fillId="0" borderId="0" xfId="164" applyNumberFormat="1" applyFont="1" applyFill="1" applyBorder="1" applyAlignment="1" applyProtection="1">
      <alignment horizontal="right" vertical="center"/>
    </xf>
    <xf numFmtId="196" fontId="9" fillId="0" borderId="0" xfId="1" applyNumberFormat="1" applyFont="1" applyAlignment="1">
      <alignment horizontal="right"/>
    </xf>
    <xf numFmtId="199" fontId="7" fillId="0" borderId="0" xfId="28" applyNumberFormat="1" applyFont="1" applyBorder="1" applyAlignment="1">
      <alignment horizontal="right" vertical="center"/>
    </xf>
    <xf numFmtId="41" fontId="9" fillId="0" borderId="14" xfId="28" applyNumberFormat="1" applyFont="1" applyBorder="1" applyAlignment="1">
      <alignment vertical="center"/>
    </xf>
    <xf numFmtId="196" fontId="9" fillId="0" borderId="0" xfId="28" applyNumberFormat="1" applyFont="1" applyAlignment="1">
      <alignment vertical="center"/>
    </xf>
    <xf numFmtId="196" fontId="7" fillId="0" borderId="0" xfId="22" applyNumberFormat="1" applyFont="1" applyFill="1" applyBorder="1" applyAlignment="1" applyProtection="1">
      <alignment horizontal="right"/>
    </xf>
    <xf numFmtId="3" fontId="7" fillId="0" borderId="0" xfId="0" applyNumberFormat="1" applyFont="1" applyAlignment="1"/>
    <xf numFmtId="192" fontId="46" fillId="0" borderId="0" xfId="1" applyNumberFormat="1" applyFont="1" applyAlignment="1"/>
    <xf numFmtId="3" fontId="9" fillId="0" borderId="0" xfId="0" applyNumberFormat="1" applyFont="1" applyAlignment="1"/>
    <xf numFmtId="196" fontId="7" fillId="0" borderId="0" xfId="21" applyNumberFormat="1" applyFont="1" applyFill="1" applyBorder="1" applyAlignment="1" applyProtection="1">
      <alignment horizontal="right" vertical="center"/>
    </xf>
    <xf numFmtId="200" fontId="9" fillId="0" borderId="0" xfId="0" applyNumberFormat="1" applyFont="1" applyAlignment="1">
      <alignment horizontal="right"/>
    </xf>
    <xf numFmtId="196" fontId="22" fillId="0" borderId="0" xfId="21" applyNumberFormat="1" applyFont="1" applyFill="1" applyBorder="1" applyAlignment="1" applyProtection="1">
      <alignment horizontal="right" vertical="center"/>
    </xf>
    <xf numFmtId="0" fontId="35" fillId="0" borderId="0" xfId="27" applyFont="1" applyAlignment="1">
      <alignment horizontal="right"/>
    </xf>
    <xf numFmtId="0" fontId="13" fillId="0" borderId="7" xfId="0" applyFont="1" applyBorder="1" applyAlignment="1">
      <alignment horizontal="center"/>
    </xf>
    <xf numFmtId="3" fontId="22" fillId="0" borderId="0" xfId="0" quotePrefix="1" applyNumberFormat="1" applyFont="1" applyAlignment="1"/>
    <xf numFmtId="188" fontId="9" fillId="0" borderId="0" xfId="1" applyNumberFormat="1" applyFont="1"/>
    <xf numFmtId="3" fontId="9" fillId="0" borderId="0" xfId="0" applyNumberFormat="1" applyFont="1" applyAlignment="1">
      <alignment horizontal="center"/>
    </xf>
    <xf numFmtId="3" fontId="13" fillId="0" borderId="0" xfId="0" applyNumberFormat="1" applyFont="1" applyFill="1" applyAlignment="1">
      <alignment horizontal="left"/>
    </xf>
    <xf numFmtId="3" fontId="13" fillId="0" borderId="0" xfId="0" applyNumberFormat="1" applyFont="1" applyAlignment="1">
      <alignment horizontal="left"/>
    </xf>
    <xf numFmtId="3" fontId="13" fillId="0" borderId="0" xfId="0" quotePrefix="1" applyNumberFormat="1" applyFont="1" applyAlignment="1">
      <alignment horizontal="left"/>
    </xf>
    <xf numFmtId="188" fontId="9" fillId="0" borderId="0" xfId="1" applyNumberFormat="1" applyFont="1" applyBorder="1"/>
    <xf numFmtId="201" fontId="9" fillId="0" borderId="0" xfId="0" applyNumberFormat="1" applyFont="1" applyBorder="1" applyAlignment="1" applyProtection="1">
      <alignment horizontal="center"/>
    </xf>
    <xf numFmtId="188" fontId="9" fillId="0" borderId="2" xfId="1" applyNumberFormat="1" applyFont="1" applyBorder="1"/>
    <xf numFmtId="188" fontId="9" fillId="0" borderId="3" xfId="1" applyNumberFormat="1" applyFont="1" applyBorder="1"/>
    <xf numFmtId="201" fontId="9" fillId="0" borderId="0" xfId="0" applyNumberFormat="1" applyFont="1" applyAlignment="1" applyProtection="1">
      <alignment horizontal="center"/>
    </xf>
    <xf numFmtId="202" fontId="9" fillId="0" borderId="0" xfId="0" quotePrefix="1" applyNumberFormat="1" applyFont="1" applyAlignment="1" applyProtection="1">
      <alignment horizontal="center"/>
    </xf>
    <xf numFmtId="202" fontId="9" fillId="0" borderId="0" xfId="0" applyNumberFormat="1" applyFont="1" applyAlignment="1" applyProtection="1">
      <alignment horizontal="center"/>
    </xf>
    <xf numFmtId="188" fontId="7" fillId="0" borderId="6" xfId="1" applyNumberFormat="1" applyFont="1" applyBorder="1"/>
    <xf numFmtId="188" fontId="7" fillId="0" borderId="3" xfId="1" applyNumberFormat="1" applyFont="1" applyBorder="1"/>
    <xf numFmtId="188" fontId="7" fillId="0" borderId="10" xfId="1" applyNumberFormat="1" applyFont="1" applyBorder="1" applyAlignment="1">
      <alignment horizontal="center"/>
    </xf>
    <xf numFmtId="188" fontId="7" fillId="0" borderId="11" xfId="1" applyNumberFormat="1" applyFont="1" applyBorder="1" applyAlignment="1">
      <alignment horizontal="center"/>
    </xf>
    <xf numFmtId="188" fontId="7" fillId="0" borderId="17" xfId="1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88" fontId="7" fillId="0" borderId="7" xfId="1" applyNumberFormat="1" applyFont="1" applyBorder="1" applyAlignment="1">
      <alignment horizontal="centerContinuous"/>
    </xf>
    <xf numFmtId="188" fontId="9" fillId="0" borderId="7" xfId="1" applyNumberFormat="1" applyFont="1" applyBorder="1" applyAlignment="1">
      <alignment horizontal="centerContinuous"/>
    </xf>
    <xf numFmtId="188" fontId="7" fillId="0" borderId="9" xfId="1" applyNumberFormat="1" applyFont="1" applyBorder="1" applyAlignment="1">
      <alignment horizontal="centerContinuous"/>
    </xf>
    <xf numFmtId="188" fontId="7" fillId="0" borderId="8" xfId="1" applyNumberFormat="1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47" fillId="0" borderId="0" xfId="0" applyFont="1"/>
    <xf numFmtId="188" fontId="47" fillId="0" borderId="0" xfId="1" applyNumberFormat="1" applyFont="1"/>
    <xf numFmtId="3" fontId="47" fillId="0" borderId="0" xfId="0" applyNumberFormat="1" applyFont="1" applyAlignment="1">
      <alignment horizontal="center"/>
    </xf>
    <xf numFmtId="3" fontId="7" fillId="0" borderId="0" xfId="0" quotePrefix="1" applyNumberFormat="1" applyFont="1" applyFill="1" applyAlignment="1">
      <alignment horizontal="left"/>
    </xf>
    <xf numFmtId="3" fontId="7" fillId="0" borderId="0" xfId="0" applyNumberFormat="1" applyFont="1" applyFill="1" applyAlignment="1">
      <alignment horizontal="left"/>
    </xf>
    <xf numFmtId="3" fontId="7" fillId="0" borderId="0" xfId="0" applyNumberFormat="1" applyFont="1" applyAlignment="1">
      <alignment horizontal="left"/>
    </xf>
    <xf numFmtId="3" fontId="7" fillId="0" borderId="0" xfId="0" quotePrefix="1" applyNumberFormat="1" applyFont="1" applyAlignment="1">
      <alignment horizontal="left"/>
    </xf>
    <xf numFmtId="188" fontId="11" fillId="0" borderId="0" xfId="1" applyNumberFormat="1" applyFont="1"/>
    <xf numFmtId="3" fontId="11" fillId="0" borderId="0" xfId="0" applyNumberFormat="1" applyFont="1" applyAlignment="1">
      <alignment horizontal="center"/>
    </xf>
    <xf numFmtId="188" fontId="11" fillId="0" borderId="0" xfId="1" applyNumberFormat="1" applyFont="1" applyBorder="1"/>
    <xf numFmtId="201" fontId="11" fillId="0" borderId="0" xfId="0" applyNumberFormat="1" applyFont="1" applyBorder="1" applyAlignment="1" applyProtection="1">
      <alignment horizontal="center"/>
    </xf>
    <xf numFmtId="188" fontId="11" fillId="0" borderId="2" xfId="1" applyNumberFormat="1" applyFont="1" applyBorder="1"/>
    <xf numFmtId="188" fontId="11" fillId="0" borderId="3" xfId="1" applyNumberFormat="1" applyFont="1" applyBorder="1"/>
    <xf numFmtId="201" fontId="11" fillId="0" borderId="0" xfId="0" applyNumberFormat="1" applyFont="1" applyAlignment="1" applyProtection="1">
      <alignment horizontal="center"/>
    </xf>
    <xf numFmtId="202" fontId="11" fillId="0" borderId="0" xfId="0" quotePrefix="1" applyNumberFormat="1" applyFont="1" applyAlignment="1" applyProtection="1">
      <alignment horizontal="center"/>
    </xf>
    <xf numFmtId="202" fontId="11" fillId="0" borderId="0" xfId="0" applyNumberFormat="1" applyFont="1" applyAlignment="1" applyProtection="1">
      <alignment horizontal="center"/>
    </xf>
    <xf numFmtId="188" fontId="13" fillId="0" borderId="6" xfId="1" applyNumberFormat="1" applyFont="1" applyBorder="1"/>
    <xf numFmtId="188" fontId="13" fillId="0" borderId="3" xfId="1" applyNumberFormat="1" applyFont="1" applyBorder="1"/>
    <xf numFmtId="0" fontId="13" fillId="0" borderId="0" xfId="0" applyFont="1" applyAlignment="1">
      <alignment horizontal="center"/>
    </xf>
    <xf numFmtId="188" fontId="13" fillId="0" borderId="10" xfId="1" applyNumberFormat="1" applyFont="1" applyBorder="1" applyAlignment="1">
      <alignment horizontal="center"/>
    </xf>
    <xf numFmtId="188" fontId="13" fillId="0" borderId="11" xfId="1" applyNumberFormat="1" applyFont="1" applyBorder="1" applyAlignment="1">
      <alignment horizontal="center"/>
    </xf>
    <xf numFmtId="188" fontId="13" fillId="0" borderId="17" xfId="1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88" fontId="13" fillId="0" borderId="7" xfId="1" applyNumberFormat="1" applyFont="1" applyBorder="1" applyAlignment="1">
      <alignment horizontal="centerContinuous"/>
    </xf>
    <xf numFmtId="188" fontId="11" fillId="0" borderId="7" xfId="1" applyNumberFormat="1" applyFont="1" applyBorder="1" applyAlignment="1">
      <alignment horizontal="centerContinuous"/>
    </xf>
    <xf numFmtId="188" fontId="13" fillId="0" borderId="9" xfId="1" applyNumberFormat="1" applyFont="1" applyBorder="1" applyAlignment="1">
      <alignment horizontal="centerContinuous"/>
    </xf>
    <xf numFmtId="188" fontId="13" fillId="0" borderId="8" xfId="1" applyNumberFormat="1" applyFont="1" applyBorder="1" applyAlignment="1">
      <alignment horizontal="centerContinuous"/>
    </xf>
    <xf numFmtId="3" fontId="13" fillId="0" borderId="0" xfId="0" quotePrefix="1" applyNumberFormat="1" applyFont="1" applyFill="1" applyAlignment="1">
      <alignment horizontal="left"/>
    </xf>
    <xf numFmtId="0" fontId="34" fillId="0" borderId="0" xfId="0" applyFont="1"/>
    <xf numFmtId="188" fontId="34" fillId="0" borderId="0" xfId="1" applyNumberFormat="1" applyFont="1"/>
    <xf numFmtId="3" fontId="34" fillId="0" borderId="0" xfId="0" applyNumberFormat="1" applyFont="1" applyAlignment="1">
      <alignment horizontal="center"/>
    </xf>
    <xf numFmtId="3" fontId="35" fillId="0" borderId="0" xfId="0" applyNumberFormat="1" applyFont="1" applyFill="1" applyAlignment="1">
      <alignment horizontal="left"/>
    </xf>
    <xf numFmtId="3" fontId="35" fillId="0" borderId="0" xfId="0" applyNumberFormat="1" applyFont="1" applyAlignment="1">
      <alignment horizontal="left"/>
    </xf>
    <xf numFmtId="3" fontId="35" fillId="0" borderId="0" xfId="0" quotePrefix="1" applyNumberFormat="1" applyFont="1" applyAlignment="1">
      <alignment horizontal="left"/>
    </xf>
    <xf numFmtId="188" fontId="34" fillId="0" borderId="0" xfId="1" applyNumberFormat="1" applyFont="1" applyBorder="1"/>
    <xf numFmtId="201" fontId="34" fillId="0" borderId="0" xfId="0" applyNumberFormat="1" applyFont="1" applyBorder="1" applyAlignment="1" applyProtection="1">
      <alignment horizontal="center"/>
    </xf>
    <xf numFmtId="188" fontId="34" fillId="0" borderId="2" xfId="1" applyNumberFormat="1" applyFont="1" applyBorder="1"/>
    <xf numFmtId="188" fontId="34" fillId="0" borderId="3" xfId="1" applyNumberFormat="1" applyFont="1" applyBorder="1"/>
    <xf numFmtId="201" fontId="34" fillId="0" borderId="0" xfId="0" applyNumberFormat="1" applyFont="1" applyAlignment="1" applyProtection="1">
      <alignment horizontal="center"/>
    </xf>
    <xf numFmtId="202" fontId="34" fillId="0" borderId="0" xfId="0" quotePrefix="1" applyNumberFormat="1" applyFont="1" applyAlignment="1" applyProtection="1">
      <alignment horizontal="center"/>
    </xf>
    <xf numFmtId="202" fontId="34" fillId="0" borderId="0" xfId="0" applyNumberFormat="1" applyFont="1" applyAlignment="1" applyProtection="1">
      <alignment horizontal="center"/>
    </xf>
    <xf numFmtId="0" fontId="35" fillId="0" borderId="0" xfId="0" applyFont="1"/>
    <xf numFmtId="188" fontId="35" fillId="0" borderId="6" xfId="1" applyNumberFormat="1" applyFont="1" applyBorder="1"/>
    <xf numFmtId="188" fontId="35" fillId="0" borderId="3" xfId="1" applyNumberFormat="1" applyFont="1" applyBorder="1"/>
    <xf numFmtId="0" fontId="35" fillId="0" borderId="0" xfId="0" applyFont="1" applyAlignment="1">
      <alignment horizontal="center"/>
    </xf>
    <xf numFmtId="188" fontId="35" fillId="0" borderId="10" xfId="1" applyNumberFormat="1" applyFont="1" applyBorder="1" applyAlignment="1">
      <alignment horizontal="center"/>
    </xf>
    <xf numFmtId="188" fontId="35" fillId="0" borderId="11" xfId="1" applyNumberFormat="1" applyFont="1" applyBorder="1" applyAlignment="1">
      <alignment horizontal="center"/>
    </xf>
    <xf numFmtId="188" fontId="35" fillId="0" borderId="17" xfId="1" applyNumberFormat="1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188" fontId="35" fillId="0" borderId="7" xfId="1" applyNumberFormat="1" applyFont="1" applyBorder="1" applyAlignment="1">
      <alignment horizontal="centerContinuous"/>
    </xf>
    <xf numFmtId="188" fontId="34" fillId="0" borderId="7" xfId="1" applyNumberFormat="1" applyFont="1" applyBorder="1" applyAlignment="1">
      <alignment horizontal="centerContinuous"/>
    </xf>
    <xf numFmtId="188" fontId="35" fillId="0" borderId="9" xfId="1" applyNumberFormat="1" applyFont="1" applyBorder="1" applyAlignment="1">
      <alignment horizontal="centerContinuous"/>
    </xf>
    <xf numFmtId="188" fontId="35" fillId="0" borderId="8" xfId="1" applyNumberFormat="1" applyFont="1" applyBorder="1" applyAlignment="1">
      <alignment horizontal="centerContinuous"/>
    </xf>
    <xf numFmtId="0" fontId="35" fillId="0" borderId="7" xfId="0" applyFont="1" applyBorder="1" applyAlignment="1">
      <alignment horizontal="center"/>
    </xf>
    <xf numFmtId="3" fontId="35" fillId="0" borderId="0" xfId="0" quotePrefix="1" applyNumberFormat="1" applyFont="1" applyFill="1" applyAlignment="1">
      <alignment horizontal="left"/>
    </xf>
    <xf numFmtId="188" fontId="9" fillId="0" borderId="1" xfId="1" applyNumberFormat="1" applyFont="1" applyBorder="1"/>
    <xf numFmtId="188" fontId="9" fillId="0" borderId="5" xfId="1" applyNumberFormat="1" applyFont="1" applyBorder="1"/>
    <xf numFmtId="188" fontId="9" fillId="0" borderId="4" xfId="1" applyNumberFormat="1" applyFont="1" applyBorder="1"/>
    <xf numFmtId="201" fontId="9" fillId="0" borderId="1" xfId="0" applyNumberFormat="1" applyFont="1" applyBorder="1" applyAlignment="1" applyProtection="1">
      <alignment horizontal="center"/>
    </xf>
    <xf numFmtId="0" fontId="34" fillId="0" borderId="0" xfId="0" applyFont="1" applyAlignment="1"/>
    <xf numFmtId="0" fontId="9" fillId="0" borderId="0" xfId="0" applyFont="1" applyAlignment="1"/>
    <xf numFmtId="0" fontId="35" fillId="0" borderId="0" xfId="0" applyFont="1" applyAlignment="1"/>
    <xf numFmtId="0" fontId="21" fillId="0" borderId="0" xfId="0" applyFont="1" applyAlignment="1">
      <alignment vertical="center"/>
    </xf>
    <xf numFmtId="0" fontId="9" fillId="0" borderId="0" xfId="27" quotePrefix="1" applyFont="1" applyAlignment="1">
      <alignment vertical="center"/>
    </xf>
    <xf numFmtId="0" fontId="21" fillId="0" borderId="14" xfId="0" applyFont="1" applyBorder="1" applyAlignment="1">
      <alignment vertical="center"/>
    </xf>
    <xf numFmtId="0" fontId="34" fillId="0" borderId="1" xfId="0" applyFont="1" applyBorder="1" applyAlignment="1"/>
    <xf numFmtId="196" fontId="9" fillId="0" borderId="14" xfId="23" applyNumberFormat="1" applyFont="1" applyFill="1" applyBorder="1" applyAlignment="1" applyProtection="1">
      <alignment horizontal="right"/>
    </xf>
    <xf numFmtId="0" fontId="34" fillId="0" borderId="14" xfId="0" applyFont="1" applyBorder="1" applyAlignment="1"/>
    <xf numFmtId="196" fontId="12" fillId="0" borderId="0" xfId="23" applyNumberFormat="1" applyFont="1" applyFill="1" applyBorder="1" applyAlignment="1" applyProtection="1">
      <alignment horizontal="right"/>
    </xf>
    <xf numFmtId="195" fontId="12" fillId="0" borderId="0" xfId="23" applyNumberFormat="1" applyFont="1" applyFill="1" applyBorder="1" applyAlignment="1" applyProtection="1">
      <alignment horizontal="right"/>
    </xf>
    <xf numFmtId="0" fontId="9" fillId="0" borderId="0" xfId="0" applyFont="1" applyBorder="1" applyAlignment="1" applyProtection="1">
      <alignment horizontal="left"/>
    </xf>
    <xf numFmtId="197" fontId="9" fillId="0" borderId="0" xfId="0" applyNumberFormat="1" applyFont="1" applyBorder="1" applyAlignment="1" applyProtection="1">
      <alignment horizontal="left"/>
    </xf>
    <xf numFmtId="194" fontId="12" fillId="0" borderId="0" xfId="23" applyNumberFormat="1" applyFont="1" applyFill="1" applyBorder="1" applyAlignment="1" applyProtection="1">
      <alignment horizontal="right"/>
    </xf>
    <xf numFmtId="0" fontId="9" fillId="0" borderId="0" xfId="0" applyFont="1" applyAlignment="1" applyProtection="1">
      <alignment horizontal="left"/>
    </xf>
    <xf numFmtId="0" fontId="48" fillId="0" borderId="0" xfId="0" applyFont="1" applyBorder="1" applyAlignment="1"/>
    <xf numFmtId="196" fontId="22" fillId="0" borderId="0" xfId="23" applyNumberFormat="1" applyFont="1" applyFill="1" applyBorder="1" applyAlignment="1" applyProtection="1">
      <alignment horizontal="right" vertical="center"/>
    </xf>
    <xf numFmtId="190" fontId="8" fillId="0" borderId="0" xfId="0" applyNumberFormat="1" applyFont="1" applyBorder="1" applyAlignment="1">
      <alignment horizontal="right"/>
    </xf>
    <xf numFmtId="196" fontId="8" fillId="0" borderId="0" xfId="23" applyNumberFormat="1" applyFont="1" applyFill="1" applyBorder="1" applyAlignment="1" applyProtection="1">
      <alignment horizontal="right"/>
    </xf>
    <xf numFmtId="0" fontId="7" fillId="0" borderId="0" xfId="0" applyFont="1" applyBorder="1" applyAlignment="1">
      <alignment horizontal="center"/>
    </xf>
    <xf numFmtId="195" fontId="8" fillId="0" borderId="0" xfId="23" applyNumberFormat="1" applyFont="1" applyFill="1" applyBorder="1" applyAlignment="1" applyProtection="1">
      <alignment horizontal="right"/>
    </xf>
    <xf numFmtId="203" fontId="9" fillId="0" borderId="0" xfId="0" applyNumberFormat="1" applyFont="1" applyAlignment="1"/>
    <xf numFmtId="3" fontId="12" fillId="0" borderId="0" xfId="0" applyNumberFormat="1" applyFont="1" applyAlignment="1">
      <alignment horizontal="right"/>
    </xf>
    <xf numFmtId="195" fontId="12" fillId="0" borderId="0" xfId="23" applyNumberFormat="1" applyFont="1" applyFill="1" applyBorder="1" applyAlignment="1" applyProtection="1"/>
    <xf numFmtId="195" fontId="22" fillId="0" borderId="0" xfId="23" applyNumberFormat="1" applyFont="1" applyFill="1" applyBorder="1" applyAlignment="1" applyProtection="1">
      <alignment vertical="center"/>
    </xf>
    <xf numFmtId="195" fontId="8" fillId="0" borderId="0" xfId="23" applyNumberFormat="1" applyFont="1" applyFill="1" applyBorder="1" applyAlignment="1" applyProtection="1"/>
    <xf numFmtId="195" fontId="49" fillId="0" borderId="0" xfId="23" applyNumberFormat="1" applyFont="1" applyFill="1" applyBorder="1" applyAlignment="1" applyProtection="1"/>
    <xf numFmtId="195" fontId="49" fillId="0" borderId="0" xfId="23" applyNumberFormat="1" applyFont="1" applyFill="1" applyBorder="1" applyAlignment="1" applyProtection="1">
      <alignment horizontal="right"/>
    </xf>
    <xf numFmtId="0" fontId="22" fillId="0" borderId="0" xfId="0" applyFont="1" applyBorder="1" applyAlignment="1">
      <alignment horizontal="center"/>
    </xf>
    <xf numFmtId="0" fontId="7" fillId="0" borderId="14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7" fillId="0" borderId="10" xfId="0" applyFont="1" applyBorder="1" applyAlignment="1">
      <alignment horizontal="center"/>
    </xf>
    <xf numFmtId="0" fontId="34" fillId="0" borderId="0" xfId="0" applyFont="1" applyAlignment="1">
      <alignment vertical="top"/>
    </xf>
    <xf numFmtId="0" fontId="34" fillId="0" borderId="0" xfId="0" applyFont="1" applyBorder="1" applyAlignment="1"/>
    <xf numFmtId="0" fontId="35" fillId="0" borderId="14" xfId="0" applyFont="1" applyBorder="1" applyAlignment="1"/>
    <xf numFmtId="0" fontId="53" fillId="0" borderId="0" xfId="3957" applyFont="1"/>
    <xf numFmtId="188" fontId="53" fillId="0" borderId="0" xfId="3958" applyNumberFormat="1" applyFont="1"/>
    <xf numFmtId="3" fontId="55" fillId="0" borderId="0" xfId="3957" applyNumberFormat="1" applyFont="1" applyAlignment="1">
      <alignment horizontal="center"/>
    </xf>
    <xf numFmtId="188" fontId="55" fillId="0" borderId="0" xfId="3958" applyNumberFormat="1" applyFont="1"/>
    <xf numFmtId="3" fontId="56" fillId="0" borderId="0" xfId="3957" applyNumberFormat="1" applyFont="1" applyFill="1" applyAlignment="1">
      <alignment horizontal="left"/>
    </xf>
    <xf numFmtId="3" fontId="56" fillId="0" borderId="0" xfId="3957" applyNumberFormat="1" applyFont="1" applyAlignment="1">
      <alignment horizontal="left"/>
    </xf>
    <xf numFmtId="3" fontId="56" fillId="0" borderId="0" xfId="3957" quotePrefix="1" applyNumberFormat="1" applyFont="1" applyAlignment="1">
      <alignment horizontal="left"/>
    </xf>
    <xf numFmtId="188" fontId="53" fillId="0" borderId="0" xfId="3958" applyNumberFormat="1" applyFont="1" applyBorder="1"/>
    <xf numFmtId="201" fontId="55" fillId="0" borderId="0" xfId="3957" applyNumberFormat="1" applyFont="1" applyBorder="1" applyAlignment="1" applyProtection="1">
      <alignment horizontal="center"/>
    </xf>
    <xf numFmtId="188" fontId="53" fillId="0" borderId="1" xfId="3958" applyNumberFormat="1" applyFont="1" applyBorder="1"/>
    <xf numFmtId="188" fontId="53" fillId="0" borderId="5" xfId="3958" applyNumberFormat="1" applyFont="1" applyBorder="1"/>
    <xf numFmtId="188" fontId="53" fillId="0" borderId="4" xfId="3958" applyNumberFormat="1" applyFont="1" applyBorder="1"/>
    <xf numFmtId="201" fontId="55" fillId="0" borderId="1" xfId="3957" applyNumberFormat="1" applyFont="1" applyBorder="1" applyAlignment="1" applyProtection="1">
      <alignment horizontal="center"/>
    </xf>
    <xf numFmtId="188" fontId="53" fillId="0" borderId="2" xfId="3958" applyNumberFormat="1" applyFont="1" applyBorder="1"/>
    <xf numFmtId="188" fontId="53" fillId="0" borderId="3" xfId="3958" applyNumberFormat="1" applyFont="1" applyBorder="1"/>
    <xf numFmtId="201" fontId="55" fillId="0" borderId="0" xfId="3957" applyNumberFormat="1" applyFont="1" applyAlignment="1" applyProtection="1">
      <alignment horizontal="center"/>
    </xf>
    <xf numFmtId="202" fontId="55" fillId="0" borderId="0" xfId="3957" quotePrefix="1" applyNumberFormat="1" applyFont="1" applyAlignment="1" applyProtection="1">
      <alignment horizontal="center"/>
    </xf>
    <xf numFmtId="202" fontId="55" fillId="0" borderId="0" xfId="3957" applyNumberFormat="1" applyFont="1" applyAlignment="1" applyProtection="1">
      <alignment horizontal="center"/>
    </xf>
    <xf numFmtId="0" fontId="57" fillId="0" borderId="0" xfId="3957" applyFont="1"/>
    <xf numFmtId="188" fontId="57" fillId="0" borderId="6" xfId="3958" applyNumberFormat="1" applyFont="1" applyBorder="1"/>
    <xf numFmtId="188" fontId="57" fillId="0" borderId="3" xfId="3958" applyNumberFormat="1" applyFont="1" applyBorder="1"/>
    <xf numFmtId="0" fontId="57" fillId="0" borderId="0" xfId="3957" applyFont="1" applyAlignment="1">
      <alignment horizontal="center"/>
    </xf>
    <xf numFmtId="188" fontId="57" fillId="0" borderId="10" xfId="3958" applyNumberFormat="1" applyFont="1" applyBorder="1" applyAlignment="1">
      <alignment horizontal="center"/>
    </xf>
    <xf numFmtId="188" fontId="57" fillId="0" borderId="11" xfId="3958" applyNumberFormat="1" applyFont="1" applyBorder="1" applyAlignment="1">
      <alignment horizontal="center"/>
    </xf>
    <xf numFmtId="188" fontId="57" fillId="0" borderId="17" xfId="3958" applyNumberFormat="1" applyFont="1" applyBorder="1" applyAlignment="1">
      <alignment horizontal="center"/>
    </xf>
    <xf numFmtId="0" fontId="58" fillId="0" borderId="1" xfId="3957" applyFont="1" applyBorder="1" applyAlignment="1">
      <alignment horizontal="center"/>
    </xf>
    <xf numFmtId="188" fontId="57" fillId="0" borderId="7" xfId="3958" applyNumberFormat="1" applyFont="1" applyBorder="1" applyAlignment="1">
      <alignment horizontal="centerContinuous"/>
    </xf>
    <xf numFmtId="188" fontId="54" fillId="0" borderId="7" xfId="3958" applyNumberFormat="1" applyFont="1" applyBorder="1" applyAlignment="1">
      <alignment horizontal="centerContinuous"/>
    </xf>
    <xf numFmtId="188" fontId="57" fillId="0" borderId="9" xfId="3958" applyNumberFormat="1" applyFont="1" applyBorder="1" applyAlignment="1">
      <alignment horizontal="centerContinuous"/>
    </xf>
    <xf numFmtId="188" fontId="57" fillId="0" borderId="8" xfId="3958" applyNumberFormat="1" applyFont="1" applyBorder="1" applyAlignment="1">
      <alignment horizontal="centerContinuous"/>
    </xf>
    <xf numFmtId="0" fontId="58" fillId="0" borderId="7" xfId="3957" applyFont="1" applyBorder="1" applyAlignment="1">
      <alignment horizontal="center"/>
    </xf>
    <xf numFmtId="0" fontId="59" fillId="0" borderId="0" xfId="3957" applyFont="1"/>
    <xf numFmtId="188" fontId="59" fillId="0" borderId="0" xfId="3958" applyNumberFormat="1" applyFont="1"/>
    <xf numFmtId="3" fontId="59" fillId="0" borderId="0" xfId="3957" applyNumberFormat="1" applyFont="1" applyAlignment="1">
      <alignment horizontal="center"/>
    </xf>
    <xf numFmtId="3" fontId="58" fillId="0" borderId="0" xfId="3957" quotePrefix="1" applyNumberFormat="1" applyFont="1" applyFill="1" applyAlignment="1">
      <alignment horizontal="left"/>
    </xf>
    <xf numFmtId="0" fontId="9" fillId="0" borderId="0" xfId="3957" applyFont="1"/>
    <xf numFmtId="3" fontId="9" fillId="0" borderId="0" xfId="3957" applyNumberFormat="1" applyFont="1"/>
    <xf numFmtId="188" fontId="9" fillId="0" borderId="0" xfId="3958" applyNumberFormat="1" applyFont="1"/>
    <xf numFmtId="3" fontId="9" fillId="0" borderId="0" xfId="3957" applyNumberFormat="1" applyFont="1" applyAlignment="1">
      <alignment horizontal="center"/>
    </xf>
    <xf numFmtId="3" fontId="9" fillId="0" borderId="0" xfId="3957" applyNumberFormat="1" applyFont="1" applyBorder="1"/>
    <xf numFmtId="3" fontId="7" fillId="0" borderId="0" xfId="3957" applyNumberFormat="1" applyFont="1"/>
    <xf numFmtId="3" fontId="13" fillId="0" borderId="0" xfId="3957" applyNumberFormat="1" applyFont="1" applyFill="1" applyAlignment="1">
      <alignment horizontal="left"/>
    </xf>
    <xf numFmtId="3" fontId="13" fillId="0" borderId="0" xfId="3957" applyNumberFormat="1" applyFont="1" applyAlignment="1">
      <alignment horizontal="left"/>
    </xf>
    <xf numFmtId="3" fontId="13" fillId="0" borderId="0" xfId="3957" quotePrefix="1" applyNumberFormat="1" applyFont="1" applyAlignment="1">
      <alignment horizontal="left"/>
    </xf>
    <xf numFmtId="188" fontId="9" fillId="0" borderId="1" xfId="3958" applyNumberFormat="1" applyFont="1" applyBorder="1"/>
    <xf numFmtId="201" fontId="9" fillId="0" borderId="1" xfId="3957" applyNumberFormat="1" applyFont="1" applyBorder="1" applyAlignment="1" applyProtection="1">
      <alignment horizontal="center"/>
    </xf>
    <xf numFmtId="188" fontId="9" fillId="0" borderId="0" xfId="3958" applyNumberFormat="1" applyFont="1" applyBorder="1"/>
    <xf numFmtId="188" fontId="9" fillId="0" borderId="2" xfId="3958" applyNumberFormat="1" applyFont="1" applyBorder="1"/>
    <xf numFmtId="188" fontId="9" fillId="0" borderId="3" xfId="3958" applyNumberFormat="1" applyFont="1" applyBorder="1"/>
    <xf numFmtId="201" fontId="9" fillId="0" borderId="0" xfId="3957" applyNumberFormat="1" applyFont="1" applyBorder="1" applyAlignment="1" applyProtection="1">
      <alignment horizontal="center"/>
    </xf>
    <xf numFmtId="201" fontId="9" fillId="0" borderId="0" xfId="3957" applyNumberFormat="1" applyFont="1" applyAlignment="1" applyProtection="1">
      <alignment horizontal="center"/>
    </xf>
    <xf numFmtId="202" fontId="9" fillId="0" borderId="0" xfId="3957" quotePrefix="1" applyNumberFormat="1" applyFont="1" applyAlignment="1" applyProtection="1">
      <alignment horizontal="center"/>
    </xf>
    <xf numFmtId="202" fontId="9" fillId="0" borderId="0" xfId="3957" applyNumberFormat="1" applyFont="1" applyAlignment="1" applyProtection="1">
      <alignment horizontal="center"/>
    </xf>
    <xf numFmtId="0" fontId="7" fillId="0" borderId="0" xfId="3957" applyFont="1"/>
    <xf numFmtId="188" fontId="7" fillId="0" borderId="6" xfId="3958" applyNumberFormat="1" applyFont="1" applyBorder="1"/>
    <xf numFmtId="188" fontId="7" fillId="0" borderId="3" xfId="3958" applyNumberFormat="1" applyFont="1" applyBorder="1"/>
    <xf numFmtId="0" fontId="7" fillId="0" borderId="0" xfId="3957" applyFont="1" applyAlignment="1">
      <alignment horizontal="center"/>
    </xf>
    <xf numFmtId="188" fontId="7" fillId="0" borderId="0" xfId="3957" applyNumberFormat="1" applyFont="1"/>
    <xf numFmtId="188" fontId="7" fillId="0" borderId="10" xfId="3958" applyNumberFormat="1" applyFont="1" applyBorder="1" applyAlignment="1">
      <alignment horizontal="center"/>
    </xf>
    <xf numFmtId="188" fontId="7" fillId="0" borderId="11" xfId="3958" applyNumberFormat="1" applyFont="1" applyBorder="1" applyAlignment="1">
      <alignment horizontal="center"/>
    </xf>
    <xf numFmtId="188" fontId="7" fillId="0" borderId="17" xfId="3958" applyNumberFormat="1" applyFont="1" applyBorder="1" applyAlignment="1">
      <alignment horizontal="center"/>
    </xf>
    <xf numFmtId="0" fontId="7" fillId="0" borderId="1" xfId="3957" applyFont="1" applyBorder="1" applyAlignment="1">
      <alignment horizontal="center"/>
    </xf>
    <xf numFmtId="188" fontId="7" fillId="0" borderId="7" xfId="3958" applyNumberFormat="1" applyFont="1" applyBorder="1" applyAlignment="1">
      <alignment horizontal="centerContinuous"/>
    </xf>
    <xf numFmtId="188" fontId="9" fillId="0" borderId="7" xfId="3958" applyNumberFormat="1" applyFont="1" applyBorder="1" applyAlignment="1">
      <alignment horizontal="centerContinuous"/>
    </xf>
    <xf numFmtId="188" fontId="7" fillId="0" borderId="9" xfId="3958" applyNumberFormat="1" applyFont="1" applyBorder="1" applyAlignment="1">
      <alignment horizontal="centerContinuous"/>
    </xf>
    <xf numFmtId="188" fontId="7" fillId="0" borderId="8" xfId="3958" applyNumberFormat="1" applyFont="1" applyBorder="1" applyAlignment="1">
      <alignment horizontal="centerContinuous"/>
    </xf>
    <xf numFmtId="0" fontId="7" fillId="0" borderId="7" xfId="3957" applyFont="1" applyBorder="1" applyAlignment="1">
      <alignment horizontal="center"/>
    </xf>
    <xf numFmtId="0" fontId="47" fillId="0" borderId="0" xfId="3957" applyFont="1"/>
    <xf numFmtId="3" fontId="47" fillId="0" borderId="0" xfId="3957" applyNumberFormat="1" applyFont="1"/>
    <xf numFmtId="188" fontId="47" fillId="0" borderId="0" xfId="3958" applyNumberFormat="1" applyFont="1"/>
    <xf numFmtId="3" fontId="47" fillId="0" borderId="0" xfId="3957" applyNumberFormat="1" applyFont="1" applyAlignment="1">
      <alignment horizontal="center"/>
    </xf>
    <xf numFmtId="3" fontId="7" fillId="0" borderId="0" xfId="3957" quotePrefix="1" applyNumberFormat="1" applyFont="1" applyFill="1" applyAlignment="1">
      <alignment horizontal="left"/>
    </xf>
    <xf numFmtId="188" fontId="9" fillId="0" borderId="5" xfId="3958" applyNumberFormat="1" applyFont="1" applyBorder="1"/>
    <xf numFmtId="188" fontId="9" fillId="0" borderId="4" xfId="3958" applyNumberFormat="1" applyFont="1" applyBorder="1"/>
    <xf numFmtId="3" fontId="7" fillId="0" borderId="0" xfId="3957" applyNumberFormat="1" applyFont="1" applyFill="1" applyAlignment="1">
      <alignment horizontal="left"/>
    </xf>
    <xf numFmtId="3" fontId="7" fillId="0" borderId="0" xfId="3957" applyNumberFormat="1" applyFont="1" applyAlignment="1">
      <alignment horizontal="left"/>
    </xf>
    <xf numFmtId="3" fontId="7" fillId="0" borderId="0" xfId="3957" quotePrefix="1" applyNumberFormat="1" applyFont="1" applyAlignment="1">
      <alignment horizontal="left"/>
    </xf>
    <xf numFmtId="188" fontId="35" fillId="0" borderId="0" xfId="1" applyNumberFormat="1" applyFont="1" applyBorder="1"/>
    <xf numFmtId="201" fontId="34" fillId="0" borderId="1" xfId="0" applyNumberFormat="1" applyFont="1" applyBorder="1" applyAlignment="1" applyProtection="1">
      <alignment horizontal="center"/>
    </xf>
    <xf numFmtId="188" fontId="34" fillId="0" borderId="4" xfId="1" applyNumberFormat="1" applyFont="1" applyBorder="1"/>
    <xf numFmtId="188" fontId="34" fillId="0" borderId="5" xfId="1" applyNumberFormat="1" applyFont="1" applyBorder="1"/>
    <xf numFmtId="188" fontId="34" fillId="0" borderId="1" xfId="1" applyNumberFormat="1" applyFont="1" applyBorder="1"/>
    <xf numFmtId="201" fontId="11" fillId="0" borderId="1" xfId="0" applyNumberFormat="1" applyFont="1" applyBorder="1" applyAlignment="1" applyProtection="1">
      <alignment horizontal="center"/>
    </xf>
    <xf numFmtId="188" fontId="11" fillId="0" borderId="4" xfId="1" applyNumberFormat="1" applyFont="1" applyBorder="1"/>
    <xf numFmtId="188" fontId="11" fillId="0" borderId="5" xfId="1" applyNumberFormat="1" applyFont="1" applyBorder="1"/>
    <xf numFmtId="188" fontId="11" fillId="0" borderId="1" xfId="1" applyNumberFormat="1" applyFont="1" applyBorder="1"/>
    <xf numFmtId="0" fontId="22" fillId="0" borderId="0" xfId="30" applyFont="1" applyBorder="1" applyAlignment="1"/>
    <xf numFmtId="196" fontId="34" fillId="0" borderId="0" xfId="0" applyNumberFormat="1" applyFont="1" applyAlignment="1"/>
    <xf numFmtId="0" fontId="35" fillId="0" borderId="0" xfId="0" applyFont="1" applyBorder="1" applyAlignment="1">
      <alignment horizontal="center"/>
    </xf>
    <xf numFmtId="0" fontId="35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2" fillId="0" borderId="15" xfId="30" applyFont="1" applyBorder="1" applyAlignment="1">
      <alignment horizontal="center"/>
    </xf>
    <xf numFmtId="0" fontId="22" fillId="0" borderId="0" xfId="30" applyFont="1" applyBorder="1" applyAlignment="1">
      <alignment horizontal="center"/>
    </xf>
    <xf numFmtId="0" fontId="22" fillId="0" borderId="15" xfId="28" applyFont="1" applyBorder="1" applyAlignment="1">
      <alignment horizontal="center" vertical="center"/>
    </xf>
    <xf numFmtId="0" fontId="22" fillId="0" borderId="0" xfId="28" applyFont="1" applyBorder="1" applyAlignment="1">
      <alignment horizontal="center" vertical="center"/>
    </xf>
    <xf numFmtId="0" fontId="22" fillId="0" borderId="15" xfId="27" applyFont="1" applyBorder="1" applyAlignment="1">
      <alignment horizontal="center" vertical="center"/>
    </xf>
    <xf numFmtId="0" fontId="22" fillId="0" borderId="15" xfId="28" applyFont="1" applyBorder="1" applyAlignment="1">
      <alignment horizontal="center"/>
    </xf>
    <xf numFmtId="0" fontId="22" fillId="0" borderId="0" xfId="28" applyFont="1" applyBorder="1" applyAlignment="1">
      <alignment horizontal="center"/>
    </xf>
    <xf numFmtId="0" fontId="42" fillId="0" borderId="0" xfId="28" applyFont="1" applyBorder="1" applyAlignment="1">
      <alignment horizontal="left"/>
    </xf>
    <xf numFmtId="0" fontId="43" fillId="0" borderId="0" xfId="28" applyFont="1" applyBorder="1" applyAlignment="1">
      <alignment horizontal="left"/>
    </xf>
  </cellXfs>
  <cellStyles count="4906">
    <cellStyle name="20% - Accent3 2" xfId="83"/>
    <cellStyle name="20% - Accent3 2 2" xfId="3997"/>
    <cellStyle name="Comma 2" xfId="3"/>
    <cellStyle name="Comma 2 2" xfId="38"/>
    <cellStyle name="Comma 2 2 2" xfId="84"/>
    <cellStyle name="Comma 2 2 2 2" xfId="3998"/>
    <cellStyle name="Comma 2 2 3" xfId="3971"/>
    <cellStyle name="Comma 2 3" xfId="85"/>
    <cellStyle name="Comma 2 3 2" xfId="3999"/>
    <cellStyle name="Comma 2 4" xfId="86"/>
    <cellStyle name="Comma 2 4 2" xfId="4000"/>
    <cellStyle name="Comma 2 5" xfId="87"/>
    <cellStyle name="Comma 2 5 2" xfId="4001"/>
    <cellStyle name="Comma 2 6" xfId="3928"/>
    <cellStyle name="Comma 2 7" xfId="3961"/>
    <cellStyle name="Comma 3" xfId="39"/>
    <cellStyle name="Comma 3 2" xfId="88"/>
    <cellStyle name="Comma 3 2 2" xfId="4002"/>
    <cellStyle name="Comma 3 3" xfId="89"/>
    <cellStyle name="Comma 3 3 2" xfId="4003"/>
    <cellStyle name="Comma 3 4" xfId="3972"/>
    <cellStyle name="Comma 4" xfId="40"/>
    <cellStyle name="Comma 4 2" xfId="3973"/>
    <cellStyle name="Comma 5" xfId="41"/>
    <cellStyle name="Comma 5 3" xfId="90"/>
    <cellStyle name="Comma 5 3 2" xfId="4004"/>
    <cellStyle name="Comma 7" xfId="4"/>
    <cellStyle name="Comma 7 2" xfId="3962"/>
    <cellStyle name="Hyperlink 2" xfId="42"/>
    <cellStyle name="ǰ݆ŴҸŴႂŴֲŴ" xfId="91"/>
    <cellStyle name="Normal 12 2" xfId="43"/>
    <cellStyle name="Normal 12 2 2" xfId="203"/>
    <cellStyle name="Normal 12 2 2 2" xfId="4054"/>
    <cellStyle name="Normal 12 2 3" xfId="260"/>
    <cellStyle name="Normal 12 2 3 2" xfId="4099"/>
    <cellStyle name="Normal 12 2 4" xfId="305"/>
    <cellStyle name="Normal 12 2 4 2" xfId="4115"/>
    <cellStyle name="Normal 12 2 5" xfId="500"/>
    <cellStyle name="Normal 12 2 5 2" xfId="4186"/>
    <cellStyle name="Normal 12 2 6" xfId="581"/>
    <cellStyle name="Normal 12 2 6 2" xfId="4215"/>
    <cellStyle name="Normal 12 2 7" xfId="876"/>
    <cellStyle name="Normal 12 2 7 2" xfId="4282"/>
    <cellStyle name="Normal 12 2 8" xfId="3974"/>
    <cellStyle name="Normal 2" xfId="5"/>
    <cellStyle name="Normal 2 14" xfId="35"/>
    <cellStyle name="Normal 2 15" xfId="44"/>
    <cellStyle name="Normal 2 2" xfId="6"/>
    <cellStyle name="Normal 2 2 2" xfId="92"/>
    <cellStyle name="Normal 2 2 2 2" xfId="4005"/>
    <cellStyle name="Normal 2 2 3" xfId="93"/>
    <cellStyle name="Normal 2 2 3 2" xfId="4006"/>
    <cellStyle name="Normal 2 3" xfId="45"/>
    <cellStyle name="Normal 2 3 2" xfId="94"/>
    <cellStyle name="Normal 2 4" xfId="46"/>
    <cellStyle name="Normal 2 5" xfId="47"/>
    <cellStyle name="Normal 2 6" xfId="48"/>
    <cellStyle name="Normal 2 6 2" xfId="205"/>
    <cellStyle name="Normal 2 6 2 2" xfId="4056"/>
    <cellStyle name="Normal 2 6 3" xfId="257"/>
    <cellStyle name="Normal 2 6 3 2" xfId="4096"/>
    <cellStyle name="Normal 2 6 4" xfId="303"/>
    <cellStyle name="Normal 2 6 4 2" xfId="4114"/>
    <cellStyle name="Normal 2 6 5" xfId="499"/>
    <cellStyle name="Normal 2 6 5 2" xfId="4185"/>
    <cellStyle name="Normal 2 6 6" xfId="474"/>
    <cellStyle name="Normal 2 6 6 2" xfId="4176"/>
    <cellStyle name="Normal 2 6 7" xfId="586"/>
    <cellStyle name="Normal 2 6 7 2" xfId="4218"/>
    <cellStyle name="Normal 2 6 8" xfId="3975"/>
    <cellStyle name="Normal 2 7" xfId="3929"/>
    <cellStyle name="Normal 26 2" xfId="49"/>
    <cellStyle name="Normal 26 2 2" xfId="206"/>
    <cellStyle name="Normal 26 2 2 2" xfId="4057"/>
    <cellStyle name="Normal 26 2 3" xfId="181"/>
    <cellStyle name="Normal 26 2 3 2" xfId="4042"/>
    <cellStyle name="Normal 26 2 4" xfId="302"/>
    <cellStyle name="Normal 26 2 4 2" xfId="4113"/>
    <cellStyle name="Normal 26 2 5" xfId="369"/>
    <cellStyle name="Normal 26 2 5 2" xfId="4138"/>
    <cellStyle name="Normal 26 2 6" xfId="612"/>
    <cellStyle name="Normal 26 2 6 2" xfId="4225"/>
    <cellStyle name="Normal 26 2 7" xfId="635"/>
    <cellStyle name="Normal 26 2 7 2" xfId="4229"/>
    <cellStyle name="Normal 26 2 8" xfId="3976"/>
    <cellStyle name="Normal 27 2" xfId="50"/>
    <cellStyle name="Normal 27 2 2" xfId="207"/>
    <cellStyle name="Normal 27 2 2 2" xfId="4058"/>
    <cellStyle name="Normal 27 2 3" xfId="180"/>
    <cellStyle name="Normal 27 2 3 2" xfId="4041"/>
    <cellStyle name="Normal 27 2 4" xfId="284"/>
    <cellStyle name="Normal 27 2 4 2" xfId="4107"/>
    <cellStyle name="Normal 27 2 5" xfId="505"/>
    <cellStyle name="Normal 27 2 5 2" xfId="4189"/>
    <cellStyle name="Normal 27 2 6" xfId="583"/>
    <cellStyle name="Normal 27 2 6 2" xfId="4216"/>
    <cellStyle name="Normal 27 2 7" xfId="460"/>
    <cellStyle name="Normal 27 2 7 2" xfId="4167"/>
    <cellStyle name="Normal 27 2 8" xfId="3977"/>
    <cellStyle name="Normal 28 2" xfId="51"/>
    <cellStyle name="Normal 28 2 2" xfId="208"/>
    <cellStyle name="Normal 28 2 2 2" xfId="4059"/>
    <cellStyle name="Normal 28 2 3" xfId="173"/>
    <cellStyle name="Normal 28 2 3 2" xfId="4036"/>
    <cellStyle name="Normal 28 2 4" xfId="247"/>
    <cellStyle name="Normal 28 2 4 2" xfId="4086"/>
    <cellStyle name="Normal 28 2 5" xfId="466"/>
    <cellStyle name="Normal 28 2 5 2" xfId="4170"/>
    <cellStyle name="Normal 28 2 6" xfId="456"/>
    <cellStyle name="Normal 28 2 6 2" xfId="4163"/>
    <cellStyle name="Normal 28 2 7" xfId="540"/>
    <cellStyle name="Normal 28 2 7 2" xfId="4203"/>
    <cellStyle name="Normal 28 2 8" xfId="3978"/>
    <cellStyle name="Normal 29 2" xfId="52"/>
    <cellStyle name="Normal 29 2 2" xfId="209"/>
    <cellStyle name="Normal 29 2 2 2" xfId="4060"/>
    <cellStyle name="Normal 29 2 3" xfId="256"/>
    <cellStyle name="Normal 29 2 3 2" xfId="4095"/>
    <cellStyle name="Normal 29 2 4" xfId="285"/>
    <cellStyle name="Normal 29 2 4 2" xfId="4108"/>
    <cellStyle name="Normal 29 2 5" xfId="504"/>
    <cellStyle name="Normal 29 2 5 2" xfId="4188"/>
    <cellStyle name="Normal 29 2 6" xfId="473"/>
    <cellStyle name="Normal 29 2 6 2" xfId="4175"/>
    <cellStyle name="Normal 29 2 7" xfId="849"/>
    <cellStyle name="Normal 29 2 7 2" xfId="4274"/>
    <cellStyle name="Normal 29 2 8" xfId="3979"/>
    <cellStyle name="Normal 3" xfId="7"/>
    <cellStyle name="Normal 3 2" xfId="53"/>
    <cellStyle name="Normal 3 2 2" xfId="54"/>
    <cellStyle name="Normal 3 2 2 2" xfId="211"/>
    <cellStyle name="Normal 3 2 2 2 2" xfId="4062"/>
    <cellStyle name="Normal 3 2 2 3" xfId="179"/>
    <cellStyle name="Normal 3 2 2 3 2" xfId="4040"/>
    <cellStyle name="Normal 3 2 2 4" xfId="153"/>
    <cellStyle name="Normal 3 2 2 4 2" xfId="4031"/>
    <cellStyle name="Normal 3 2 2 5" xfId="467"/>
    <cellStyle name="Normal 3 2 2 5 2" xfId="4171"/>
    <cellStyle name="Normal 3 2 2 6" xfId="457"/>
    <cellStyle name="Normal 3 2 2 6 2" xfId="4164"/>
    <cellStyle name="Normal 3 2 2 7" xfId="556"/>
    <cellStyle name="Normal 3 2 2 7 2" xfId="4208"/>
    <cellStyle name="Normal 3 2 2 8" xfId="3981"/>
    <cellStyle name="Normal 3 2 3" xfId="210"/>
    <cellStyle name="Normal 3 2 3 2" xfId="4061"/>
    <cellStyle name="Normal 3 2 4" xfId="255"/>
    <cellStyle name="Normal 3 2 4 2" xfId="4094"/>
    <cellStyle name="Normal 3 2 5" xfId="240"/>
    <cellStyle name="Normal 3 2 5 2" xfId="4083"/>
    <cellStyle name="Normal 3 2 6" xfId="366"/>
    <cellStyle name="Normal 3 2 6 2" xfId="4137"/>
    <cellStyle name="Normal 3 2 7" xfId="194"/>
    <cellStyle name="Normal 3 2 7 2" xfId="4048"/>
    <cellStyle name="Normal 3 2 8" xfId="574"/>
    <cellStyle name="Normal 3 2 8 2" xfId="4211"/>
    <cellStyle name="Normal 3 2 9" xfId="3980"/>
    <cellStyle name="Normal 3 3" xfId="95"/>
    <cellStyle name="Normal 30 2" xfId="55"/>
    <cellStyle name="Normal 30 2 2" xfId="212"/>
    <cellStyle name="Normal 30 2 2 2" xfId="4063"/>
    <cellStyle name="Normal 30 2 3" xfId="155"/>
    <cellStyle name="Normal 30 2 3 2" xfId="4033"/>
    <cellStyle name="Normal 30 2 4" xfId="286"/>
    <cellStyle name="Normal 30 2 4 2" xfId="4109"/>
    <cellStyle name="Normal 30 2 5" xfId="432"/>
    <cellStyle name="Normal 30 2 5 2" xfId="4155"/>
    <cellStyle name="Normal 30 2 6" xfId="472"/>
    <cellStyle name="Normal 30 2 6 2" xfId="4174"/>
    <cellStyle name="Normal 30 2 7" xfId="645"/>
    <cellStyle name="Normal 30 2 7 2" xfId="4230"/>
    <cellStyle name="Normal 30 2 8" xfId="3982"/>
    <cellStyle name="Normal 31 2" xfId="56"/>
    <cellStyle name="Normal 31 2 2" xfId="213"/>
    <cellStyle name="Normal 31 2 2 2" xfId="4064"/>
    <cellStyle name="Normal 31 2 3" xfId="254"/>
    <cellStyle name="Normal 31 2 3 2" xfId="4093"/>
    <cellStyle name="Normal 31 2 4" xfId="223"/>
    <cellStyle name="Normal 31 2 4 2" xfId="4074"/>
    <cellStyle name="Normal 31 2 5" xfId="365"/>
    <cellStyle name="Normal 31 2 5 2" xfId="4136"/>
    <cellStyle name="Normal 31 2 6" xfId="204"/>
    <cellStyle name="Normal 31 2 6 2" xfId="4055"/>
    <cellStyle name="Normal 31 2 7" xfId="646"/>
    <cellStyle name="Normal 31 2 7 2" xfId="4231"/>
    <cellStyle name="Normal 31 2 8" xfId="3983"/>
    <cellStyle name="Normal 35 2" xfId="37"/>
    <cellStyle name="Normal 35 2 2" xfId="57"/>
    <cellStyle name="Normal 35 2 2 2" xfId="214"/>
    <cellStyle name="Normal 35 2 2 2 2" xfId="4065"/>
    <cellStyle name="Normal 35 2 2 3" xfId="253"/>
    <cellStyle name="Normal 35 2 2 3 2" xfId="4092"/>
    <cellStyle name="Normal 35 2 2 4" xfId="224"/>
    <cellStyle name="Normal 35 2 2 4 2" xfId="4075"/>
    <cellStyle name="Normal 35 2 2 5" xfId="503"/>
    <cellStyle name="Normal 35 2 2 5 2" xfId="4187"/>
    <cellStyle name="Normal 35 2 2 6" xfId="331"/>
    <cellStyle name="Normal 35 2 2 6 2" xfId="4126"/>
    <cellStyle name="Normal 35 2 2 7" xfId="437"/>
    <cellStyle name="Normal 35 2 2 7 2" xfId="4158"/>
    <cellStyle name="Normal 35 2 2 8" xfId="3984"/>
    <cellStyle name="Normal 35 2 3" xfId="197"/>
    <cellStyle name="Normal 35 2 3 2" xfId="4050"/>
    <cellStyle name="Normal 35 2 4" xfId="266"/>
    <cellStyle name="Normal 35 2 4 2" xfId="4100"/>
    <cellStyle name="Normal 35 2 5" xfId="307"/>
    <cellStyle name="Normal 35 2 5 2" xfId="4116"/>
    <cellStyle name="Normal 35 2 6" xfId="508"/>
    <cellStyle name="Normal 35 2 6 2" xfId="4191"/>
    <cellStyle name="Normal 35 2 7" xfId="615"/>
    <cellStyle name="Normal 35 2 7 2" xfId="4226"/>
    <cellStyle name="Normal 35 2 8" xfId="848"/>
    <cellStyle name="Normal 35 2 8 2" xfId="4273"/>
    <cellStyle name="Normal 35 2 9" xfId="3970"/>
    <cellStyle name="Normal 36 2" xfId="58"/>
    <cellStyle name="Normal 36 2 2" xfId="215"/>
    <cellStyle name="Normal 36 2 2 2" xfId="4066"/>
    <cellStyle name="Normal 36 2 3" xfId="252"/>
    <cellStyle name="Normal 36 2 3 2" xfId="4091"/>
    <cellStyle name="Normal 36 2 4" xfId="225"/>
    <cellStyle name="Normal 36 2 4 2" xfId="4076"/>
    <cellStyle name="Normal 36 2 5" xfId="468"/>
    <cellStyle name="Normal 36 2 5 2" xfId="4172"/>
    <cellStyle name="Normal 36 2 6" xfId="584"/>
    <cellStyle name="Normal 36 2 6 2" xfId="4217"/>
    <cellStyle name="Normal 36 2 7" xfId="496"/>
    <cellStyle name="Normal 36 2 7 2" xfId="4184"/>
    <cellStyle name="Normal 36 2 8" xfId="3985"/>
    <cellStyle name="Normal 37 2" xfId="59"/>
    <cellStyle name="Normal 37 2 2" xfId="216"/>
    <cellStyle name="Normal 37 2 2 2" xfId="4067"/>
    <cellStyle name="Normal 37 2 3" xfId="251"/>
    <cellStyle name="Normal 37 2 3 2" xfId="4090"/>
    <cellStyle name="Normal 37 2 4" xfId="176"/>
    <cellStyle name="Normal 37 2 4 2" xfId="4037"/>
    <cellStyle name="Normal 37 2 5" xfId="362"/>
    <cellStyle name="Normal 37 2 5 2" xfId="4135"/>
    <cellStyle name="Normal 37 2 6" xfId="458"/>
    <cellStyle name="Normal 37 2 6 2" xfId="4165"/>
    <cellStyle name="Normal 37 2 7" xfId="575"/>
    <cellStyle name="Normal 37 2 7 2" xfId="4212"/>
    <cellStyle name="Normal 37 2 8" xfId="3986"/>
    <cellStyle name="Normal 38 2" xfId="60"/>
    <cellStyle name="Normal 38 2 2" xfId="217"/>
    <cellStyle name="Normal 38 2 2 2" xfId="4068"/>
    <cellStyle name="Normal 38 2 3" xfId="178"/>
    <cellStyle name="Normal 38 2 3 2" xfId="4039"/>
    <cellStyle name="Normal 38 2 4" xfId="198"/>
    <cellStyle name="Normal 38 2 4 2" xfId="4051"/>
    <cellStyle name="Normal 38 2 5" xfId="361"/>
    <cellStyle name="Normal 38 2 5 2" xfId="4134"/>
    <cellStyle name="Normal 38 2 6" xfId="435"/>
    <cellStyle name="Normal 38 2 6 2" xfId="4157"/>
    <cellStyle name="Normal 38 2 7" xfId="579"/>
    <cellStyle name="Normal 38 2 7 2" xfId="4214"/>
    <cellStyle name="Normal 38 2 8" xfId="3987"/>
    <cellStyle name="Normal 39 2" xfId="61"/>
    <cellStyle name="Normal 39 2 2" xfId="218"/>
    <cellStyle name="Normal 39 2 2 2" xfId="4069"/>
    <cellStyle name="Normal 39 2 3" xfId="228"/>
    <cellStyle name="Normal 39 2 3 2" xfId="4079"/>
    <cellStyle name="Normal 39 2 4" xfId="241"/>
    <cellStyle name="Normal 39 2 4 2" xfId="4084"/>
    <cellStyle name="Normal 39 2 5" xfId="396"/>
    <cellStyle name="Normal 39 2 5 2" xfId="4148"/>
    <cellStyle name="Normal 39 2 6" xfId="459"/>
    <cellStyle name="Normal 39 2 6 2" xfId="4166"/>
    <cellStyle name="Normal 39 2 7" xfId="1151"/>
    <cellStyle name="Normal 39 2 7 2" xfId="4335"/>
    <cellStyle name="Normal 39 2 8" xfId="3988"/>
    <cellStyle name="Normal 4" xfId="96"/>
    <cellStyle name="Normal 4 2" xfId="62"/>
    <cellStyle name="Normal 4 2 2" xfId="219"/>
    <cellStyle name="Normal 4 2 2 2" xfId="4070"/>
    <cellStyle name="Normal 4 2 3" xfId="177"/>
    <cellStyle name="Normal 4 2 3 2" xfId="4038"/>
    <cellStyle name="Normal 4 2 4" xfId="171"/>
    <cellStyle name="Normal 4 2 4 2" xfId="4034"/>
    <cellStyle name="Normal 4 2 5" xfId="360"/>
    <cellStyle name="Normal 4 2 5 2" xfId="4133"/>
    <cellStyle name="Normal 4 2 6" xfId="199"/>
    <cellStyle name="Normal 4 2 6 2" xfId="4052"/>
    <cellStyle name="Normal 4 2 7" xfId="974"/>
    <cellStyle name="Normal 4 2 7 2" xfId="4300"/>
    <cellStyle name="Normal 4 2 8" xfId="3989"/>
    <cellStyle name="Normal 4 3" xfId="4007"/>
    <cellStyle name="Normal 40 2" xfId="63"/>
    <cellStyle name="Normal 40 2 2" xfId="220"/>
    <cellStyle name="Normal 40 2 2 2" xfId="4071"/>
    <cellStyle name="Normal 40 2 3" xfId="250"/>
    <cellStyle name="Normal 40 2 3 2" xfId="4089"/>
    <cellStyle name="Normal 40 2 4" xfId="258"/>
    <cellStyle name="Normal 40 2 4 2" xfId="4097"/>
    <cellStyle name="Normal 40 2 5" xfId="359"/>
    <cellStyle name="Normal 40 2 5 2" xfId="4132"/>
    <cellStyle name="Normal 40 2 6" xfId="311"/>
    <cellStyle name="Normal 40 2 6 2" xfId="4119"/>
    <cellStyle name="Normal 40 2 7" xfId="860"/>
    <cellStyle name="Normal 40 2 7 2" xfId="4277"/>
    <cellStyle name="Normal 40 2 8" xfId="3990"/>
    <cellStyle name="Normal 43 2" xfId="64"/>
    <cellStyle name="Normal 43 2 2" xfId="221"/>
    <cellStyle name="Normal 43 2 2 2" xfId="4072"/>
    <cellStyle name="Normal 43 2 3" xfId="249"/>
    <cellStyle name="Normal 43 2 3 2" xfId="4088"/>
    <cellStyle name="Normal 43 2 4" xfId="259"/>
    <cellStyle name="Normal 43 2 4 2" xfId="4098"/>
    <cellStyle name="Normal 43 2 5" xfId="237"/>
    <cellStyle name="Normal 43 2 5 2" xfId="4081"/>
    <cellStyle name="Normal 43 2 6" xfId="310"/>
    <cellStyle name="Normal 43 2 6 2" xfId="4118"/>
    <cellStyle name="Normal 43 2 7" xfId="840"/>
    <cellStyle name="Normal 43 2 7 2" xfId="4271"/>
    <cellStyle name="Normal 43 2 8" xfId="3991"/>
    <cellStyle name="Normal 5" xfId="65"/>
    <cellStyle name="Normal 5 2" xfId="66"/>
    <cellStyle name="Normal 6" xfId="67"/>
    <cellStyle name="Normal 6 2" xfId="68"/>
    <cellStyle name="Normal 7" xfId="8"/>
    <cellStyle name="Normal 7 2" xfId="69"/>
    <cellStyle name="Normal 7 2 2" xfId="97"/>
    <cellStyle name="Normal 7 2 2 2" xfId="4008"/>
    <cellStyle name="Normal 7 2 3" xfId="226"/>
    <cellStyle name="Normal 7 2 3 2" xfId="4077"/>
    <cellStyle name="Normal 7 2 4" xfId="222"/>
    <cellStyle name="Normal 7 2 4 2" xfId="4073"/>
    <cellStyle name="Normal 7 2 5" xfId="192"/>
    <cellStyle name="Normal 7 2 5 2" xfId="4046"/>
    <cellStyle name="Normal 7 2 6" xfId="357"/>
    <cellStyle name="Normal 7 2 6 2" xfId="4131"/>
    <cellStyle name="Normal 7 2 7" xfId="566"/>
    <cellStyle name="Normal 7 2 7 2" xfId="4209"/>
    <cellStyle name="Normal 7 2 8" xfId="576"/>
    <cellStyle name="Normal 7 2 8 2" xfId="4213"/>
    <cellStyle name="Normal 7 2 9" xfId="3992"/>
    <cellStyle name="Normal 8" xfId="98"/>
    <cellStyle name="Normal 8 2" xfId="70"/>
    <cellStyle name="Normal 8 2 2" xfId="227"/>
    <cellStyle name="Normal 8 2 2 2" xfId="4078"/>
    <cellStyle name="Normal 8 2 3" xfId="248"/>
    <cellStyle name="Normal 8 2 3 2" xfId="4087"/>
    <cellStyle name="Normal 8 2 4" xfId="229"/>
    <cellStyle name="Normal 8 2 4 2" xfId="4080"/>
    <cellStyle name="Normal 8 2 5" xfId="292"/>
    <cellStyle name="Normal 8 2 5 2" xfId="4111"/>
    <cellStyle name="Normal 8 2 6" xfId="383"/>
    <cellStyle name="Normal 8 2 6 2" xfId="4146"/>
    <cellStyle name="Normal 8 2 7" xfId="555"/>
    <cellStyle name="Normal 8 2 7 2" xfId="4207"/>
    <cellStyle name="Normal 8 2 8" xfId="3993"/>
    <cellStyle name="Normal 9" xfId="9"/>
    <cellStyle name="Normal 9 2" xfId="71"/>
    <cellStyle name="Percent 2" xfId="99"/>
    <cellStyle name="Style 1" xfId="100"/>
    <cellStyle name="Style 1 2" xfId="4009"/>
    <cellStyle name="Total 2" xfId="101"/>
    <cellStyle name="Ŵ" xfId="102"/>
    <cellStyle name="Ŵ 2" xfId="4010"/>
    <cellStyle name="เครื่องหมายจุลภาค 10" xfId="10"/>
    <cellStyle name="เครื่องหมายจุลภาค 10 2" xfId="3963"/>
    <cellStyle name="เครื่องหมายจุลภาค 11" xfId="36"/>
    <cellStyle name="เครื่องหมายจุลภาค 11 2" xfId="196"/>
    <cellStyle name="เครื่องหมายจุลภาค 11 2 2" xfId="4049"/>
    <cellStyle name="เครื่องหมายจุลภาค 11 3" xfId="269"/>
    <cellStyle name="เครื่องหมายจุลภาค 11 3 2" xfId="4101"/>
    <cellStyle name="เครื่องหมายจุลภาค 11 4" xfId="308"/>
    <cellStyle name="เครื่องหมายจุลภาค 11 4 2" xfId="4117"/>
    <cellStyle name="เครื่องหมายจุลภาค 11 5" xfId="375"/>
    <cellStyle name="เครื่องหมายจุลภาค 11 5 2" xfId="4142"/>
    <cellStyle name="เครื่องหมายจุลภาค 11 6" xfId="476"/>
    <cellStyle name="เครื่องหมายจุลภาค 11 6 2" xfId="4177"/>
    <cellStyle name="เครื่องหมายจุลภาค 11 7" xfId="877"/>
    <cellStyle name="เครื่องหมายจุลภาค 11 7 2" xfId="4283"/>
    <cellStyle name="เครื่องหมายจุลภาค 11 8" xfId="3969"/>
    <cellStyle name="เครื่องหมายจุลภาค 12" xfId="103"/>
    <cellStyle name="เครื่องหมายจุลภาค 12 2" xfId="3933"/>
    <cellStyle name="เครื่องหมายจุลภาค 12 3" xfId="3934"/>
    <cellStyle name="เครื่องหมายจุลภาค 12 4" xfId="4011"/>
    <cellStyle name="เครื่องหมายจุลภาค 13" xfId="3926"/>
    <cellStyle name="เครื่องหมายจุลภาค 14" xfId="3935"/>
    <cellStyle name="เครื่องหมายจุลภาค 18 2 11" xfId="104"/>
    <cellStyle name="เครื่องหมายจุลภาค 18 2 11 2" xfId="4012"/>
    <cellStyle name="เครื่องหมายจุลภาค 2" xfId="2"/>
    <cellStyle name="เครื่องหมายจุลภาค 2 10" xfId="342"/>
    <cellStyle name="เครื่องหมายจุลภาค 2 10 2" xfId="518"/>
    <cellStyle name="เครื่องหมายจุลภาค 2 10 2 2" xfId="690"/>
    <cellStyle name="เครื่องหมายจุลภาค 2 10 2 2 2" xfId="1247"/>
    <cellStyle name="เครื่องหมายจุลภาค 2 10 2 2 2 2" xfId="1363"/>
    <cellStyle name="เครื่องหมายจุลภาค 2 10 2 2 2 2 2" xfId="3624"/>
    <cellStyle name="เครื่องหมายจุลภาค 2 10 2 2 2 2 2 2" xfId="3740"/>
    <cellStyle name="เครื่องหมายจุลภาค 2 10 2 2 2 2 2 3" xfId="4841"/>
    <cellStyle name="เครื่องหมายจุลภาค 2 10 2 2 2 3" xfId="2642"/>
    <cellStyle name="เครื่องหมายจุลภาค 2 10 2 2 2 4" xfId="4358"/>
    <cellStyle name="เครื่องหมายจุลภาค 2 10 2 2 3" xfId="1709"/>
    <cellStyle name="เครื่องหมายจุลภาค 2 10 2 2 4" xfId="2036"/>
    <cellStyle name="เครื่องหมายจุลภาค 2 10 2 2 5" xfId="2526"/>
    <cellStyle name="เครื่องหมายจุลภาค 2 10 2 2 5 2" xfId="3154"/>
    <cellStyle name="เครื่องหมายจุลภาค 2 10 2 2 5 3" xfId="4616"/>
    <cellStyle name="เครื่องหมายจุลภาค 2 10 2 3" xfId="993"/>
    <cellStyle name="เครื่องหมายจุลภาค 2 10 2 3 2" xfId="1593"/>
    <cellStyle name="เครื่องหมายจุลภาค 2 10 2 3 2 2" xfId="3400"/>
    <cellStyle name="เครื่องหมายจุลภาค 2 10 2 3 2 2 2" xfId="3854"/>
    <cellStyle name="เครื่องหมายจุลภาค 2 10 2 3 2 2 2 2" xfId="4889"/>
    <cellStyle name="เครื่องหมายจุลภาค 2 10 2 3 2 3" xfId="4429"/>
    <cellStyle name="เครื่องหมายจุลภาค 2 10 2 3 3" xfId="2771"/>
    <cellStyle name="เครื่องหมายจุลภาค 2 10 2 3 3 2" xfId="4667"/>
    <cellStyle name="เครื่องหมายจุลภาค 2 10 2 4" xfId="1920"/>
    <cellStyle name="เครื่องหมายจุลภาค 2 10 2 4 2" xfId="4496"/>
    <cellStyle name="เครื่องหมายจุลภาค 2 10 2 5" xfId="2295"/>
    <cellStyle name="เครื่องหมายจุลภาค 2 10 2 5 2" xfId="3019"/>
    <cellStyle name="เครื่องหมายจุลภาค 2 10 2 5 2 2" xfId="4719"/>
    <cellStyle name="เครื่องหมายจุลภาค 2 10 2 6" xfId="4195"/>
    <cellStyle name="เครื่องหมายจุลภาค 2 10 3" xfId="771"/>
    <cellStyle name="เครื่องหมายจุลภาค 2 10 3 2" xfId="1136"/>
    <cellStyle name="เครื่องหมายจุลภาค 2 10 3 2 2" xfId="3230"/>
    <cellStyle name="เครื่องหมายจุลภาค 2 10 3 2 2 2" xfId="3522"/>
    <cellStyle name="เครื่องหมายจุลภาค 2 10 3 2 2 3" xfId="4762"/>
    <cellStyle name="เครื่องหมายจุลภาค 2 10 3 3" xfId="2424"/>
    <cellStyle name="เครื่องหมายจุลภาค 2 10 3 4" xfId="4258"/>
    <cellStyle name="เครื่องหมายจุลภาค 2 10 4" xfId="1486"/>
    <cellStyle name="เครื่องหมายจุลภาค 2 10 5" xfId="1819"/>
    <cellStyle name="เครื่องหมายจุลภาค 2 10 6" xfId="2109"/>
    <cellStyle name="เครื่องหมายจุลภาค 2 10 6 2" xfId="2897"/>
    <cellStyle name="เครื่องหมายจุลภาค 2 10 6 3" xfId="4534"/>
    <cellStyle name="เครื่องหมายจุลภาค 2 11" xfId="243"/>
    <cellStyle name="เครื่องหมายจุลภาค 2 11 2" xfId="766"/>
    <cellStyle name="เครื่องหมายจุลภาค 2 11 2 2" xfId="1076"/>
    <cellStyle name="เครื่องหมายจุลภาค 2 11 2 2 2" xfId="3226"/>
    <cellStyle name="เครื่องหมายจุลภาค 2 11 2 2 2 2" xfId="3472"/>
    <cellStyle name="เครื่องหมายจุลภาค 2 11 2 2 2 3" xfId="4761"/>
    <cellStyle name="เครื่องหมายจุลภาค 2 11 2 3" xfId="2370"/>
    <cellStyle name="เครื่องหมายจุลภาค 2 11 2 4" xfId="4257"/>
    <cellStyle name="เครื่องหมายจุลภาค 2 11 3" xfId="1432"/>
    <cellStyle name="เครื่องหมายจุลภาค 2 11 4" xfId="1117"/>
    <cellStyle name="เครื่องหมายจุลภาค 2 11 5" xfId="2104"/>
    <cellStyle name="เครื่องหมายจุลภาค 2 11 5 2" xfId="2279"/>
    <cellStyle name="เครื่องหมายจุลภาค 2 11 5 3" xfId="4533"/>
    <cellStyle name="เครื่องหมายจุลภาค 2 12" xfId="606"/>
    <cellStyle name="เครื่องหมายจุลภาค 2 12 2" xfId="935"/>
    <cellStyle name="เครื่องหมายจุลภาค 2 12 2 2" xfId="3085"/>
    <cellStyle name="เครื่องหมายจุลภาค 2 12 2 2 2" xfId="3355"/>
    <cellStyle name="เครื่องหมายจุลภาค 2 12 2 2 2 2" xfId="4785"/>
    <cellStyle name="เครื่องหมายจุลภาค 2 12 2 3" xfId="4293"/>
    <cellStyle name="เครื่องหมายจุลภาค 2 12 3" xfId="2248"/>
    <cellStyle name="เครื่องหมายจุลภาค 2 12 3 2" xfId="4559"/>
    <cellStyle name="เครื่องหมายจุลภาค 2 13" xfId="373"/>
    <cellStyle name="เครื่องหมายจุลภาค 2 13 2" xfId="4140"/>
    <cellStyle name="เครื่องหมายจุลภาค 2 14" xfId="669"/>
    <cellStyle name="เครื่องหมายจุลภาค 2 14 2" xfId="610"/>
    <cellStyle name="เครื่องหมายจุลภาค 2 14 2 2" xfId="4224"/>
    <cellStyle name="เครื่องหมายจุลภาค 2 15" xfId="3960"/>
    <cellStyle name="เครื่องหมายจุลภาค 2 2" xfId="11"/>
    <cellStyle name="เครื่องหมายจุลภาค 2 2 2" xfId="3936"/>
    <cellStyle name="เครื่องหมายจุลภาค 2 2 2 2" xfId="3937"/>
    <cellStyle name="เครื่องหมายจุลภาค 2 2 2 3" xfId="3938"/>
    <cellStyle name="เครื่องหมายจุลภาค 2 2 2 3 2" xfId="3939"/>
    <cellStyle name="เครื่องหมายจุลภาค 2 2 3" xfId="3940"/>
    <cellStyle name="เครื่องหมายจุลภาค 2 2 4" xfId="3964"/>
    <cellStyle name="เครื่องหมายจุลภาค 2 3" xfId="12"/>
    <cellStyle name="เครื่องหมายจุลภาค 2 3 2" xfId="3952"/>
    <cellStyle name="เครื่องหมายจุลภาค 2 3 3" xfId="3965"/>
    <cellStyle name="เครื่องหมายจุลภาค 2 4" xfId="13"/>
    <cellStyle name="เครื่องหมายจุลภาค 2 4 2" xfId="3951"/>
    <cellStyle name="เครื่องหมายจุลภาค 2 4 3" xfId="3966"/>
    <cellStyle name="เครื่องหมายจุลภาค 2 5" xfId="105"/>
    <cellStyle name="เครื่องหมายจุลภาค 2 5 2" xfId="3954"/>
    <cellStyle name="เครื่องหมายจุลภาค 2 6" xfId="106"/>
    <cellStyle name="เครื่องหมายจุลภาค 2 6 2" xfId="4013"/>
    <cellStyle name="เครื่องหมายจุลภาค 2 7" xfId="107"/>
    <cellStyle name="เครื่องหมายจุลภาค 2 7 2" xfId="4014"/>
    <cellStyle name="เครื่องหมายจุลภาค 2 8" xfId="156"/>
    <cellStyle name="เครื่องหมายจุลภาค 2 8 2" xfId="315"/>
    <cellStyle name="เครื่องหมายจุลภาค 2 8 2 2" xfId="421"/>
    <cellStyle name="เครื่องหมายจุลภาค 2 8 2 2 2" xfId="677"/>
    <cellStyle name="เครื่องหมายจุลภาค 2 8 2 2 2 2" xfId="721"/>
    <cellStyle name="เครื่องหมายจุลภาค 2 8 2 2 2 2 2" xfId="1350"/>
    <cellStyle name="เครื่องหมายจุลภาค 2 8 2 2 2 2 2 2" xfId="1394"/>
    <cellStyle name="เครื่องหมายจุลภาค 2 8 2 2 2 2 2 2 2" xfId="3727"/>
    <cellStyle name="เครื่องหมายจุลภาค 2 8 2 2 2 2 2 2 2 2" xfId="3771"/>
    <cellStyle name="เครื่องหมายจุลภาค 2 8 2 2 2 2 2 2 2 3" xfId="4861"/>
    <cellStyle name="เครื่องหมายจุลภาค 2 8 2 2 2 2 2 3" xfId="2673"/>
    <cellStyle name="เครื่องหมายจุลภาค 2 8 2 2 2 2 2 4" xfId="4378"/>
    <cellStyle name="เครื่องหมายจุลภาค 2 8 2 2 2 2 3" xfId="1740"/>
    <cellStyle name="เครื่องหมายจุลภาค 2 8 2 2 2 2 4" xfId="2067"/>
    <cellStyle name="เครื่องหมายจุลภาค 2 8 2 2 2 2 5" xfId="2629"/>
    <cellStyle name="เครื่องหมายจุลภาค 2 8 2 2 2 2 5 2" xfId="3185"/>
    <cellStyle name="เครื่องหมายจุลภาค 2 8 2 2 2 2 5 3" xfId="4636"/>
    <cellStyle name="เครื่องหมายจุลภาค 2 8 2 2 2 3" xfId="1025"/>
    <cellStyle name="เครื่องหมายจุลภาค 2 8 2 2 2 3 2" xfId="1696"/>
    <cellStyle name="เครื่องหมายจุลภาค 2 8 2 2 2 3 2 2" xfId="3431"/>
    <cellStyle name="เครื่องหมายจุลภาค 2 8 2 2 2 3 2 2 2" xfId="3893"/>
    <cellStyle name="เครื่องหมายจุลภาค 2 8 2 2 2 3 2 2 2 2" xfId="4899"/>
    <cellStyle name="เครื่องหมายจุลภาค 2 8 2 2 2 3 2 3" xfId="4449"/>
    <cellStyle name="เครื่องหมายจุลภาค 2 8 2 2 2 3 3" xfId="2810"/>
    <cellStyle name="เครื่องหมายจุลภาค 2 8 2 2 2 3 3 2" xfId="4677"/>
    <cellStyle name="เครื่องหมายจุลภาค 2 8 2 2 2 4" xfId="2023"/>
    <cellStyle name="เครื่องหมายจุลภาค 2 8 2 2 2 4 2" xfId="4516"/>
    <cellStyle name="เครื่องหมายจุลภาค 2 8 2 2 2 5" xfId="2326"/>
    <cellStyle name="เครื่องหมายจุลภาค 2 8 2 2 2 5 2" xfId="3141"/>
    <cellStyle name="เครื่องหมายจุลภาค 2 8 2 2 2 5 2 2" xfId="4743"/>
    <cellStyle name="เครื่องหมายจุลภาค 2 8 2 2 2 6" xfId="4238"/>
    <cellStyle name="เครื่องหมายจุลภาค 2 8 2 2 3" xfId="977"/>
    <cellStyle name="เครื่องหมายจุลภาค 2 8 2 2 3 2" xfId="1187"/>
    <cellStyle name="เครื่องหมายจุลภาค 2 8 2 2 3 2 2" xfId="3385"/>
    <cellStyle name="เครื่องหมายจุลภาค 2 8 2 2 3 2 2 2" xfId="3569"/>
    <cellStyle name="เครื่องหมายจุลภาค 2 8 2 2 3 2 2 3" xfId="4791"/>
    <cellStyle name="เครื่องหมายจุลภาค 2 8 2 2 3 3" xfId="2471"/>
    <cellStyle name="เครื่องหมายจุลภาค 2 8 2 2 3 4" xfId="4301"/>
    <cellStyle name="เครื่องหมายจุลภาค 2 8 2 2 4" xfId="1534"/>
    <cellStyle name="เครื่องหมายจุลภาค 2 8 2 2 5" xfId="1865"/>
    <cellStyle name="เครื่องหมายจุลภาค 2 8 2 2 6" xfId="2280"/>
    <cellStyle name="เครื่องหมายจุลภาค 2 8 2 2 6 2" xfId="2953"/>
    <cellStyle name="เครื่องหมายจุลภาค 2 8 2 2 6 3" xfId="4565"/>
    <cellStyle name="เครื่องหมายจุลภาค 2 8 2 3" xfId="542"/>
    <cellStyle name="เครื่องหมายจุลภาค 2 8 2 3 2" xfId="1120"/>
    <cellStyle name="เครื่องหมายจุลภาค 2 8 2 3 2 2" xfId="1269"/>
    <cellStyle name="เครื่องหมายจุลภาค 2 8 2 3 2 2 2" xfId="3508"/>
    <cellStyle name="เครื่องหมายจุลภาค 2 8 2 3 2 2 2 2" xfId="3646"/>
    <cellStyle name="เครื่องหมายจุลภาค 2 8 2 3 2 2 2 3" xfId="4816"/>
    <cellStyle name="เครื่องหมายจุลภาค 2 8 2 3 2 3" xfId="2548"/>
    <cellStyle name="เครื่องหมายจุลภาค 2 8 2 3 2 4" xfId="4329"/>
    <cellStyle name="เครื่องหมายจุลภาค 2 8 2 3 3" xfId="1615"/>
    <cellStyle name="เครื่องหมายจุลภาค 2 8 2 3 4" xfId="1942"/>
    <cellStyle name="เครื่องหมายจุลภาค 2 8 2 3 5" xfId="2410"/>
    <cellStyle name="เครื่องหมายจุลภาค 2 8 2 3 5 2" xfId="3042"/>
    <cellStyle name="เครื่องหมายจุลภาค 2 8 2 3 5 3" xfId="4591"/>
    <cellStyle name="เครื่องหมายจุลภาค 2 8 2 4" xfId="819"/>
    <cellStyle name="เครื่องหมายจุลภาค 2 8 2 4 2" xfId="1471"/>
    <cellStyle name="เครื่องหมายจุลภาค 2 8 2 4 2 2" xfId="3272"/>
    <cellStyle name="เครื่องหมายจุลภาค 2 8 2 4 2 2 2" xfId="3815"/>
    <cellStyle name="เครื่องหมายจุลภาค 2 8 2 4 2 2 2 2" xfId="4879"/>
    <cellStyle name="เครื่องหมายจุลภาค 2 8 2 4 2 3" xfId="4402"/>
    <cellStyle name="เครื่องหมายจุลภาค 2 8 2 4 3" xfId="2727"/>
    <cellStyle name="เครื่องหมายจุลภาค 2 8 2 4 3 2" xfId="4657"/>
    <cellStyle name="เครื่องหมายจุลภาค 2 8 2 5" xfId="1805"/>
    <cellStyle name="เครื่องหมายจุลภาค 2 8 2 5 2" xfId="4471"/>
    <cellStyle name="เครื่องหมายจุลภาค 2 8 2 6" xfId="2156"/>
    <cellStyle name="เครื่องหมายจุลภาค 2 8 2 6 2" xfId="2879"/>
    <cellStyle name="เครื่องหมายจุลภาค 2 8 2 6 2 2" xfId="4691"/>
    <cellStyle name="เครื่องหมายจุลภาค 2 8 2 7" xfId="4120"/>
    <cellStyle name="เครื่องหมายจุลภาค 2 8 3" xfId="346"/>
    <cellStyle name="เครื่องหมายจุลภาค 2 8 3 2" xfId="622"/>
    <cellStyle name="เครื่องหมายจุลภาค 2 8 3 2 2" xfId="1138"/>
    <cellStyle name="เครื่องหมายจุลภาค 2 8 3 2 2 2" xfId="1307"/>
    <cellStyle name="เครื่องหมายจุลภาค 2 8 3 2 2 2 2" xfId="3524"/>
    <cellStyle name="เครื่องหมายจุลภาค 2 8 3 2 2 2 2 2" xfId="3684"/>
    <cellStyle name="เครื่องหมายจุลภาค 2 8 3 2 2 2 2 3" xfId="4818"/>
    <cellStyle name="เครื่องหมายจุลภาค 2 8 3 2 2 3" xfId="2586"/>
    <cellStyle name="เครื่องหมายจุลภาค 2 8 3 2 2 4" xfId="4331"/>
    <cellStyle name="เครื่องหมายจุลภาค 2 8 3 2 3" xfId="1653"/>
    <cellStyle name="เครื่องหมายจุลภาค 2 8 3 2 4" xfId="1980"/>
    <cellStyle name="เครื่องหมายจุลภาค 2 8 3 2 5" xfId="2426"/>
    <cellStyle name="เครื่องหมายจุลภาค 2 8 3 2 5 2" xfId="3094"/>
    <cellStyle name="เครื่องหมายจุลภาค 2 8 3 2 5 3" xfId="4593"/>
    <cellStyle name="เครื่องหมายจุลภาค 2 8 3 3" xfId="895"/>
    <cellStyle name="เครื่องหมายจุลภาค 2 8 3 3 2" xfId="1488"/>
    <cellStyle name="เครื่องหมายจุลภาค 2 8 3 3 2 2" xfId="3318"/>
    <cellStyle name="เครื่องหมายจุลภาค 2 8 3 3 2 2 2" xfId="3817"/>
    <cellStyle name="เครื่องหมายจุลภาค 2 8 3 3 2 2 2 2" xfId="4880"/>
    <cellStyle name="เครื่องหมายจุลภาค 2 8 3 3 2 3" xfId="4405"/>
    <cellStyle name="เครื่องหมายจุลภาค 2 8 3 3 3" xfId="2730"/>
    <cellStyle name="เครื่องหมายจุลภาค 2 8 3 3 3 2" xfId="4658"/>
    <cellStyle name="เครื่องหมายจุลภาค 2 8 3 4" xfId="1821"/>
    <cellStyle name="เครื่องหมายจุลภาค 2 8 3 4 2" xfId="4473"/>
    <cellStyle name="เครื่องหมายจุลภาค 2 8 3 5" xfId="2205"/>
    <cellStyle name="เครื่องหมายจุลภาค 2 8 3 5 2" xfId="2901"/>
    <cellStyle name="เครื่องหมายจุลภาค 2 8 3 5 2 2" xfId="4694"/>
    <cellStyle name="เครื่องหมายจุลภาค 2 8 3 6" xfId="4127"/>
    <cellStyle name="เครื่องหมายจุลภาค 2 8 4" xfId="609"/>
    <cellStyle name="เครื่องหมายจุลภาค 2 8 4 2" xfId="924"/>
    <cellStyle name="เครื่องหมายจุลภาค 2 8 4 2 2" xfId="3088"/>
    <cellStyle name="เครื่องหมายจุลภาค 2 8 4 2 2 2" xfId="3347"/>
    <cellStyle name="เครื่องหมายจุลภาค 2 8 4 2 2 3" xfId="4734"/>
    <cellStyle name="เครื่องหมายจุลภาค 2 8 4 3" xfId="2235"/>
    <cellStyle name="เครื่องหมายจุลภาค 2 8 4 4" xfId="4223"/>
    <cellStyle name="เครื่องหมายจุลภาค 2 8 5" xfId="1069"/>
    <cellStyle name="เครื่องหมายจุลภาค 2 8 6" xfId="1560"/>
    <cellStyle name="เครื่องหมายจุลภาค 2 8 7" xfId="878"/>
    <cellStyle name="เครื่องหมายจุลภาค 2 8 7 2" xfId="2845"/>
    <cellStyle name="เครื่องหมายจุลภาค 2 8 7 3" xfId="4284"/>
    <cellStyle name="เครื่องหมายจุลภาค 2 9" xfId="235"/>
    <cellStyle name="เครื่องหมายจุลภาค 3" xfId="14"/>
    <cellStyle name="เครื่องหมายจุลภาค 3 10" xfId="343"/>
    <cellStyle name="เครื่องหมายจุลภาค 3 10 2" xfId="780"/>
    <cellStyle name="เครื่องหมายจุลภาค 3 10 2 2" xfId="2898"/>
    <cellStyle name="เครื่องหมายจุลภาค 3 10 2 2 2" xfId="3238"/>
    <cellStyle name="เครื่องหมายจุลภาค 3 10 2 2 2 2" xfId="4765"/>
    <cellStyle name="เครื่องหมายจุลภาค 3 10 2 3" xfId="4261"/>
    <cellStyle name="เครื่องหมายจุลภาค 3 10 3" xfId="2121"/>
    <cellStyle name="เครื่องหมายจุลภาค 3 10 3 2" xfId="4538"/>
    <cellStyle name="เครื่องหมายจุลภาค 3 11" xfId="1485"/>
    <cellStyle name="เครื่องหมายจุลภาค 3 11 2" xfId="4404"/>
    <cellStyle name="เครื่องหมายจุลภาค 3 12" xfId="616"/>
    <cellStyle name="เครื่องหมายจุลภาค 3 12 2" xfId="2842"/>
    <cellStyle name="เครื่องหมายจุลภาค 3 12 2 2" xfId="4684"/>
    <cellStyle name="เครื่องหมายจุลภาค 3 13" xfId="3967"/>
    <cellStyle name="เครื่องหมายจุลภาค 3 2" xfId="15"/>
    <cellStyle name="เครื่องหมายจุลภาค 3 2 2" xfId="3968"/>
    <cellStyle name="เครื่องหมายจุลภาค 3 3" xfId="72"/>
    <cellStyle name="เครื่องหมายจุลภาค 3 3 2" xfId="108"/>
    <cellStyle name="เครื่องหมายจุลภาค 3 3 2 2" xfId="4015"/>
    <cellStyle name="เครื่องหมายจุลภาค 3 3 3" xfId="109"/>
    <cellStyle name="เครื่องหมายจุลภาค 3 3 3 2" xfId="4016"/>
    <cellStyle name="เครื่องหมายจุลภาค 3 3 4" xfId="150"/>
    <cellStyle name="เครื่องหมายจุลภาค 3 3 5" xfId="3994"/>
    <cellStyle name="เครื่องหมายจุลภาค 3 4" xfId="110"/>
    <cellStyle name="เครื่องหมายจุลภาค 3 5" xfId="111"/>
    <cellStyle name="เครื่องหมายจุลภาค 3 6" xfId="157"/>
    <cellStyle name="เครื่องหมายจุลภาค 3 6 2" xfId="399"/>
    <cellStyle name="เครื่องหมายจุลภาค 3 6 2 2" xfId="422"/>
    <cellStyle name="เครื่องหมายจุลภาค 3 6 2 2 2" xfId="701"/>
    <cellStyle name="เครื่องหมายจุลภาค 3 6 2 2 2 2" xfId="722"/>
    <cellStyle name="เครื่องหมายจุลภาค 3 6 2 2 2 2 2" xfId="1374"/>
    <cellStyle name="เครื่องหมายจุลภาค 3 6 2 2 2 2 2 2" xfId="1395"/>
    <cellStyle name="เครื่องหมายจุลภาค 3 6 2 2 2 2 2 2 2" xfId="3751"/>
    <cellStyle name="เครื่องหมายจุลภาค 3 6 2 2 2 2 2 2 2 2" xfId="3772"/>
    <cellStyle name="เครื่องหมายจุลภาค 3 6 2 2 2 2 2 2 2 3" xfId="4867"/>
    <cellStyle name="เครื่องหมายจุลภาค 3 6 2 2 2 2 2 3" xfId="2674"/>
    <cellStyle name="เครื่องหมายจุลภาค 3 6 2 2 2 2 2 4" xfId="4384"/>
    <cellStyle name="เครื่องหมายจุลภาค 3 6 2 2 2 2 3" xfId="1741"/>
    <cellStyle name="เครื่องหมายจุลภาค 3 6 2 2 2 2 4" xfId="2068"/>
    <cellStyle name="เครื่องหมายจุลภาค 3 6 2 2 2 2 5" xfId="2653"/>
    <cellStyle name="เครื่องหมายจุลภาค 3 6 2 2 2 2 5 2" xfId="3186"/>
    <cellStyle name="เครื่องหมายจุลภาค 3 6 2 2 2 2 5 3" xfId="4642"/>
    <cellStyle name="เครื่องหมายจุลภาค 3 6 2 2 2 3" xfId="1026"/>
    <cellStyle name="เครื่องหมายจุลภาค 3 6 2 2 2 3 2" xfId="1720"/>
    <cellStyle name="เครื่องหมายจุลภาค 3 6 2 2 2 3 2 2" xfId="3432"/>
    <cellStyle name="เครื่องหมายจุลภาค 3 6 2 2 2 3 2 2 2" xfId="3894"/>
    <cellStyle name="เครื่องหมายจุลภาค 3 6 2 2 2 3 2 2 2 2" xfId="4900"/>
    <cellStyle name="เครื่องหมายจุลภาค 3 6 2 2 2 3 2 3" xfId="4455"/>
    <cellStyle name="เครื่องหมายจุลภาค 3 6 2 2 2 3 3" xfId="2811"/>
    <cellStyle name="เครื่องหมายจุลภาค 3 6 2 2 2 3 3 2" xfId="4678"/>
    <cellStyle name="เครื่องหมายจุลภาค 3 6 2 2 2 4" xfId="2047"/>
    <cellStyle name="เครื่องหมายจุลภาค 3 6 2 2 2 4 2" xfId="4522"/>
    <cellStyle name="เครื่องหมายจุลภาค 3 6 2 2 2 5" xfId="2327"/>
    <cellStyle name="เครื่องหมายจุลภาค 3 6 2 2 2 5 2" xfId="3165"/>
    <cellStyle name="เครื่องหมายจุลภาค 3 6 2 2 2 5 2 2" xfId="4749"/>
    <cellStyle name="เครื่องหมายจุลภาค 3 6 2 2 2 6" xfId="4244"/>
    <cellStyle name="เครื่องหมายจุลภาค 3 6 2 2 3" xfId="1005"/>
    <cellStyle name="เครื่องหมายจุลภาค 3 6 2 2 3 2" xfId="1188"/>
    <cellStyle name="เครื่องหมายจุลภาค 3 6 2 2 3 2 2" xfId="3411"/>
    <cellStyle name="เครื่องหมายจุลภาค 3 6 2 2 3 2 2 2" xfId="3570"/>
    <cellStyle name="เครื่องหมายจุลภาค 3 6 2 2 3 2 2 3" xfId="4798"/>
    <cellStyle name="เครื่องหมายจุลภาค 3 6 2 2 3 3" xfId="2472"/>
    <cellStyle name="เครื่องหมายจุลภาค 3 6 2 2 3 4" xfId="4309"/>
    <cellStyle name="เครื่องหมายจุลภาค 3 6 2 2 4" xfId="1535"/>
    <cellStyle name="เครื่องหมายจุลภาค 3 6 2 2 5" xfId="1866"/>
    <cellStyle name="เครื่องหมายจุลภาค 3 6 2 2 6" xfId="2306"/>
    <cellStyle name="เครื่องหมายจุลภาค 3 6 2 2 6 2" xfId="2954"/>
    <cellStyle name="เครื่องหมายจุลภาค 3 6 2 2 6 3" xfId="4572"/>
    <cellStyle name="เครื่องหมายจุลภาค 3 6 2 3" xfId="543"/>
    <cellStyle name="เครื่องหมายจุลภาค 3 6 2 3 2" xfId="1166"/>
    <cellStyle name="เครื่องหมายจุลภาค 3 6 2 3 2 2" xfId="1270"/>
    <cellStyle name="เครื่องหมายจุลภาค 3 6 2 3 2 2 2" xfId="3548"/>
    <cellStyle name="เครื่องหมายจุลภาค 3 6 2 3 2 2 2 2" xfId="3647"/>
    <cellStyle name="เครื่องหมายจุลภาค 3 6 2 3 2 2 2 3" xfId="4824"/>
    <cellStyle name="เครื่องหมายจุลภาค 3 6 2 3 2 3" xfId="2549"/>
    <cellStyle name="เครื่องหมายจุลภาค 3 6 2 3 2 4" xfId="4339"/>
    <cellStyle name="เครื่องหมายจุลภาค 3 6 2 3 3" xfId="1616"/>
    <cellStyle name="เครื่องหมายจุลภาค 3 6 2 3 4" xfId="1943"/>
    <cellStyle name="เครื่องหมายจุลภาค 3 6 2 3 5" xfId="2450"/>
    <cellStyle name="เครื่องหมายจุลภาค 3 6 2 3 5 2" xfId="3043"/>
    <cellStyle name="เครื่องหมายจุลภาค 3 6 2 3 5 3" xfId="4599"/>
    <cellStyle name="เครื่องหมายจุลภาค 3 6 2 4" xfId="820"/>
    <cellStyle name="เครื่องหมายจุลภาค 3 6 2 4 2" xfId="1513"/>
    <cellStyle name="เครื่องหมายจุลภาค 3 6 2 4 2 2" xfId="3273"/>
    <cellStyle name="เครื่องหมายจุลภาค 3 6 2 4 2 2 2" xfId="3820"/>
    <cellStyle name="เครื่องหมายจุลภาค 3 6 2 4 2 2 2 2" xfId="4881"/>
    <cellStyle name="เครื่องหมายจุลภาค 3 6 2 4 2 3" xfId="4412"/>
    <cellStyle name="เครื่องหมายจุลภาค 3 6 2 4 3" xfId="2735"/>
    <cellStyle name="เครื่องหมายจุลภาค 3 6 2 4 3 2" xfId="4659"/>
    <cellStyle name="เครื่องหมายจุลภาค 3 6 2 5" xfId="1844"/>
    <cellStyle name="เครื่องหมายจุลภาค 3 6 2 5 2" xfId="4479"/>
    <cellStyle name="เครื่องหมายจุลภาค 3 6 2 6" xfId="2157"/>
    <cellStyle name="เครื่องหมายจุลภาค 3 6 2 6 2" xfId="2932"/>
    <cellStyle name="เครื่องหมายจุลภาค 3 6 2 6 2 2" xfId="4701"/>
    <cellStyle name="เครื่องหมายจุลภาค 3 6 2 7" xfId="4150"/>
    <cellStyle name="เครื่องหมายจุลภาค 3 6 3" xfId="191"/>
    <cellStyle name="เครื่องหมายจุลภาค 3 6 3 2" xfId="623"/>
    <cellStyle name="เครื่องหมายจุลภาค 3 6 3 2 2" xfId="354"/>
    <cellStyle name="เครื่องหมายจุลภาค 3 6 3 2 2 2" xfId="1308"/>
    <cellStyle name="เครื่องหมายจุลภาค 3 6 3 2 2 2 2" xfId="2907"/>
    <cellStyle name="เครื่องหมายจุลภาค 3 6 3 2 2 2 2 2" xfId="3685"/>
    <cellStyle name="เครื่องหมายจุลภาค 3 6 3 2 2 2 2 3" xfId="4695"/>
    <cellStyle name="เครื่องหมายจุลภาค 3 6 3 2 2 3" xfId="2587"/>
    <cellStyle name="เครื่องหมายจุลภาค 3 6 3 2 2 4" xfId="4129"/>
    <cellStyle name="เครื่องหมายจุลภาค 3 6 3 2 3" xfId="1654"/>
    <cellStyle name="เครื่องหมายจุลภาค 3 6 3 2 4" xfId="1981"/>
    <cellStyle name="เครื่องหมายจุลภาค 3 6 3 2 5" xfId="552"/>
    <cellStyle name="เครื่องหมายจุลภาค 3 6 3 2 5 2" xfId="3095"/>
    <cellStyle name="เครื่องหมายจุลภาค 3 6 3 2 5 3" xfId="4205"/>
    <cellStyle name="เครื่องหมายจุลภาค 3 6 3 3" xfId="896"/>
    <cellStyle name="เครื่องหมายจุลภาค 3 6 3 3 2" xfId="1062"/>
    <cellStyle name="เครื่องหมายจุลภาค 3 6 3 3 2 2" xfId="3319"/>
    <cellStyle name="เครื่องหมายจุลภาค 3 6 3 3 2 2 2" xfId="3468"/>
    <cellStyle name="เครื่องหมายจุลภาค 3 6 3 3 2 2 2 2" xfId="4809"/>
    <cellStyle name="เครื่องหมายจุลภาค 3 6 3 3 2 3" xfId="4320"/>
    <cellStyle name="เครื่องหมายจุลภาค 3 6 3 3 3" xfId="2363"/>
    <cellStyle name="เครื่องหมายจุลภาค 3 6 3 3 3 2" xfId="4583"/>
    <cellStyle name="เครื่องหมายจุลภาค 3 6 3 4" xfId="1079"/>
    <cellStyle name="เครื่องหมายจุลภาค 3 6 3 4 2" xfId="4322"/>
    <cellStyle name="เครื่องหมายจุลภาค 3 6 3 5" xfId="2206"/>
    <cellStyle name="เครื่องหมายจุลภาค 3 6 3 5 2" xfId="2230"/>
    <cellStyle name="เครื่องหมายจุลภาค 3 6 3 5 2 2" xfId="4555"/>
    <cellStyle name="เครื่องหมายจุลภาค 3 6 3 6" xfId="4045"/>
    <cellStyle name="เครื่องหมายจุลภาค 3 6 4" xfId="242"/>
    <cellStyle name="เครื่องหมายจุลภาค 3 6 4 2" xfId="781"/>
    <cellStyle name="เครื่องหมายจุลภาค 3 6 4 2 2" xfId="2368"/>
    <cellStyle name="เครื่องหมายจุลภาค 3 6 4 2 2 2" xfId="3239"/>
    <cellStyle name="เครื่องหมายจุลภาค 3 6 4 2 2 3" xfId="4584"/>
    <cellStyle name="เครื่องหมายจุลภาค 3 6 4 3" xfId="2122"/>
    <cellStyle name="เครื่องหมายจุลภาค 3 6 4 4" xfId="4085"/>
    <cellStyle name="เครื่องหมายจุลภาค 3 6 5" xfId="1083"/>
    <cellStyle name="เครื่องหมายจุลภาค 3 6 6" xfId="758"/>
    <cellStyle name="เครื่องหมายจุลภาค 3 6 7" xfId="830"/>
    <cellStyle name="เครื่องหมายจุลภาค 3 6 7 2" xfId="2124"/>
    <cellStyle name="เครื่องหมายจุลภาค 3 6 7 3" xfId="4270"/>
    <cellStyle name="เครื่องหมายจุลภาค 3 7" xfId="234"/>
    <cellStyle name="เครื่องหมายจุลภาค 3 8" xfId="340"/>
    <cellStyle name="เครื่องหมายจุลภาค 3 8 2" xfId="538"/>
    <cellStyle name="เครื่องหมายจุลภาค 3 8 2 2" xfId="689"/>
    <cellStyle name="เครื่องหมายจุลภาค 3 8 2 2 2" xfId="1267"/>
    <cellStyle name="เครื่องหมายจุลภาค 3 8 2 2 2 2" xfId="1362"/>
    <cellStyle name="เครื่องหมายจุลภาค 3 8 2 2 2 2 2" xfId="3644"/>
    <cellStyle name="เครื่องหมายจุลภาค 3 8 2 2 2 2 2 2" xfId="3739"/>
    <cellStyle name="เครื่องหมายจุลภาค 3 8 2 2 2 2 2 3" xfId="4848"/>
    <cellStyle name="เครื่องหมายจุลภาค 3 8 2 2 2 3" xfId="2641"/>
    <cellStyle name="เครื่องหมายจุลภาค 3 8 2 2 2 4" xfId="4365"/>
    <cellStyle name="เครื่องหมายจุลภาค 3 8 2 2 3" xfId="1708"/>
    <cellStyle name="เครื่องหมายจุลภาค 3 8 2 2 4" xfId="2035"/>
    <cellStyle name="เครื่องหมายจุลภาค 3 8 2 2 5" xfId="2546"/>
    <cellStyle name="เครื่องหมายจุลภาค 3 8 2 2 5 2" xfId="3153"/>
    <cellStyle name="เครื่องหมายจุลภาค 3 8 2 2 5 3" xfId="4623"/>
    <cellStyle name="เครื่องหมายจุลภาค 3 8 2 3" xfId="992"/>
    <cellStyle name="เครื่องหมายจุลภาค 3 8 2 3 2" xfId="1613"/>
    <cellStyle name="เครื่องหมายจุลภาค 3 8 2 3 2 2" xfId="3399"/>
    <cellStyle name="เครื่องหมายจุลภาค 3 8 2 3 2 2 2" xfId="3874"/>
    <cellStyle name="เครื่องหมายจุลภาค 3 8 2 3 2 2 2 2" xfId="4896"/>
    <cellStyle name="เครื่องหมายจุลภาค 3 8 2 3 2 3" xfId="4436"/>
    <cellStyle name="เครื่องหมายจุลภาค 3 8 2 3 3" xfId="2791"/>
    <cellStyle name="เครื่องหมายจุลภาค 3 8 2 3 3 2" xfId="4674"/>
    <cellStyle name="เครื่องหมายจุลภาค 3 8 2 4" xfId="1940"/>
    <cellStyle name="เครื่องหมายจุลภาค 3 8 2 4 2" xfId="4503"/>
    <cellStyle name="เครื่องหมายจุลภาค 3 8 2 5" xfId="2294"/>
    <cellStyle name="เครื่องหมายจุลภาค 3 8 2 5 2" xfId="3039"/>
    <cellStyle name="เครื่องหมายจุลภาค 3 8 2 5 2 2" xfId="4726"/>
    <cellStyle name="เครื่องหมายจุลภาค 3 8 2 6" xfId="4202"/>
    <cellStyle name="เครื่องหมายจุลภาค 3 8 3" xfId="811"/>
    <cellStyle name="เครื่องหมายจุลภาค 3 8 3 2" xfId="1135"/>
    <cellStyle name="เครื่องหมายจุลภาค 3 8 3 2 2" xfId="3266"/>
    <cellStyle name="เครื่องหมายจุลภาค 3 8 3 2 2 2" xfId="3521"/>
    <cellStyle name="เครื่องหมายจุลภาค 3 8 3 2 2 3" xfId="4772"/>
    <cellStyle name="เครื่องหมายจุลภาค 3 8 3 3" xfId="2423"/>
    <cellStyle name="เครื่องหมายจุลภาค 3 8 3 4" xfId="4268"/>
    <cellStyle name="เครื่องหมายจุลภาค 3 8 4" xfId="1484"/>
    <cellStyle name="เครื่องหมายจุลภาค 3 8 5" xfId="1818"/>
    <cellStyle name="เครื่องหมายจุลภาค 3 8 6" xfId="2150"/>
    <cellStyle name="เครื่องหมายจุลภาค 3 8 6 2" xfId="2896"/>
    <cellStyle name="เครื่องหมายจุลภาค 3 8 6 3" xfId="4545"/>
    <cellStyle name="เครื่องหมายจุลภาค 3 9" xfId="395"/>
    <cellStyle name="เครื่องหมายจุลภาค 3 9 2" xfId="889"/>
    <cellStyle name="เครื่องหมายจุลภาค 3 9 2 2" xfId="1163"/>
    <cellStyle name="เครื่องหมายจุลภาค 3 9 2 2 2" xfId="3313"/>
    <cellStyle name="เครื่องหมายจุลภาค 3 9 2 2 2 2" xfId="3546"/>
    <cellStyle name="เครื่องหมายจุลภาค 3 9 2 2 2 3" xfId="4779"/>
    <cellStyle name="เครื่องหมายจุลภาค 3 9 2 3" xfId="2448"/>
    <cellStyle name="เครื่องหมายจุลภาค 3 9 2 4" xfId="4286"/>
    <cellStyle name="เครื่องหมายจุลภาค 3 9 3" xfId="1511"/>
    <cellStyle name="เครื่องหมายจุลภาค 3 9 4" xfId="1842"/>
    <cellStyle name="เครื่องหมายจุลภาค 3 9 5" xfId="2200"/>
    <cellStyle name="เครื่องหมายจุลภาค 3 9 5 2" xfId="2930"/>
    <cellStyle name="เครื่องหมายจุลภาค 3 9 5 3" xfId="4552"/>
    <cellStyle name="เครื่องหมายจุลภาค 4" xfId="16"/>
    <cellStyle name="เครื่องหมายจุลภาค 4 2" xfId="112"/>
    <cellStyle name="เครื่องหมายจุลภาค 4 2 10" xfId="588"/>
    <cellStyle name="เครื่องหมายจุลภาค 4 2 10 2" xfId="2710"/>
    <cellStyle name="เครื่องหมายจุลภาค 4 2 2" xfId="113"/>
    <cellStyle name="เครื่องหมายจุลภาค 4 2 2 2" xfId="263"/>
    <cellStyle name="เครื่องหมายจุลภาค 4 2 2 2 2" xfId="264"/>
    <cellStyle name="เครื่องหมายจุลภาค 4 2 2 2 2 2" xfId="479"/>
    <cellStyle name="เครื่องหมายจุลภาค 4 2 2 2 2 2 2" xfId="480"/>
    <cellStyle name="เครื่องหมายจุลภาค 4 2 2 2 2 2 2 2" xfId="740"/>
    <cellStyle name="เครื่องหมายจุลภาค 4 2 2 2 2 2 2 2 2" xfId="741"/>
    <cellStyle name="เครื่องหมายจุลภาค 4 2 2 2 2 2 2 2 2 2" xfId="1413"/>
    <cellStyle name="เครื่องหมายจุลภาค 4 2 2 2 2 2 2 2 2 2 2" xfId="1414"/>
    <cellStyle name="เครื่องหมายจุลภาค 4 2 2 2 2 2 2 2 2 2 2 2" xfId="3790"/>
    <cellStyle name="เครื่องหมายจุลภาค 4 2 2 2 2 2 2 2 2 2 2 2 2" xfId="3791"/>
    <cellStyle name="เครื่องหมายจุลภาค 4 2 2 2 2 2 2 2 2 2 3" xfId="2693"/>
    <cellStyle name="เครื่องหมายจุลภาค 4 2 2 2 2 2 2 2 2 3" xfId="1760"/>
    <cellStyle name="เครื่องหมายจุลภาค 4 2 2 2 2 2 2 2 2 4" xfId="2087"/>
    <cellStyle name="เครื่องหมายจุลภาค 4 2 2 2 2 2 2 2 2 5" xfId="2692"/>
    <cellStyle name="เครื่องหมายจุลภาค 4 2 2 2 2 2 2 2 2 5 2" xfId="3205"/>
    <cellStyle name="เครื่องหมายจุลภาค 4 2 2 2 2 2 2 2 3" xfId="1045"/>
    <cellStyle name="เครื่องหมายจุลภาค 4 2 2 2 2 2 2 2 3 2" xfId="1759"/>
    <cellStyle name="เครื่องหมายจุลภาค 4 2 2 2 2 2 2 2 3 2 2" xfId="3451"/>
    <cellStyle name="เครื่องหมายจุลภาค 4 2 2 2 2 2 2 2 3 2 2 2" xfId="3920"/>
    <cellStyle name="เครื่องหมายจุลภาค 4 2 2 2 2 2 2 2 3 3" xfId="2837"/>
    <cellStyle name="เครื่องหมายจุลภาค 4 2 2 2 2 2 2 2 4" xfId="2086"/>
    <cellStyle name="เครื่องหมายจุลภาค 4 2 2 2 2 2 2 2 5" xfId="2346"/>
    <cellStyle name="เครื่องหมายจุลภาค 4 2 2 2 2 2 2 2 5 2" xfId="3204"/>
    <cellStyle name="เครื่องหมายจุลภาค 4 2 2 2 2 2 2 3" xfId="1044"/>
    <cellStyle name="เครื่องหมายจุลภาค 4 2 2 2 2 2 2 3 2" xfId="1216"/>
    <cellStyle name="เครื่องหมายจุลภาค 4 2 2 2 2 2 2 3 2 2" xfId="3450"/>
    <cellStyle name="เครื่องหมายจุลภาค 4 2 2 2 2 2 2 3 2 2 2" xfId="3598"/>
    <cellStyle name="เครื่องหมายจุลภาค 4 2 2 2 2 2 2 3 3" xfId="2500"/>
    <cellStyle name="เครื่องหมายจุลภาค 4 2 2 2 2 2 2 4" xfId="1565"/>
    <cellStyle name="เครื่องหมายจุลภาค 4 2 2 2 2 2 2 5" xfId="1894"/>
    <cellStyle name="เครื่องหมายจุลภาค 4 2 2 2 2 2 2 6" xfId="2345"/>
    <cellStyle name="เครื่องหมายจุลภาค 4 2 2 2 2 2 2 6 2" xfId="2991"/>
    <cellStyle name="เครื่องหมายจุลภาค 4 2 2 2 2 2 3" xfId="592"/>
    <cellStyle name="เครื่องหมายจุลภาค 4 2 2 2 2 2 3 2" xfId="1215"/>
    <cellStyle name="เครื่องหมายจุลภาค 4 2 2 2 2 2 3 2 2" xfId="1289"/>
    <cellStyle name="เครื่องหมายจุลภาค 4 2 2 2 2 2 3 2 2 2" xfId="3597"/>
    <cellStyle name="เครื่องหมายจุลภาค 4 2 2 2 2 2 3 2 2 2 2" xfId="3666"/>
    <cellStyle name="เครื่องหมายจุลภาค 4 2 2 2 2 2 3 2 3" xfId="2568"/>
    <cellStyle name="เครื่องหมายจุลภาค 4 2 2 2 2 2 3 3" xfId="1635"/>
    <cellStyle name="เครื่องหมายจุลภาค 4 2 2 2 2 2 3 4" xfId="1962"/>
    <cellStyle name="เครื่องหมายจุลภาค 4 2 2 2 2 2 3 5" xfId="2499"/>
    <cellStyle name="เครื่องหมายจุลภาค 4 2 2 2 2 2 3 5 2" xfId="3071"/>
    <cellStyle name="เครื่องหมายจุลภาค 4 2 2 2 2 2 4" xfId="856"/>
    <cellStyle name="เครื่องหมายจุลภาค 4 2 2 2 2 2 4 2" xfId="1564"/>
    <cellStyle name="เครื่องหมายจุลภาค 4 2 2 2 2 2 4 2 2" xfId="3292"/>
    <cellStyle name="เครื่องหมายจุลภาค 4 2 2 2 2 2 4 2 2 2" xfId="3847"/>
    <cellStyle name="เครื่องหมายจุลภาค 4 2 2 2 2 2 4 3" xfId="2762"/>
    <cellStyle name="เครื่องหมายจุลภาค 4 2 2 2 2 2 5" xfId="1893"/>
    <cellStyle name="เครื่องหมายจุลภาค 4 2 2 2 2 2 6" xfId="2176"/>
    <cellStyle name="เครื่องหมายจุลภาค 4 2 2 2 2 2 6 2" xfId="2990"/>
    <cellStyle name="เครื่องหมายจุลภาค 4 2 2 2 2 3" xfId="591"/>
    <cellStyle name="เครื่องหมายจุลภาค 4 2 2 2 2 3 2" xfId="653"/>
    <cellStyle name="เครื่องหมายจุลภาค 4 2 2 2 2 3 2 2" xfId="1288"/>
    <cellStyle name="เครื่องหมายจุลภาค 4 2 2 2 2 3 2 2 2" xfId="1329"/>
    <cellStyle name="เครื่องหมายจุลภาค 4 2 2 2 2 3 2 2 2 2" xfId="3665"/>
    <cellStyle name="เครื่องหมายจุลภาค 4 2 2 2 2 3 2 2 2 2 2" xfId="3706"/>
    <cellStyle name="เครื่องหมายจุลภาค 4 2 2 2 2 3 2 2 3" xfId="2608"/>
    <cellStyle name="เครื่องหมายจุลภาค 4 2 2 2 2 3 2 3" xfId="1675"/>
    <cellStyle name="เครื่องหมายจุลภาค 4 2 2 2 2 3 2 4" xfId="2002"/>
    <cellStyle name="เครื่องหมายจุลภาค 4 2 2 2 2 3 2 5" xfId="2567"/>
    <cellStyle name="เครื่องหมายจุลภาค 4 2 2 2 2 3 2 5 2" xfId="3119"/>
    <cellStyle name="เครื่องหมายจุลภาค 4 2 2 2 2 3 3" xfId="944"/>
    <cellStyle name="เครื่องหมายจุลภาค 4 2 2 2 2 3 3 2" xfId="1634"/>
    <cellStyle name="เครื่องหมายจุลภาค 4 2 2 2 2 3 3 2 2" xfId="3362"/>
    <cellStyle name="เครื่องหมายจุลภาค 4 2 2 2 2 3 3 2 2 2" xfId="3882"/>
    <cellStyle name="เครื่องหมายจุลภาค 4 2 2 2 2 3 3 3" xfId="2799"/>
    <cellStyle name="เครื่องหมายจุลภาค 4 2 2 2 2 3 4" xfId="1961"/>
    <cellStyle name="เครื่องหมายจุลภาค 4 2 2 2 2 3 5" xfId="2256"/>
    <cellStyle name="เครื่องหมายจุลภาค 4 2 2 2 2 3 5 2" xfId="3070"/>
    <cellStyle name="เครื่องหมายจุลภาค 4 2 2 2 2 4" xfId="855"/>
    <cellStyle name="เครื่องหมายจุลภาค 4 2 2 2 2 4 2" xfId="1087"/>
    <cellStyle name="เครื่องหมายจุลภาค 4 2 2 2 2 4 2 2" xfId="3291"/>
    <cellStyle name="เครื่องหมายจุลภาค 4 2 2 2 2 4 2 2 2" xfId="3480"/>
    <cellStyle name="เครื่องหมายจุลภาค 4 2 2 2 2 4 3" xfId="2380"/>
    <cellStyle name="เครื่องหมายจุลภาค 4 2 2 2 2 5" xfId="1443"/>
    <cellStyle name="เครื่องหมายจุลภาค 4 2 2 2 2 6" xfId="1779"/>
    <cellStyle name="เครื่องหมายจุลภาค 4 2 2 2 2 7" xfId="2175"/>
    <cellStyle name="เครื่องหมายจุลภาค 4 2 2 2 2 7 2" xfId="2851"/>
    <cellStyle name="เครื่องหมายจุลภาค 4 2 2 2 3" xfId="314"/>
    <cellStyle name="เครื่องหมายจุลภาค 4 2 2 2 4" xfId="364"/>
    <cellStyle name="เครื่องหมายจุลภาค 4 2 2 2 4 2" xfId="652"/>
    <cellStyle name="เครื่องหมายจุลภาค 4 2 2 2 4 2 2" xfId="692"/>
    <cellStyle name="เครื่องหมายจุลภาค 4 2 2 2 4 2 2 2" xfId="1328"/>
    <cellStyle name="เครื่องหมายจุลภาค 4 2 2 2 4 2 2 2 2" xfId="1365"/>
    <cellStyle name="เครื่องหมายจุลภาค 4 2 2 2 4 2 2 2 2 2" xfId="3705"/>
    <cellStyle name="เครื่องหมายจุลภาค 4 2 2 2 4 2 2 2 2 2 2" xfId="3742"/>
    <cellStyle name="เครื่องหมายจุลภาค 4 2 2 2 4 2 2 2 3" xfId="2644"/>
    <cellStyle name="เครื่องหมายจุลภาค 4 2 2 2 4 2 2 3" xfId="1711"/>
    <cellStyle name="เครื่องหมายจุลภาค 4 2 2 2 4 2 2 4" xfId="2038"/>
    <cellStyle name="เครื่องหมายจุลภาค 4 2 2 2 4 2 2 5" xfId="2607"/>
    <cellStyle name="เครื่องหมายจุลภาค 4 2 2 2 4 2 2 5 2" xfId="3156"/>
    <cellStyle name="เครื่องหมายจุลภาค 4 2 2 2 4 2 3" xfId="995"/>
    <cellStyle name="เครื่องหมายจุลภาค 4 2 2 2 4 2 3 2" xfId="1674"/>
    <cellStyle name="เครื่องหมายจุลภาค 4 2 2 2 4 2 3 2 2" xfId="3402"/>
    <cellStyle name="เครื่องหมายจุลภาค 4 2 2 2 4 2 3 2 2 2" xfId="3891"/>
    <cellStyle name="เครื่องหมายจุลภาค 4 2 2 2 4 2 3 3" xfId="2808"/>
    <cellStyle name="เครื่องหมายจุลภาค 4 2 2 2 4 2 4" xfId="2001"/>
    <cellStyle name="เครื่องหมายจุลภาค 4 2 2 2 4 2 5" xfId="2297"/>
    <cellStyle name="เครื่องหมายจุลภาค 4 2 2 2 4 2 5 2" xfId="3118"/>
    <cellStyle name="เครื่องหมายจุลภาค 4 2 2 2 4 3" xfId="943"/>
    <cellStyle name="เครื่องหมายจุลภาค 4 2 2 2 4 3 2" xfId="1143"/>
    <cellStyle name="เครื่องหมายจุลภาค 4 2 2 2 4 3 2 2" xfId="3361"/>
    <cellStyle name="เครื่องหมายจุลภาค 4 2 2 2 4 3 2 2 2" xfId="3529"/>
    <cellStyle name="เครื่องหมายจุลภาค 4 2 2 2 4 3 3" xfId="2431"/>
    <cellStyle name="เครื่องหมายจุลภาค 4 2 2 2 4 4" xfId="1492"/>
    <cellStyle name="เครื่องหมายจุลภาค 4 2 2 2 4 5" xfId="1825"/>
    <cellStyle name="เครื่องหมายจุลภาค 4 2 2 2 4 6" xfId="2255"/>
    <cellStyle name="เครื่องหมายจุลภาค 4 2 2 2 4 6 2" xfId="2910"/>
    <cellStyle name="เครื่องหมายจุลภาค 4 2 2 2 5" xfId="446"/>
    <cellStyle name="เครื่องหมายจุลภาค 4 2 2 2 5 2" xfId="1086"/>
    <cellStyle name="เครื่องหมายจุลภาค 4 2 2 2 5 2 2" xfId="1206"/>
    <cellStyle name="เครื่องหมายจุลภาค 4 2 2 2 5 2 2 2" xfId="3479"/>
    <cellStyle name="เครื่องหมายจุลภาค 4 2 2 2 5 2 2 2 2" xfId="3588"/>
    <cellStyle name="เครื่องหมายจุลภาค 4 2 2 2 5 2 3" xfId="2490"/>
    <cellStyle name="เครื่องหมายจุลภาค 4 2 2 2 5 3" xfId="1553"/>
    <cellStyle name="เครื่องหมายจุลภาค 4 2 2 2 5 4" xfId="1884"/>
    <cellStyle name="เครื่องหมายจุลภาค 4 2 2 2 5 5" xfId="2379"/>
    <cellStyle name="เครื่องหมายจุลภาค 4 2 2 2 5 5 2" xfId="2974"/>
    <cellStyle name="เครื่องหมายจุลภาค 4 2 2 2 6" xfId="573"/>
    <cellStyle name="เครื่องหมายจุลภาค 4 2 2 2 6 2" xfId="1442"/>
    <cellStyle name="เครื่องหมายจุลภาค 4 2 2 2 6 2 2" xfId="3066"/>
    <cellStyle name="เครื่องหมายจุลภาค 4 2 2 2 6 2 2 2" xfId="3810"/>
    <cellStyle name="เครื่องหมายจุลภาค 4 2 2 2 6 3" xfId="2717"/>
    <cellStyle name="เครื่องหมายจุลภาค 4 2 2 2 7" xfId="1778"/>
    <cellStyle name="เครื่องหมายจุลภาค 4 2 2 2 8" xfId="845"/>
    <cellStyle name="เครื่องหมายจุลภาค 4 2 2 2 8 2" xfId="2850"/>
    <cellStyle name="เครื่องหมายจุลภาค 4 2 2 3" xfId="313"/>
    <cellStyle name="เครื่องหมายจุลภาค 4 2 2 3 2" xfId="410"/>
    <cellStyle name="เครื่องหมายจุลภาค 4 2 2 3 2 2" xfId="502"/>
    <cellStyle name="เครื่องหมายจุลภาค 4 2 2 3 2 2 2" xfId="712"/>
    <cellStyle name="เครื่องหมายจุลภาค 4 2 2 3 2 2 2 2" xfId="756"/>
    <cellStyle name="เครื่องหมายจุลภาค 4 2 2 3 2 2 2 2 2" xfId="1385"/>
    <cellStyle name="เครื่องหมายจุลภาค 4 2 2 3 2 2 2 2 2 2" xfId="1429"/>
    <cellStyle name="เครื่องหมายจุลภาค 4 2 2 3 2 2 2 2 2 2 2" xfId="3762"/>
    <cellStyle name="เครื่องหมายจุลภาค 4 2 2 3 2 2 2 2 2 2 2 2" xfId="3806"/>
    <cellStyle name="เครื่องหมายจุลภาค 4 2 2 3 2 2 2 2 2 3" xfId="2708"/>
    <cellStyle name="เครื่องหมายจุลภาค 4 2 2 3 2 2 2 2 3" xfId="1775"/>
    <cellStyle name="เครื่องหมายจุลภาค 4 2 2 3 2 2 2 2 4" xfId="2102"/>
    <cellStyle name="เครื่องหมายจุลภาค 4 2 2 3 2 2 2 2 5" xfId="2664"/>
    <cellStyle name="เครื่องหมายจุลภาค 4 2 2 3 2 2 2 2 5 2" xfId="3220"/>
    <cellStyle name="เครื่องหมายจุลภาค 4 2 2 3 2 2 2 3" xfId="1060"/>
    <cellStyle name="เครื่องหมายจุลภาค 4 2 2 3 2 2 2 3 2" xfId="1731"/>
    <cellStyle name="เครื่องหมายจุลภาค 4 2 2 3 2 2 2 3 2 2" xfId="3466"/>
    <cellStyle name="เครื่องหมายจุลภาค 4 2 2 3 2 2 2 3 2 2 2" xfId="3905"/>
    <cellStyle name="เครื่องหมายจุลภาค 4 2 2 3 2 2 2 3 3" xfId="2822"/>
    <cellStyle name="เครื่องหมายจุลภาค 4 2 2 3 2 2 2 4" xfId="2058"/>
    <cellStyle name="เครื่องหมายจุลภาค 4 2 2 3 2 2 2 5" xfId="2361"/>
    <cellStyle name="เครื่องหมายจุลภาค 4 2 2 3 2 2 2 5 2" xfId="3176"/>
    <cellStyle name="เครื่องหมายจุลภาค 4 2 2 3 2 2 3" xfId="1016"/>
    <cellStyle name="เครื่องหมายจุลภาค 4 2 2 3 2 2 3 2" xfId="1235"/>
    <cellStyle name="เครื่องหมายจุลภาค 4 2 2 3 2 2 3 2 2" xfId="3422"/>
    <cellStyle name="เครื่องหมายจุลภาค 4 2 2 3 2 2 3 2 2 2" xfId="3615"/>
    <cellStyle name="เครื่องหมายจุลภาค 4 2 2 3 2 2 3 3" xfId="2517"/>
    <cellStyle name="เครื่องหมายจุลภาค 4 2 2 3 2 2 4" xfId="1582"/>
    <cellStyle name="เครื่องหมายจุลภาค 4 2 2 3 2 2 5" xfId="1911"/>
    <cellStyle name="เครื่องหมายจุลภาค 4 2 2 3 2 2 6" xfId="2317"/>
    <cellStyle name="เครื่องหมายจุลภาค 4 2 2 3 2 2 6 2" xfId="3010"/>
    <cellStyle name="เครื่องหมายจุลภาค 4 2 2 3 2 3" xfId="611"/>
    <cellStyle name="เครื่องหมายจุลภาค 4 2 2 3 2 3 2" xfId="1177"/>
    <cellStyle name="เครื่องหมายจุลภาค 4 2 2 3 2 3 2 2" xfId="1304"/>
    <cellStyle name="เครื่องหมายจุลภาค 4 2 2 3 2 3 2 2 2" xfId="3559"/>
    <cellStyle name="เครื่องหมายจุลภาค 4 2 2 3 2 3 2 2 2 2" xfId="3681"/>
    <cellStyle name="เครื่องหมายจุลภาค 4 2 2 3 2 3 2 3" xfId="2583"/>
    <cellStyle name="เครื่องหมายจุลภาค 4 2 2 3 2 3 3" xfId="1650"/>
    <cellStyle name="เครื่องหมายจุลภาค 4 2 2 3 2 3 4" xfId="1977"/>
    <cellStyle name="เครื่องหมายจุลภาค 4 2 2 3 2 3 5" xfId="2461"/>
    <cellStyle name="เครื่องหมายจุลภาค 4 2 2 3 2 3 5 2" xfId="3089"/>
    <cellStyle name="เครื่องหมายจุลภาค 4 2 2 3 2 4" xfId="875"/>
    <cellStyle name="เครื่องหมายจุลภาค 4 2 2 3 2 4 2" xfId="1524"/>
    <cellStyle name="เครื่องหมายจุลภาค 4 2 2 3 2 4 2 2" xfId="3307"/>
    <cellStyle name="เครื่องหมายจุลภาค 4 2 2 3 2 4 2 2 2" xfId="3831"/>
    <cellStyle name="เครื่องหมายจุลภาค 4 2 2 3 2 4 3" xfId="2746"/>
    <cellStyle name="เครื่องหมายจุลภาค 4 2 2 3 2 5" xfId="1855"/>
    <cellStyle name="เครื่องหมายจุลภาค 4 2 2 3 2 6" xfId="2191"/>
    <cellStyle name="เครื่องหมายจุลภาค 4 2 2 3 2 6 2" xfId="2943"/>
    <cellStyle name="เครื่องหมายจุลภาค 4 2 2 3 3" xfId="525"/>
    <cellStyle name="เครื่องหมายจุลภาค 4 2 2 3 3 2" xfId="676"/>
    <cellStyle name="เครื่องหมายจุลภาค 4 2 2 3 3 2 2" xfId="1254"/>
    <cellStyle name="เครื่องหมายจุลภาค 4 2 2 3 3 2 2 2" xfId="1349"/>
    <cellStyle name="เครื่องหมายจุลภาค 4 2 2 3 3 2 2 2 2" xfId="3631"/>
    <cellStyle name="เครื่องหมายจุลภาค 4 2 2 3 3 2 2 2 2 2" xfId="3726"/>
    <cellStyle name="เครื่องหมายจุลภาค 4 2 2 3 3 2 2 3" xfId="2628"/>
    <cellStyle name="เครื่องหมายจุลภาค 4 2 2 3 3 2 3" xfId="1695"/>
    <cellStyle name="เครื่องหมายจุลภาค 4 2 2 3 3 2 4" xfId="2022"/>
    <cellStyle name="เครื่องหมายจุลภาค 4 2 2 3 3 2 5" xfId="2533"/>
    <cellStyle name="เครื่องหมายจุลภาค 4 2 2 3 3 2 5 2" xfId="3140"/>
    <cellStyle name="เครื่องหมายจุลภาค 4 2 2 3 3 3" xfId="976"/>
    <cellStyle name="เครื่องหมายจุลภาค 4 2 2 3 3 3 2" xfId="1600"/>
    <cellStyle name="เครื่องหมายจุลภาค 4 2 2 3 3 3 2 2" xfId="3384"/>
    <cellStyle name="เครื่องหมายจุลภาค 4 2 2 3 3 3 2 2 2" xfId="3861"/>
    <cellStyle name="เครื่องหมายจุลภาค 4 2 2 3 3 3 3" xfId="2778"/>
    <cellStyle name="เครื่องหมายจุลภาค 4 2 2 3 3 4" xfId="1927"/>
    <cellStyle name="เครื่องหมายจุลภาค 4 2 2 3 3 5" xfId="2278"/>
    <cellStyle name="เครื่องหมายจุลภาค 4 2 2 3 3 5 2" xfId="3026"/>
    <cellStyle name="เครื่องหมายจุลภาค 4 2 2 3 4" xfId="785"/>
    <cellStyle name="เครื่องหมายจุลภาค 4 2 2 3 4 2" xfId="1119"/>
    <cellStyle name="เครื่องหมายจุลภาค 4 2 2 3 4 2 2" xfId="3243"/>
    <cellStyle name="เครื่องหมายจุลภาค 4 2 2 3 4 2 2 2" xfId="3507"/>
    <cellStyle name="เครื่องหมายจุลภาค 4 2 2 3 4 3" xfId="2409"/>
    <cellStyle name="เครื่องหมายจุลภาค 4 2 2 3 5" xfId="1470"/>
    <cellStyle name="เครื่องหมายจุลภาค 4 2 2 3 6" xfId="1804"/>
    <cellStyle name="เครื่องหมายจุลภาค 4 2 2 3 7" xfId="2127"/>
    <cellStyle name="เครื่องหมายจุลภาค 4 2 2 3 7 2" xfId="2878"/>
    <cellStyle name="เครื่องหมายจุลภาค 4 2 2 4" xfId="363"/>
    <cellStyle name="เครื่องหมายจุลภาค 4 2 2 4 2" xfId="517"/>
    <cellStyle name="เครื่องหมายจุลภาค 4 2 2 4 2 2" xfId="691"/>
    <cellStyle name="เครื่องหมายจุลภาค 4 2 2 4 2 2 2" xfId="1246"/>
    <cellStyle name="เครื่องหมายจุลภาค 4 2 2 4 2 2 2 2" xfId="1364"/>
    <cellStyle name="เครื่องหมายจุลภาค 4 2 2 4 2 2 2 2 2" xfId="3623"/>
    <cellStyle name="เครื่องหมายจุลภาค 4 2 2 4 2 2 2 2 2 2" xfId="3741"/>
    <cellStyle name="เครื่องหมายจุลภาค 4 2 2 4 2 2 2 3" xfId="2643"/>
    <cellStyle name="เครื่องหมายจุลภาค 4 2 2 4 2 2 3" xfId="1710"/>
    <cellStyle name="เครื่องหมายจุลภาค 4 2 2 4 2 2 4" xfId="2037"/>
    <cellStyle name="เครื่องหมายจุลภาค 4 2 2 4 2 2 5" xfId="2525"/>
    <cellStyle name="เครื่องหมายจุลภาค 4 2 2 4 2 2 5 2" xfId="3155"/>
    <cellStyle name="เครื่องหมายจุลภาค 4 2 2 4 2 3" xfId="994"/>
    <cellStyle name="เครื่องหมายจุลภาค 4 2 2 4 2 3 2" xfId="1592"/>
    <cellStyle name="เครื่องหมายจุลภาค 4 2 2 4 2 3 2 2" xfId="3401"/>
    <cellStyle name="เครื่องหมายจุลภาค 4 2 2 4 2 3 2 2 2" xfId="3853"/>
    <cellStyle name="เครื่องหมายจุลภาค 4 2 2 4 2 3 3" xfId="2770"/>
    <cellStyle name="เครื่องหมายจุลภาค 4 2 2 4 2 4" xfId="1919"/>
    <cellStyle name="เครื่องหมายจุลภาค 4 2 2 4 2 5" xfId="2296"/>
    <cellStyle name="เครื่องหมายจุลภาค 4 2 2 4 2 5 2" xfId="3018"/>
    <cellStyle name="เครื่องหมายจุลภาค 4 2 2 4 3" xfId="238"/>
    <cellStyle name="เครื่องหมายจุลภาค 4 2 2 4 3 2" xfId="1142"/>
    <cellStyle name="เครื่องหมายจุลภาค 4 2 2 4 3 2 2" xfId="358"/>
    <cellStyle name="เครื่องหมายจุลภาค 4 2 2 4 3 2 2 2" xfId="3528"/>
    <cellStyle name="เครื่องหมายจุลภาค 4 2 2 4 3 3" xfId="2430"/>
    <cellStyle name="เครื่องหมายจุลภาค 4 2 2 4 4" xfId="1491"/>
    <cellStyle name="เครื่องหมายจุลภาค 4 2 2 4 5" xfId="1824"/>
    <cellStyle name="เครื่องหมายจุลภาค 4 2 2 4 6" xfId="614"/>
    <cellStyle name="เครื่องหมายจุลภาค 4 2 2 4 6 2" xfId="2909"/>
    <cellStyle name="เครื่องหมายจุลภาค 4 2 2 5" xfId="481"/>
    <cellStyle name="เครื่องหมายจุลภาค 4 2 2 5 2" xfId="936"/>
    <cellStyle name="เครื่องหมายจุลภาค 4 2 2 5 2 2" xfId="1217"/>
    <cellStyle name="เครื่องหมายจุลภาค 4 2 2 5 2 2 2" xfId="3356"/>
    <cellStyle name="เครื่องหมายจุลภาค 4 2 2 5 2 2 2 2" xfId="3599"/>
    <cellStyle name="เครื่องหมายจุลภาค 4 2 2 5 2 3" xfId="2501"/>
    <cellStyle name="เครื่องหมายจุลภาค 4 2 2 5 3" xfId="1566"/>
    <cellStyle name="เครื่องหมายจุลภาค 4 2 2 5 4" xfId="1895"/>
    <cellStyle name="เครื่องหมายจุลภาค 4 2 2 5 5" xfId="2250"/>
    <cellStyle name="เครื่องหมายจุลภาค 4 2 2 5 5 2" xfId="2992"/>
    <cellStyle name="เครื่องหมายจุลภาค 4 2 2 6" xfId="587"/>
    <cellStyle name="เครื่องหมายจุลภาค 4 2 2 6 2" xfId="777"/>
    <cellStyle name="เครื่องหมายจุลภาค 4 2 2 6 2 2" xfId="3068"/>
    <cellStyle name="เครื่องหมายจุลภาค 4 2 2 6 2 2 2" xfId="3236"/>
    <cellStyle name="เครื่องหมายจุลภาค 4 2 2 6 3" xfId="2116"/>
    <cellStyle name="เครื่องหมายจุลภาค 4 2 2 7" xfId="932"/>
    <cellStyle name="เครื่องหมายจุลภาค 4 2 2 8" xfId="850"/>
    <cellStyle name="เครื่องหมายจุลภาค 4 2 2 8 2" xfId="843"/>
    <cellStyle name="เครื่องหมายจุลภาค 4 2 3" xfId="114"/>
    <cellStyle name="เครื่องหมายจุลภาค 4 2 4" xfId="183"/>
    <cellStyle name="เครื่องหมายจุลภาค 4 2 4 2" xfId="409"/>
    <cellStyle name="เครื่องหมายจุลภาค 4 2 4 2 2" xfId="438"/>
    <cellStyle name="เครื่องหมายจุลภาค 4 2 4 2 2 2" xfId="711"/>
    <cellStyle name="เครื่องหมายจุลภาค 4 2 4 2 2 2 2" xfId="732"/>
    <cellStyle name="เครื่องหมายจุลภาค 4 2 4 2 2 2 2 2" xfId="1384"/>
    <cellStyle name="เครื่องหมายจุลภาค 4 2 4 2 2 2 2 2 2" xfId="1405"/>
    <cellStyle name="เครื่องหมายจุลภาค 4 2 4 2 2 2 2 2 2 2" xfId="3761"/>
    <cellStyle name="เครื่องหมายจุลภาค 4 2 4 2 2 2 2 2 2 2 2" xfId="3782"/>
    <cellStyle name="เครื่องหมายจุลภาค 4 2 4 2 2 2 2 2 3" xfId="2684"/>
    <cellStyle name="เครื่องหมายจุลภาค 4 2 4 2 2 2 2 3" xfId="1751"/>
    <cellStyle name="เครื่องหมายจุลภาค 4 2 4 2 2 2 2 4" xfId="2078"/>
    <cellStyle name="เครื่องหมายจุลภาค 4 2 4 2 2 2 2 5" xfId="2663"/>
    <cellStyle name="เครื่องหมายจุลภาค 4 2 4 2 2 2 2 5 2" xfId="3196"/>
    <cellStyle name="เครื่องหมายจุลภาค 4 2 4 2 2 2 3" xfId="1036"/>
    <cellStyle name="เครื่องหมายจุลภาค 4 2 4 2 2 2 3 2" xfId="1730"/>
    <cellStyle name="เครื่องหมายจุลภาค 4 2 4 2 2 2 3 2 2" xfId="3442"/>
    <cellStyle name="เครื่องหมายจุลภาค 4 2 4 2 2 2 3 2 2 2" xfId="3904"/>
    <cellStyle name="เครื่องหมายจุลภาค 4 2 4 2 2 2 3 3" xfId="2821"/>
    <cellStyle name="เครื่องหมายจุลภาค 4 2 4 2 2 2 4" xfId="2057"/>
    <cellStyle name="เครื่องหมายจุลภาค 4 2 4 2 2 2 5" xfId="2337"/>
    <cellStyle name="เครื่องหมายจุลภาค 4 2 4 2 2 2 5 2" xfId="3175"/>
    <cellStyle name="เครื่องหมายจุลภาค 4 2 4 2 2 3" xfId="1015"/>
    <cellStyle name="เครื่องหมายจุลภาค 4 2 4 2 2 3 2" xfId="1198"/>
    <cellStyle name="เครื่องหมายจุลภาค 4 2 4 2 2 3 2 2" xfId="3421"/>
    <cellStyle name="เครื่องหมายจุลภาค 4 2 4 2 2 3 2 2 2" xfId="3580"/>
    <cellStyle name="เครื่องหมายจุลภาค 4 2 4 2 2 3 3" xfId="2482"/>
    <cellStyle name="เครื่องหมายจุลภาค 4 2 4 2 2 4" xfId="1545"/>
    <cellStyle name="เครื่องหมายจุลภาค 4 2 4 2 2 5" xfId="1876"/>
    <cellStyle name="เครื่องหมายจุลภาค 4 2 4 2 2 6" xfId="2316"/>
    <cellStyle name="เครื่องหมายจุลภาค 4 2 4 2 2 6 2" xfId="2966"/>
    <cellStyle name="เครื่องหมายจุลภาค 4 2 4 2 3" xfId="558"/>
    <cellStyle name="เครื่องหมายจุลภาค 4 2 4 2 3 2" xfId="1176"/>
    <cellStyle name="เครื่องหมายจุลภาค 4 2 4 2 3 2 2" xfId="1280"/>
    <cellStyle name="เครื่องหมายจุลภาค 4 2 4 2 3 2 2 2" xfId="3558"/>
    <cellStyle name="เครื่องหมายจุลภาค 4 2 4 2 3 2 2 2 2" xfId="3657"/>
    <cellStyle name="เครื่องหมายจุลภาค 4 2 4 2 3 2 3" xfId="2559"/>
    <cellStyle name="เครื่องหมายจุลภาค 4 2 4 2 3 3" xfId="1626"/>
    <cellStyle name="เครื่องหมายจุลภาค 4 2 4 2 3 4" xfId="1953"/>
    <cellStyle name="เครื่องหมายจุลภาค 4 2 4 2 3 5" xfId="2460"/>
    <cellStyle name="เครื่องหมายจุลภาค 4 2 4 2 3 5 2" xfId="3054"/>
    <cellStyle name="เครื่องหมายจุลภาค 4 2 4 2 4" xfId="832"/>
    <cellStyle name="เครื่องหมายจุลภาค 4 2 4 2 4 2" xfId="1523"/>
    <cellStyle name="เครื่องหมายจุลภาค 4 2 4 2 4 2 2" xfId="3283"/>
    <cellStyle name="เครื่องหมายจุลภาค 4 2 4 2 4 2 2 2" xfId="3830"/>
    <cellStyle name="เครื่องหมายจุลภาค 4 2 4 2 4 3" xfId="2745"/>
    <cellStyle name="เครื่องหมายจุลภาค 4 2 4 2 5" xfId="1854"/>
    <cellStyle name="เครื่องหมายจุลภาค 4 2 4 2 6" xfId="2167"/>
    <cellStyle name="เครื่องหมายจุลภาค 4 2 4 2 6 2" xfId="2942"/>
    <cellStyle name="เครื่องหมายจุลภาค 4 2 4 3" xfId="524"/>
    <cellStyle name="เครื่องหมายจุลภาค 4 2 4 3 2" xfId="636"/>
    <cellStyle name="เครื่องหมายจุลภาค 4 2 4 3 2 2" xfId="1253"/>
    <cellStyle name="เครื่องหมายจุลภาค 4 2 4 3 2 2 2" xfId="1320"/>
    <cellStyle name="เครื่องหมายจุลภาค 4 2 4 3 2 2 2 2" xfId="3630"/>
    <cellStyle name="เครื่องหมายจุลภาค 4 2 4 3 2 2 2 2 2" xfId="3697"/>
    <cellStyle name="เครื่องหมายจุลภาค 4 2 4 3 2 2 3" xfId="2599"/>
    <cellStyle name="เครื่องหมายจุลภาค 4 2 4 3 2 3" xfId="1666"/>
    <cellStyle name="เครื่องหมายจุลภาค 4 2 4 3 2 4" xfId="1993"/>
    <cellStyle name="เครื่องหมายจุลภาค 4 2 4 3 2 5" xfId="2532"/>
    <cellStyle name="เครื่องหมายจุลภาค 4 2 4 3 2 5 2" xfId="3107"/>
    <cellStyle name="เครื่องหมายจุลภาค 4 2 4 3 3" xfId="912"/>
    <cellStyle name="เครื่องหมายจุลภาค 4 2 4 3 3 2" xfId="1599"/>
    <cellStyle name="เครื่องหมายจุลภาค 4 2 4 3 3 2 2" xfId="3335"/>
    <cellStyle name="เครื่องหมายจุลภาค 4 2 4 3 3 2 2 2" xfId="3860"/>
    <cellStyle name="เครื่องหมายจุลภาค 4 2 4 3 3 3" xfId="2777"/>
    <cellStyle name="เครื่องหมายจุลภาค 4 2 4 3 4" xfId="1926"/>
    <cellStyle name="เครื่องหมายจุลภาค 4 2 4 3 5" xfId="2222"/>
    <cellStyle name="เครื่องหมายจุลภาค 4 2 4 3 5 2" xfId="3025"/>
    <cellStyle name="เครื่องหมายจุลภาค 4 2 4 4" xfId="784"/>
    <cellStyle name="เครื่องหมายจุลภาค 4 2 4 4 2" xfId="920"/>
    <cellStyle name="เครื่องหมายจุลภาค 4 2 4 4 2 2" xfId="3242"/>
    <cellStyle name="เครื่องหมายจุลภาค 4 2 4 4 2 2 2" xfId="3343"/>
    <cellStyle name="เครื่องหมายจุลภาค 4 2 4 4 3" xfId="2231"/>
    <cellStyle name="เครื่องหมายจุลภาค 4 2 4 5" xfId="805"/>
    <cellStyle name="เครื่องหมายจุลภาค 4 2 4 6" xfId="963"/>
    <cellStyle name="เครื่องหมายจุลภาค 4 2 4 7" xfId="2126"/>
    <cellStyle name="เครื่องหมายจุลภาค 4 2 4 7 2" xfId="847"/>
    <cellStyle name="เครื่องหมายจุลภาค 4 2 5" xfId="169"/>
    <cellStyle name="เครื่องหมายจุลภาค 4 2 6" xfId="293"/>
    <cellStyle name="เครื่องหมายจุลภาค 4 2 6 2" xfId="453"/>
    <cellStyle name="เครื่องหมายจุลภาค 4 2 6 2 2" xfId="671"/>
    <cellStyle name="เครื่องหมายจุลภาค 4 2 6 2 2 2" xfId="1210"/>
    <cellStyle name="เครื่องหมายจุลภาค 4 2 6 2 2 2 2" xfId="1345"/>
    <cellStyle name="เครื่องหมายจุลภาค 4 2 6 2 2 2 2 2" xfId="3592"/>
    <cellStyle name="เครื่องหมายจุลภาค 4 2 6 2 2 2 2 2 2" xfId="3722"/>
    <cellStyle name="เครื่องหมายจุลภาค 4 2 6 2 2 2 3" xfId="2624"/>
    <cellStyle name="เครื่องหมายจุลภาค 4 2 6 2 2 3" xfId="1691"/>
    <cellStyle name="เครื่องหมายจุลภาค 4 2 6 2 2 4" xfId="2018"/>
    <cellStyle name="เครื่องหมายจุลภาค 4 2 6 2 2 5" xfId="2494"/>
    <cellStyle name="เครื่องหมายจุลภาค 4 2 6 2 2 5 2" xfId="3135"/>
    <cellStyle name="เครื่องหมายจุลภาค 4 2 6 2 3" xfId="964"/>
    <cellStyle name="เครื่องหมายจุลภาค 4 2 6 2 3 2" xfId="1557"/>
    <cellStyle name="เครื่องหมายจุลภาค 4 2 6 2 3 2 2" xfId="3379"/>
    <cellStyle name="เครื่องหมายจุลภาค 4 2 6 2 3 2 2 2" xfId="3846"/>
    <cellStyle name="เครื่องหมายจุลภาค 4 2 6 2 3 3" xfId="2761"/>
    <cellStyle name="เครื่องหมายจุลภาค 4 2 6 2 4" xfId="1888"/>
    <cellStyle name="เครื่องหมายจุลภาค 4 2 6 2 5" xfId="2273"/>
    <cellStyle name="เครื่องหมายจุลภาค 4 2 6 2 5 2" xfId="2980"/>
    <cellStyle name="เครื่องหมายจุลภาค 4 2 6 3" xfId="572"/>
    <cellStyle name="เครื่องหมายจุลภาค 4 2 6 3 2" xfId="1110"/>
    <cellStyle name="เครื่องหมายจุลภาค 4 2 6 3 2 2" xfId="3065"/>
    <cellStyle name="เครื่องหมายจุลภาค 4 2 6 3 2 2 2" xfId="3500"/>
    <cellStyle name="เครื่องหมายจุลภาค 4 2 6 3 3" xfId="2401"/>
    <cellStyle name="เครื่องหมายจุลภาค 4 2 6 4" xfId="1463"/>
    <cellStyle name="เครื่องหมายจุลภาค 4 2 6 5" xfId="1798"/>
    <cellStyle name="เครื่องหมายจุลภาค 4 2 6 6" xfId="973"/>
    <cellStyle name="เครื่องหมายจุลภาค 4 2 6 6 2" xfId="2872"/>
    <cellStyle name="เครื่องหมายจุลภาค 4 2 7" xfId="332"/>
    <cellStyle name="เครื่องหมายจุลภาค 4 2 7 2" xfId="448"/>
    <cellStyle name="เครื่องหมายจุลภาค 4 2 7 2 2" xfId="1128"/>
    <cellStyle name="เครื่องหมายจุลภาค 4 2 7 2 2 2" xfId="2975"/>
    <cellStyle name="เครื่องหมายจุลภาค 4 2 7 2 2 2 2" xfId="3514"/>
    <cellStyle name="เครื่องหมายจุลภาค 4 2 7 2 3" xfId="2416"/>
    <cellStyle name="เครื่องหมายจุลภาค 4 2 7 3" xfId="1477"/>
    <cellStyle name="เครื่องหมายจุลภาค 4 2 7 4" xfId="1811"/>
    <cellStyle name="เครื่องหมายจุลภาค 4 2 7 5" xfId="1004"/>
    <cellStyle name="เครื่องหมายจุลภาค 4 2 7 5 2" xfId="2888"/>
    <cellStyle name="เครื่องหมายจุลภาค 4 2 8" xfId="585"/>
    <cellStyle name="เครื่องหมายจุลภาค 4 2 8 2" xfId="768"/>
    <cellStyle name="เครื่องหมายจุลภาค 4 2 8 2 2" xfId="3067"/>
    <cellStyle name="เครื่องหมายจุลภาค 4 2 8 2 2 2" xfId="3228"/>
    <cellStyle name="เครื่องหมายจุลภาค 4 2 8 3" xfId="2106"/>
    <cellStyle name="เครื่องหมายจุลภาค 4 2 9" xfId="1073"/>
    <cellStyle name="เครื่องหมายจุลภาค 4 3" xfId="158"/>
    <cellStyle name="เครื่องหมายจุลภาค 4 3 2" xfId="400"/>
    <cellStyle name="เครื่องหมายจุลภาค 4 3 2 2" xfId="423"/>
    <cellStyle name="เครื่องหมายจุลภาค 4 3 2 2 2" xfId="702"/>
    <cellStyle name="เครื่องหมายจุลภาค 4 3 2 2 2 2" xfId="723"/>
    <cellStyle name="เครื่องหมายจุลภาค 4 3 2 2 2 2 2" xfId="1375"/>
    <cellStyle name="เครื่องหมายจุลภาค 4 3 2 2 2 2 2 2" xfId="1396"/>
    <cellStyle name="เครื่องหมายจุลภาค 4 3 2 2 2 2 2 2 2" xfId="3752"/>
    <cellStyle name="เครื่องหมายจุลภาค 4 3 2 2 2 2 2 2 2 2" xfId="3773"/>
    <cellStyle name="เครื่องหมายจุลภาค 4 3 2 2 2 2 2 3" xfId="2675"/>
    <cellStyle name="เครื่องหมายจุลภาค 4 3 2 2 2 2 3" xfId="1742"/>
    <cellStyle name="เครื่องหมายจุลภาค 4 3 2 2 2 2 4" xfId="2069"/>
    <cellStyle name="เครื่องหมายจุลภาค 4 3 2 2 2 2 5" xfId="2654"/>
    <cellStyle name="เครื่องหมายจุลภาค 4 3 2 2 2 2 5 2" xfId="3187"/>
    <cellStyle name="เครื่องหมายจุลภาค 4 3 2 2 2 3" xfId="1027"/>
    <cellStyle name="เครื่องหมายจุลภาค 4 3 2 2 2 3 2" xfId="1721"/>
    <cellStyle name="เครื่องหมายจุลภาค 4 3 2 2 2 3 2 2" xfId="3433"/>
    <cellStyle name="เครื่องหมายจุลภาค 4 3 2 2 2 3 2 2 2" xfId="3895"/>
    <cellStyle name="เครื่องหมายจุลภาค 4 3 2 2 2 3 3" xfId="2812"/>
    <cellStyle name="เครื่องหมายจุลภาค 4 3 2 2 2 4" xfId="2048"/>
    <cellStyle name="เครื่องหมายจุลภาค 4 3 2 2 2 5" xfId="2328"/>
    <cellStyle name="เครื่องหมายจุลภาค 4 3 2 2 2 5 2" xfId="3166"/>
    <cellStyle name="เครื่องหมายจุลภาค 4 3 2 2 3" xfId="1006"/>
    <cellStyle name="เครื่องหมายจุลภาค 4 3 2 2 3 2" xfId="1189"/>
    <cellStyle name="เครื่องหมายจุลภาค 4 3 2 2 3 2 2" xfId="3412"/>
    <cellStyle name="เครื่องหมายจุลภาค 4 3 2 2 3 2 2 2" xfId="3571"/>
    <cellStyle name="เครื่องหมายจุลภาค 4 3 2 2 3 3" xfId="2473"/>
    <cellStyle name="เครื่องหมายจุลภาค 4 3 2 2 4" xfId="1536"/>
    <cellStyle name="เครื่องหมายจุลภาค 4 3 2 2 5" xfId="1867"/>
    <cellStyle name="เครื่องหมายจุลภาค 4 3 2 2 6" xfId="2307"/>
    <cellStyle name="เครื่องหมายจุลภาค 4 3 2 2 6 2" xfId="2955"/>
    <cellStyle name="เครื่องหมายจุลภาค 4 3 2 3" xfId="544"/>
    <cellStyle name="เครื่องหมายจุลภาค 4 3 2 3 2" xfId="1167"/>
    <cellStyle name="เครื่องหมายจุลภาค 4 3 2 3 2 2" xfId="1271"/>
    <cellStyle name="เครื่องหมายจุลภาค 4 3 2 3 2 2 2" xfId="3549"/>
    <cellStyle name="เครื่องหมายจุลภาค 4 3 2 3 2 2 2 2" xfId="3648"/>
    <cellStyle name="เครื่องหมายจุลภาค 4 3 2 3 2 3" xfId="2550"/>
    <cellStyle name="เครื่องหมายจุลภาค 4 3 2 3 3" xfId="1617"/>
    <cellStyle name="เครื่องหมายจุลภาค 4 3 2 3 4" xfId="1944"/>
    <cellStyle name="เครื่องหมายจุลภาค 4 3 2 3 5" xfId="2451"/>
    <cellStyle name="เครื่องหมายจุลภาค 4 3 2 3 5 2" xfId="3044"/>
    <cellStyle name="เครื่องหมายจุลภาค 4 3 2 4" xfId="821"/>
    <cellStyle name="เครื่องหมายจุลภาค 4 3 2 4 2" xfId="1514"/>
    <cellStyle name="เครื่องหมายจุลภาค 4 3 2 4 2 2" xfId="3274"/>
    <cellStyle name="เครื่องหมายจุลภาค 4 3 2 4 2 2 2" xfId="3821"/>
    <cellStyle name="เครื่องหมายจุลภาค 4 3 2 4 3" xfId="2736"/>
    <cellStyle name="เครื่องหมายจุลภาค 4 3 2 5" xfId="1845"/>
    <cellStyle name="เครื่องหมายจุลภาค 4 3 2 6" xfId="2158"/>
    <cellStyle name="เครื่องหมายจุลภาค 4 3 2 6 2" xfId="2933"/>
    <cellStyle name="เครื่องหมายจุลภาค 4 3 3" xfId="348"/>
    <cellStyle name="เครื่องหมายจุลภาค 4 3 3 2" xfId="624"/>
    <cellStyle name="เครื่องหมายจุลภาค 4 3 3 2 2" xfId="1140"/>
    <cellStyle name="เครื่องหมายจุลภาค 4 3 3 2 2 2" xfId="1309"/>
    <cellStyle name="เครื่องหมายจุลภาค 4 3 3 2 2 2 2" xfId="3526"/>
    <cellStyle name="เครื่องหมายจุลภาค 4 3 3 2 2 2 2 2" xfId="3686"/>
    <cellStyle name="เครื่องหมายจุลภาค 4 3 3 2 2 3" xfId="2588"/>
    <cellStyle name="เครื่องหมายจุลภาค 4 3 3 2 3" xfId="1655"/>
    <cellStyle name="เครื่องหมายจุลภาค 4 3 3 2 4" xfId="1982"/>
    <cellStyle name="เครื่องหมายจุลภาค 4 3 3 2 5" xfId="2428"/>
    <cellStyle name="เครื่องหมายจุลภาค 4 3 3 2 5 2" xfId="3096"/>
    <cellStyle name="เครื่องหมายจุลภาค 4 3 3 3" xfId="897"/>
    <cellStyle name="เครื่องหมายจุลภาค 4 3 3 3 2" xfId="1489"/>
    <cellStyle name="เครื่องหมายจุลภาค 4 3 3 3 2 2" xfId="3320"/>
    <cellStyle name="เครื่องหมายจุลภาค 4 3 3 3 2 2 2" xfId="3818"/>
    <cellStyle name="เครื่องหมายจุลภาค 4 3 3 3 3" xfId="2731"/>
    <cellStyle name="เครื่องหมายจุลภาค 4 3 3 4" xfId="1822"/>
    <cellStyle name="เครื่องหมายจุลภาค 4 3 3 5" xfId="2207"/>
    <cellStyle name="เครื่องหมายจุลภาค 4 3 3 5 2" xfId="2902"/>
    <cellStyle name="เครื่องหมายจุลภาค 4 3 4" xfId="329"/>
    <cellStyle name="เครื่องหมายจุลภาค 4 3 4 2" xfId="907"/>
    <cellStyle name="เครื่องหมายจุลภาค 4 3 4 2 2" xfId="2886"/>
    <cellStyle name="เครื่องหมายจุลภาค 4 3 4 2 2 2" xfId="3330"/>
    <cellStyle name="เครื่องหมายจุลภาค 4 3 4 3" xfId="2217"/>
    <cellStyle name="เครื่องหมายจุลภาค 4 3 5" xfId="1066"/>
    <cellStyle name="เครื่องหมายจุลภาค 4 3 6" xfId="1436"/>
    <cellStyle name="เครื่องหมายจุลภาค 4 3 7" xfId="1147"/>
    <cellStyle name="เครื่องหมายจุลภาค 4 3 7 2" xfId="2240"/>
    <cellStyle name="เครื่องหมายจุลภาค 4 4" xfId="233"/>
    <cellStyle name="เครื่องหมายจุลภาค 4 5" xfId="339"/>
    <cellStyle name="เครื่องหมายจุลภาค 4 5 2" xfId="537"/>
    <cellStyle name="เครื่องหมายจุลภาค 4 5 2 2" xfId="688"/>
    <cellStyle name="เครื่องหมายจุลภาค 4 5 2 2 2" xfId="1266"/>
    <cellStyle name="เครื่องหมายจุลภาค 4 5 2 2 2 2" xfId="1361"/>
    <cellStyle name="เครื่องหมายจุลภาค 4 5 2 2 2 2 2" xfId="3643"/>
    <cellStyle name="เครื่องหมายจุลภาค 4 5 2 2 2 2 2 2" xfId="3738"/>
    <cellStyle name="เครื่องหมายจุลภาค 4 5 2 2 2 3" xfId="2640"/>
    <cellStyle name="เครื่องหมายจุลภาค 4 5 2 2 3" xfId="1707"/>
    <cellStyle name="เครื่องหมายจุลภาค 4 5 2 2 4" xfId="2034"/>
    <cellStyle name="เครื่องหมายจุลภาค 4 5 2 2 5" xfId="2545"/>
    <cellStyle name="เครื่องหมายจุลภาค 4 5 2 2 5 2" xfId="3152"/>
    <cellStyle name="เครื่องหมายจุลภาค 4 5 2 3" xfId="991"/>
    <cellStyle name="เครื่องหมายจุลภาค 4 5 2 3 2" xfId="1612"/>
    <cellStyle name="เครื่องหมายจุลภาค 4 5 2 3 2 2" xfId="3398"/>
    <cellStyle name="เครื่องหมายจุลภาค 4 5 2 3 2 2 2" xfId="3873"/>
    <cellStyle name="เครื่องหมายจุลภาค 4 5 2 3 3" xfId="2790"/>
    <cellStyle name="เครื่องหมายจุลภาค 4 5 2 4" xfId="1939"/>
    <cellStyle name="เครื่องหมายจุลภาค 4 5 2 5" xfId="2293"/>
    <cellStyle name="เครื่องหมายจุลภาค 4 5 2 5 2" xfId="3038"/>
    <cellStyle name="เครื่องหมายจุลภาค 4 5 3" xfId="810"/>
    <cellStyle name="เครื่องหมายจุลภาค 4 5 3 2" xfId="1134"/>
    <cellStyle name="เครื่องหมายจุลภาค 4 5 3 2 2" xfId="3265"/>
    <cellStyle name="เครื่องหมายจุลภาค 4 5 3 2 2 2" xfId="3520"/>
    <cellStyle name="เครื่องหมายจุลภาค 4 5 3 3" xfId="2422"/>
    <cellStyle name="เครื่องหมายจุลภาค 4 5 4" xfId="1483"/>
    <cellStyle name="เครื่องหมายจุลภาค 4 5 5" xfId="1817"/>
    <cellStyle name="เครื่องหมายจุลภาค 4 5 6" xfId="2149"/>
    <cellStyle name="เครื่องหมายจุลภาค 4 5 6 2" xfId="2895"/>
    <cellStyle name="เครื่องหมายจุลภาค 4 6" xfId="287"/>
    <cellStyle name="เครื่องหมายจุลภาค 4 6 2" xfId="888"/>
    <cellStyle name="เครื่องหมายจุลภาค 4 6 2 2" xfId="1108"/>
    <cellStyle name="เครื่องหมายจุลภาค 4 6 2 2 2" xfId="3312"/>
    <cellStyle name="เครื่องหมายจุลภาค 4 6 2 2 2 2" xfId="3498"/>
    <cellStyle name="เครื่องหมายจุลภาค 4 6 2 3" xfId="2398"/>
    <cellStyle name="เครื่องหมายจุลภาค 4 6 3" xfId="1461"/>
    <cellStyle name="เครื่องหมายจุลภาค 4 6 4" xfId="1796"/>
    <cellStyle name="เครื่องหมายจุลภาค 4 6 5" xfId="2199"/>
    <cellStyle name="เครื่องหมายจุลภาค 4 6 5 2" xfId="2869"/>
    <cellStyle name="เครื่องหมายจุลภาค 4 7" xfId="620"/>
    <cellStyle name="เครื่องหมายจุลภาค 4 7 2" xfId="939"/>
    <cellStyle name="เครื่องหมายจุลภาค 4 7 2 2" xfId="3092"/>
    <cellStyle name="เครื่องหมายจุลภาค 4 7 2 2 2" xfId="3359"/>
    <cellStyle name="เครื่องหมายจุลภาค 4 7 3" xfId="2253"/>
    <cellStyle name="เครื่องหมายจุลภาค 4 8" xfId="1068"/>
    <cellStyle name="เครื่องหมายจุลภาค 4 9" xfId="569"/>
    <cellStyle name="เครื่องหมายจุลภาค 4 9 2" xfId="2712"/>
    <cellStyle name="เครื่องหมายจุลภาค 5" xfId="17"/>
    <cellStyle name="เครื่องหมายจุลภาค 5 10" xfId="1082"/>
    <cellStyle name="เครื่องหมายจุลภาค 5 11" xfId="554"/>
    <cellStyle name="เครื่องหมายจุลภาค 5 11 2" xfId="2734"/>
    <cellStyle name="เครื่องหมายจุลภาค 5 2" xfId="18"/>
    <cellStyle name="เครื่องหมายจุลภาค 5 2 11" xfId="115"/>
    <cellStyle name="เครื่องหมายจุลภาค 5 2 11 2" xfId="4017"/>
    <cellStyle name="เครื่องหมายจุลภาค 5 2 2" xfId="116"/>
    <cellStyle name="เครื่องหมายจุลภาค 5 2 2 2" xfId="185"/>
    <cellStyle name="เครื่องหมายจุลภาค 5 2 2 2 2" xfId="267"/>
    <cellStyle name="เครื่องหมายจุลภาค 5 2 2 2 2 2" xfId="440"/>
    <cellStyle name="เครื่องหมายจุลภาค 5 2 2 2 2 2 2" xfId="482"/>
    <cellStyle name="เครื่องหมายจุลภาค 5 2 2 2 2 2 2 2" xfId="734"/>
    <cellStyle name="เครื่องหมายจุลภาค 5 2 2 2 2 2 2 2 2" xfId="742"/>
    <cellStyle name="เครื่องหมายจุลภาค 5 2 2 2 2 2 2 2 2 2" xfId="1407"/>
    <cellStyle name="เครื่องหมายจุลภาค 5 2 2 2 2 2 2 2 2 2 2" xfId="1415"/>
    <cellStyle name="เครื่องหมายจุลภาค 5 2 2 2 2 2 2 2 2 2 2 2" xfId="3784"/>
    <cellStyle name="เครื่องหมายจุลภาค 5 2 2 2 2 2 2 2 2 2 2 2 2" xfId="3792"/>
    <cellStyle name="เครื่องหมายจุลภาค 5 2 2 2 2 2 2 2 2 2 3" xfId="2694"/>
    <cellStyle name="เครื่องหมายจุลภาค 5 2 2 2 2 2 2 2 2 3" xfId="1761"/>
    <cellStyle name="เครื่องหมายจุลภาค 5 2 2 2 2 2 2 2 2 4" xfId="2088"/>
    <cellStyle name="เครื่องหมายจุลภาค 5 2 2 2 2 2 2 2 2 5" xfId="2686"/>
    <cellStyle name="เครื่องหมายจุลภาค 5 2 2 2 2 2 2 2 2 5 2" xfId="3206"/>
    <cellStyle name="เครื่องหมายจุลภาค 5 2 2 2 2 2 2 2 3" xfId="1046"/>
    <cellStyle name="เครื่องหมายจุลภาค 5 2 2 2 2 2 2 2 3 2" xfId="1753"/>
    <cellStyle name="เครื่องหมายจุลภาค 5 2 2 2 2 2 2 2 3 2 2" xfId="3452"/>
    <cellStyle name="เครื่องหมายจุลภาค 5 2 2 2 2 2 2 2 3 2 2 2" xfId="3915"/>
    <cellStyle name="เครื่องหมายจุลภาค 5 2 2 2 2 2 2 2 3 3" xfId="2832"/>
    <cellStyle name="เครื่องหมายจุลภาค 5 2 2 2 2 2 2 2 4" xfId="2080"/>
    <cellStyle name="เครื่องหมายจุลภาค 5 2 2 2 2 2 2 2 5" xfId="2347"/>
    <cellStyle name="เครื่องหมายจุลภาค 5 2 2 2 2 2 2 2 5 2" xfId="3198"/>
    <cellStyle name="เครื่องหมายจุลภาค 5 2 2 2 2 2 2 3" xfId="1038"/>
    <cellStyle name="เครื่องหมายจุลภาค 5 2 2 2 2 2 2 3 2" xfId="1218"/>
    <cellStyle name="เครื่องหมายจุลภาค 5 2 2 2 2 2 2 3 2 2" xfId="3444"/>
    <cellStyle name="เครื่องหมายจุลภาค 5 2 2 2 2 2 2 3 2 2 2" xfId="3600"/>
    <cellStyle name="เครื่องหมายจุลภาค 5 2 2 2 2 2 2 3 3" xfId="2502"/>
    <cellStyle name="เครื่องหมายจุลภาค 5 2 2 2 2 2 2 4" xfId="1567"/>
    <cellStyle name="เครื่องหมายจุลภาค 5 2 2 2 2 2 2 5" xfId="1896"/>
    <cellStyle name="เครื่องหมายจุลภาค 5 2 2 2 2 2 2 6" xfId="2339"/>
    <cellStyle name="เครื่องหมายจุลภาค 5 2 2 2 2 2 2 6 2" xfId="2993"/>
    <cellStyle name="เครื่องหมายจุลภาค 5 2 2 2 2 2 3" xfId="593"/>
    <cellStyle name="เครื่องหมายจุลภาค 5 2 2 2 2 2 3 2" xfId="1200"/>
    <cellStyle name="เครื่องหมายจุลภาค 5 2 2 2 2 2 3 2 2" xfId="1290"/>
    <cellStyle name="เครื่องหมายจุลภาค 5 2 2 2 2 2 3 2 2 2" xfId="3582"/>
    <cellStyle name="เครื่องหมายจุลภาค 5 2 2 2 2 2 3 2 2 2 2" xfId="3667"/>
    <cellStyle name="เครื่องหมายจุลภาค 5 2 2 2 2 2 3 2 3" xfId="2569"/>
    <cellStyle name="เครื่องหมายจุลภาค 5 2 2 2 2 2 3 3" xfId="1636"/>
    <cellStyle name="เครื่องหมายจุลภาค 5 2 2 2 2 2 3 4" xfId="1963"/>
    <cellStyle name="เครื่องหมายจุลภาค 5 2 2 2 2 2 3 5" xfId="2484"/>
    <cellStyle name="เครื่องหมายจุลภาค 5 2 2 2 2 2 3 5 2" xfId="3072"/>
    <cellStyle name="เครื่องหมายจุลภาค 5 2 2 2 2 2 4" xfId="858"/>
    <cellStyle name="เครื่องหมายจุลภาค 5 2 2 2 2 2 4 2" xfId="1547"/>
    <cellStyle name="เครื่องหมายจุลภาค 5 2 2 2 2 2 4 2 2" xfId="3293"/>
    <cellStyle name="เครื่องหมายจุลภาค 5 2 2 2 2 2 4 2 2 2" xfId="3841"/>
    <cellStyle name="เครื่องหมายจุลภาค 5 2 2 2 2 2 4 3" xfId="2756"/>
    <cellStyle name="เครื่องหมายจุลภาค 5 2 2 2 2 2 5" xfId="1878"/>
    <cellStyle name="เครื่องหมายจุลภาค 5 2 2 2 2 2 6" xfId="2177"/>
    <cellStyle name="เครื่องหมายจุลภาค 5 2 2 2 2 2 6 2" xfId="2968"/>
    <cellStyle name="เครื่องหมายจุลภาค 5 2 2 2 2 3" xfId="560"/>
    <cellStyle name="เครื่องหมายจุลภาค 5 2 2 2 2 3 2" xfId="654"/>
    <cellStyle name="เครื่องหมายจุลภาค 5 2 2 2 2 3 2 2" xfId="1282"/>
    <cellStyle name="เครื่องหมายจุลภาค 5 2 2 2 2 3 2 2 2" xfId="1330"/>
    <cellStyle name="เครื่องหมายจุลภาค 5 2 2 2 2 3 2 2 2 2" xfId="3659"/>
    <cellStyle name="เครื่องหมายจุลภาค 5 2 2 2 2 3 2 2 2 2 2" xfId="3707"/>
    <cellStyle name="เครื่องหมายจุลภาค 5 2 2 2 2 3 2 2 3" xfId="2609"/>
    <cellStyle name="เครื่องหมายจุลภาค 5 2 2 2 2 3 2 3" xfId="1676"/>
    <cellStyle name="เครื่องหมายจุลภาค 5 2 2 2 2 3 2 4" xfId="2003"/>
    <cellStyle name="เครื่องหมายจุลภาค 5 2 2 2 2 3 2 5" xfId="2561"/>
    <cellStyle name="เครื่องหมายจุลภาค 5 2 2 2 2 3 2 5 2" xfId="3120"/>
    <cellStyle name="เครื่องหมายจุลภาค 5 2 2 2 2 3 3" xfId="946"/>
    <cellStyle name="เครื่องหมายจุลภาค 5 2 2 2 2 3 3 2" xfId="1628"/>
    <cellStyle name="เครื่องหมายจุลภาค 5 2 2 2 2 3 3 2 2" xfId="3364"/>
    <cellStyle name="เครื่องหมายจุลภาค 5 2 2 2 2 3 3 2 2 2" xfId="3877"/>
    <cellStyle name="เครื่องหมายจุลภาค 5 2 2 2 2 3 3 3" xfId="2794"/>
    <cellStyle name="เครื่องหมายจุลภาค 5 2 2 2 2 3 4" xfId="1955"/>
    <cellStyle name="เครื่องหมายจุลภาค 5 2 2 2 2 3 5" xfId="2258"/>
    <cellStyle name="เครื่องหมายจุลภาค 5 2 2 2 2 3 5 2" xfId="3056"/>
    <cellStyle name="เครื่องหมายจุลภาค 5 2 2 2 2 4" xfId="834"/>
    <cellStyle name="เครื่องหมายจุลภาค 5 2 2 2 2 4 2" xfId="1089"/>
    <cellStyle name="เครื่องหมายจุลภาค 5 2 2 2 2 4 2 2" xfId="3285"/>
    <cellStyle name="เครื่องหมายจุลภาค 5 2 2 2 2 4 2 2 2" xfId="3482"/>
    <cellStyle name="เครื่องหมายจุลภาค 5 2 2 2 2 4 3" xfId="2382"/>
    <cellStyle name="เครื่องหมายจุลภาค 5 2 2 2 2 5" xfId="1446"/>
    <cellStyle name="เครื่องหมายจุลภาค 5 2 2 2 2 6" xfId="1781"/>
    <cellStyle name="เครื่องหมายจุลภาค 5 2 2 2 2 7" xfId="2169"/>
    <cellStyle name="เครื่องหมายจุลภาค 5 2 2 2 2 7 2" xfId="2853"/>
    <cellStyle name="เครื่องหมายจุลภาค 5 2 2 2 3" xfId="317"/>
    <cellStyle name="เครื่องหมายจุลภาค 5 2 2 2 4" xfId="367"/>
    <cellStyle name="เครื่องหมายจุลภาค 5 2 2 2 4 2" xfId="638"/>
    <cellStyle name="เครื่องหมายจุลภาค 5 2 2 2 4 2 2" xfId="693"/>
    <cellStyle name="เครื่องหมายจุลภาค 5 2 2 2 4 2 2 2" xfId="1322"/>
    <cellStyle name="เครื่องหมายจุลภาค 5 2 2 2 4 2 2 2 2" xfId="1366"/>
    <cellStyle name="เครื่องหมายจุลภาค 5 2 2 2 4 2 2 2 2 2" xfId="3699"/>
    <cellStyle name="เครื่องหมายจุลภาค 5 2 2 2 4 2 2 2 2 2 2" xfId="3743"/>
    <cellStyle name="เครื่องหมายจุลภาค 5 2 2 2 4 2 2 2 3" xfId="2645"/>
    <cellStyle name="เครื่องหมายจุลภาค 5 2 2 2 4 2 2 3" xfId="1712"/>
    <cellStyle name="เครื่องหมายจุลภาค 5 2 2 2 4 2 2 4" xfId="2039"/>
    <cellStyle name="เครื่องหมายจุลภาค 5 2 2 2 4 2 2 5" xfId="2601"/>
    <cellStyle name="เครื่องหมายจุลภาค 5 2 2 2 4 2 2 5 2" xfId="3157"/>
    <cellStyle name="เครื่องหมายจุลภาค 5 2 2 2 4 2 3" xfId="996"/>
    <cellStyle name="เครื่องหมายจุลภาค 5 2 2 2 4 2 3 2" xfId="1668"/>
    <cellStyle name="เครื่องหมายจุลภาค 5 2 2 2 4 2 3 2 2" xfId="3403"/>
    <cellStyle name="เครื่องหมายจุลภาค 5 2 2 2 4 2 3 2 2 2" xfId="3886"/>
    <cellStyle name="เครื่องหมายจุลภาค 5 2 2 2 4 2 3 3" xfId="2803"/>
    <cellStyle name="เครื่องหมายจุลภาค 5 2 2 2 4 2 4" xfId="1995"/>
    <cellStyle name="เครื่องหมายจุลภาค 5 2 2 2 4 2 5" xfId="2298"/>
    <cellStyle name="เครื่องหมายจุลภาค 5 2 2 2 4 2 5 2" xfId="3109"/>
    <cellStyle name="เครื่องหมายจุลภาค 5 2 2 2 4 3" xfId="914"/>
    <cellStyle name="เครื่องหมายจุลภาค 5 2 2 2 4 3 2" xfId="1145"/>
    <cellStyle name="เครื่องหมายจุลภาค 5 2 2 2 4 3 2 2" xfId="3337"/>
    <cellStyle name="เครื่องหมายจุลภาค 5 2 2 2 4 3 2 2 2" xfId="3530"/>
    <cellStyle name="เครื่องหมายจุลภาค 5 2 2 2 4 3 3" xfId="2432"/>
    <cellStyle name="เครื่องหมายจุลภาค 5 2 2 2 4 4" xfId="1495"/>
    <cellStyle name="เครื่องหมายจุลภาค 5 2 2 2 4 5" xfId="1826"/>
    <cellStyle name="เครื่องหมายจุลภาค 5 2 2 2 4 6" xfId="2224"/>
    <cellStyle name="เครื่องหมายจุลภาค 5 2 2 2 4 6 2" xfId="2911"/>
    <cellStyle name="เครื่องหมายจุลภาค 5 2 2 2 5" xfId="475"/>
    <cellStyle name="เครื่องหมายจุลภาค 5 2 2 2 5 2" xfId="471"/>
    <cellStyle name="เครื่องหมายจุลภาค 5 2 2 2 5 2 2" xfId="1213"/>
    <cellStyle name="เครื่องหมายจุลภาค 5 2 2 2 5 2 2 2" xfId="2986"/>
    <cellStyle name="เครื่องหมายจุลภาค 5 2 2 2 5 2 2 2 2" xfId="3595"/>
    <cellStyle name="เครื่องหมายจุลภาค 5 2 2 2 5 2 3" xfId="2497"/>
    <cellStyle name="เครื่องหมายจุลภาค 5 2 2 2 5 3" xfId="1562"/>
    <cellStyle name="เครื่องหมายจุลภาค 5 2 2 2 5 4" xfId="1891"/>
    <cellStyle name="เครื่องหมายจุลภาค 5 2 2 2 5 5" xfId="1233"/>
    <cellStyle name="เครื่องหมายจุลภาค 5 2 2 2 5 5 2" xfId="2987"/>
    <cellStyle name="เครื่องหมายจุลภาค 5 2 2 2 6" xfId="567"/>
    <cellStyle name="เครื่องหมายจุลภาค 5 2 2 2 6 2" xfId="816"/>
    <cellStyle name="เครื่องหมายจุลภาค 5 2 2 2 6 2 2" xfId="3062"/>
    <cellStyle name="เครื่องหมายจุลภาค 5 2 2 2 6 2 2 2" xfId="3269"/>
    <cellStyle name="เครื่องหมายจุลภาค 5 2 2 2 6 3" xfId="2153"/>
    <cellStyle name="เครื่องหมายจุลภาค 5 2 2 2 7" xfId="1431"/>
    <cellStyle name="เครื่องหมายจุลภาค 5 2 2 2 8" xfId="851"/>
    <cellStyle name="เครื่องหมายจุลภาค 5 2 2 2 8 2" xfId="2765"/>
    <cellStyle name="เครื่องหมายจุลภาค 5 2 2 3" xfId="281"/>
    <cellStyle name="เครื่องหมายจุลภาค 5 2 2 3 2" xfId="411"/>
    <cellStyle name="เครื่องหมายจุลภาค 5 2 2 3 2 2" xfId="493"/>
    <cellStyle name="เครื่องหมายจุลภาค 5 2 2 3 2 2 2" xfId="713"/>
    <cellStyle name="เครื่องหมายจุลภาค 5 2 2 3 2 2 2 2" xfId="753"/>
    <cellStyle name="เครื่องหมายจุลภาค 5 2 2 3 2 2 2 2 2" xfId="1386"/>
    <cellStyle name="เครื่องหมายจุลภาค 5 2 2 3 2 2 2 2 2 2" xfId="1426"/>
    <cellStyle name="เครื่องหมายจุลภาค 5 2 2 3 2 2 2 2 2 2 2" xfId="3763"/>
    <cellStyle name="เครื่องหมายจุลภาค 5 2 2 3 2 2 2 2 2 2 2 2" xfId="3803"/>
    <cellStyle name="เครื่องหมายจุลภาค 5 2 2 3 2 2 2 2 2 3" xfId="2705"/>
    <cellStyle name="เครื่องหมายจุลภาค 5 2 2 3 2 2 2 2 3" xfId="1772"/>
    <cellStyle name="เครื่องหมายจุลภาค 5 2 2 3 2 2 2 2 4" xfId="2099"/>
    <cellStyle name="เครื่องหมายจุลภาค 5 2 2 3 2 2 2 2 5" xfId="2665"/>
    <cellStyle name="เครื่องหมายจุลภาค 5 2 2 3 2 2 2 2 5 2" xfId="3217"/>
    <cellStyle name="เครื่องหมายจุลภาค 5 2 2 3 2 2 2 3" xfId="1057"/>
    <cellStyle name="เครื่องหมายจุลภาค 5 2 2 3 2 2 2 3 2" xfId="1732"/>
    <cellStyle name="เครื่องหมายจุลภาค 5 2 2 3 2 2 2 3 2 2" xfId="3463"/>
    <cellStyle name="เครื่องหมายจุลภาค 5 2 2 3 2 2 2 3 2 2 2" xfId="3906"/>
    <cellStyle name="เครื่องหมายจุลภาค 5 2 2 3 2 2 2 3 3" xfId="2823"/>
    <cellStyle name="เครื่องหมายจุลภาค 5 2 2 3 2 2 2 4" xfId="2059"/>
    <cellStyle name="เครื่องหมายจุลภาค 5 2 2 3 2 2 2 5" xfId="2358"/>
    <cellStyle name="เครื่องหมายจุลภาค 5 2 2 3 2 2 2 5 2" xfId="3177"/>
    <cellStyle name="เครื่องหมายจุลภาค 5 2 2 3 2 2 3" xfId="1017"/>
    <cellStyle name="เครื่องหมายจุลภาค 5 2 2 3 2 2 3 2" xfId="1229"/>
    <cellStyle name="เครื่องหมายจุลภาค 5 2 2 3 2 2 3 2 2" xfId="3423"/>
    <cellStyle name="เครื่องหมายจุลภาค 5 2 2 3 2 2 3 2 2 2" xfId="3611"/>
    <cellStyle name="เครื่องหมายจุลภาค 5 2 2 3 2 2 3 3" xfId="2513"/>
    <cellStyle name="เครื่องหมายจุลภาค 5 2 2 3 2 2 4" xfId="1578"/>
    <cellStyle name="เครื่องหมายจุลภาค 5 2 2 3 2 2 5" xfId="1907"/>
    <cellStyle name="เครื่องหมายจุลภาค 5 2 2 3 2 2 6" xfId="2318"/>
    <cellStyle name="เครื่องหมายจุลภาค 5 2 2 3 2 2 6 2" xfId="3004"/>
    <cellStyle name="เครื่องหมายจุลภาค 5 2 2 3 2 3" xfId="604"/>
    <cellStyle name="เครื่องหมายจุลภาค 5 2 2 3 2 3 2" xfId="1178"/>
    <cellStyle name="เครื่องหมายจุลภาค 5 2 2 3 2 3 2 2" xfId="1301"/>
    <cellStyle name="เครื่องหมายจุลภาค 5 2 2 3 2 3 2 2 2" xfId="3560"/>
    <cellStyle name="เครื่องหมายจุลภาค 5 2 2 3 2 3 2 2 2 2" xfId="3678"/>
    <cellStyle name="เครื่องหมายจุลภาค 5 2 2 3 2 3 2 3" xfId="2580"/>
    <cellStyle name="เครื่องหมายจุลภาค 5 2 2 3 2 3 3" xfId="1647"/>
    <cellStyle name="เครื่องหมายจุลภาค 5 2 2 3 2 3 4" xfId="1974"/>
    <cellStyle name="เครื่องหมายจุลภาค 5 2 2 3 2 3 5" xfId="2462"/>
    <cellStyle name="เครื่องหมายจุลภาค 5 2 2 3 2 3 5 2" xfId="3083"/>
    <cellStyle name="เครื่องหมายจุลภาค 5 2 2 3 2 4" xfId="870"/>
    <cellStyle name="เครื่องหมายจุลภาค 5 2 2 3 2 4 2" xfId="1525"/>
    <cellStyle name="เครื่องหมายจุลภาค 5 2 2 3 2 4 2 2" xfId="3304"/>
    <cellStyle name="เครื่องหมายจุลภาค 5 2 2 3 2 4 2 2 2" xfId="3832"/>
    <cellStyle name="เครื่องหมายจุลภาค 5 2 2 3 2 4 3" xfId="2747"/>
    <cellStyle name="เครื่องหมายจุลภาค 5 2 2 3 2 5" xfId="1856"/>
    <cellStyle name="เครื่องหมายจุลภาค 5 2 2 3 2 6" xfId="2188"/>
    <cellStyle name="เครื่องหมายจุลภาค 5 2 2 3 2 6 2" xfId="2944"/>
    <cellStyle name="เครื่องหมายจุลภาค 5 2 2 3 3" xfId="526"/>
    <cellStyle name="เครื่องหมายจุลภาค 5 2 2 3 3 2" xfId="667"/>
    <cellStyle name="เครื่องหมายจุลภาค 5 2 2 3 3 2 2" xfId="1255"/>
    <cellStyle name="เครื่องหมายจุลภาค 5 2 2 3 3 2 2 2" xfId="1343"/>
    <cellStyle name="เครื่องหมายจุลภาค 5 2 2 3 3 2 2 2 2" xfId="3632"/>
    <cellStyle name="เครื่องหมายจุลภาค 5 2 2 3 3 2 2 2 2 2" xfId="3720"/>
    <cellStyle name="เครื่องหมายจุลภาค 5 2 2 3 3 2 2 3" xfId="2622"/>
    <cellStyle name="เครื่องหมายจุลภาค 5 2 2 3 3 2 3" xfId="1689"/>
    <cellStyle name="เครื่องหมายจุลภาค 5 2 2 3 3 2 4" xfId="2016"/>
    <cellStyle name="เครื่องหมายจุลภาค 5 2 2 3 3 2 5" xfId="2534"/>
    <cellStyle name="เครื่องหมายจุลภาค 5 2 2 3 3 2 5 2" xfId="3133"/>
    <cellStyle name="เครื่องหมายจุลภาค 5 2 2 3 3 3" xfId="960"/>
    <cellStyle name="เครื่องหมายจุลภาค 5 2 2 3 3 3 2" xfId="1601"/>
    <cellStyle name="เครื่องหมายจุลภาค 5 2 2 3 3 3 2 2" xfId="3377"/>
    <cellStyle name="เครื่องหมายจุลภาค 5 2 2 3 3 3 2 2 2" xfId="3862"/>
    <cellStyle name="เครื่องหมายจุลภาค 5 2 2 3 3 3 3" xfId="2779"/>
    <cellStyle name="เครื่องหมายจุลภาค 5 2 2 3 3 4" xfId="1928"/>
    <cellStyle name="เครื่องหมายจุลภาค 5 2 2 3 3 5" xfId="2271"/>
    <cellStyle name="เครื่องหมายจุลภาค 5 2 2 3 3 5 2" xfId="3027"/>
    <cellStyle name="เครื่องหมายจุลภาค 5 2 2 3 4" xfId="788"/>
    <cellStyle name="เครื่องหมายจุลภาค 5 2 2 3 4 2" xfId="1103"/>
    <cellStyle name="เครื่องหมายจุลภาค 5 2 2 3 4 2 2" xfId="3246"/>
    <cellStyle name="เครื่องหมายจุลภาค 5 2 2 3 4 2 2 2" xfId="3495"/>
    <cellStyle name="เครื่องหมายจุลภาค 5 2 2 3 4 3" xfId="2395"/>
    <cellStyle name="เครื่องหมายจุลภาค 5 2 2 3 5" xfId="1459"/>
    <cellStyle name="เครื่องหมายจุลภาค 5 2 2 3 6" xfId="1794"/>
    <cellStyle name="เครื่องหมายจุลภาค 5 2 2 3 7" xfId="2130"/>
    <cellStyle name="เครื่องหมายจุลภาค 5 2 2 3 7 2" xfId="2866"/>
    <cellStyle name="เครื่องหมายจุลภาค 5 2 2 4" xfId="296"/>
    <cellStyle name="เครื่องหมายจุลภาค 5 2 2 4 2" xfId="380"/>
    <cellStyle name="เครื่องหมายจุลภาค 5 2 2 4 2 2" xfId="673"/>
    <cellStyle name="เครื่องหมายจุลภาค 5 2 2 4 2 2 2" xfId="1155"/>
    <cellStyle name="เครื่องหมายจุลภาค 5 2 2 4 2 2 2 2" xfId="1347"/>
    <cellStyle name="เครื่องหมายจุลภาค 5 2 2 4 2 2 2 2 2" xfId="3538"/>
    <cellStyle name="เครื่องหมายจุลภาค 5 2 2 4 2 2 2 2 2 2" xfId="3724"/>
    <cellStyle name="เครื่องหมายจุลภาค 5 2 2 4 2 2 2 3" xfId="2626"/>
    <cellStyle name="เครื่องหมายจุลภาค 5 2 2 4 2 2 3" xfId="1693"/>
    <cellStyle name="เครื่องหมายจุลภาค 5 2 2 4 2 2 4" xfId="2020"/>
    <cellStyle name="เครื่องหมายจุลภาค 5 2 2 4 2 2 5" xfId="2440"/>
    <cellStyle name="เครื่องหมายจุลภาค 5 2 2 4 2 2 5 2" xfId="3137"/>
    <cellStyle name="เครื่องหมายจุลภาค 5 2 2 4 2 3" xfId="967"/>
    <cellStyle name="เครื่องหมายจุลภาค 5 2 2 4 2 3 2" xfId="1503"/>
    <cellStyle name="เครื่องหมายจุลภาค 5 2 2 4 2 3 2 2" xfId="3381"/>
    <cellStyle name="เครื่องหมายจุลภาค 5 2 2 4 2 3 2 2 2" xfId="3819"/>
    <cellStyle name="เครื่องหมายจุลภาค 5 2 2 4 2 3 3" xfId="2733"/>
    <cellStyle name="เครื่องหมายจุลภาค 5 2 2 4 2 4" xfId="1834"/>
    <cellStyle name="เครื่องหมายจุลภาค 5 2 2 4 2 5" xfId="2275"/>
    <cellStyle name="เครื่องหมายจุลภาค 5 2 2 4 2 5 2" xfId="2920"/>
    <cellStyle name="เครื่องหมายจุลภาค 5 2 2 4 3" xfId="434"/>
    <cellStyle name="เครื่องหมายจุลภาค 5 2 2 4 3 2" xfId="1112"/>
    <cellStyle name="เครื่องหมายจุลภาค 5 2 2 4 3 2 2" xfId="2965"/>
    <cellStyle name="เครื่องหมายจุลภาค 5 2 2 4 3 2 2 2" xfId="3502"/>
    <cellStyle name="เครื่องหมายจุลภาค 5 2 2 4 3 3" xfId="2403"/>
    <cellStyle name="เครื่องหมายจุลภาค 5 2 2 4 4" xfId="1465"/>
    <cellStyle name="เครื่องหมายจุลภาค 5 2 2 4 5" xfId="1800"/>
    <cellStyle name="เครื่องหมายจุลภาค 5 2 2 4 6" xfId="879"/>
    <cellStyle name="เครื่องหมายจุลภาค 5 2 2 4 6 2" xfId="2874"/>
    <cellStyle name="เครื่องหมายจุลภาค 5 2 2 5" xfId="501"/>
    <cellStyle name="เครื่องหมายจุลภาค 5 2 2 5 2" xfId="937"/>
    <cellStyle name="เครื่องหมายจุลภาค 5 2 2 5 2 2" xfId="1234"/>
    <cellStyle name="เครื่องหมายจุลภาค 5 2 2 5 2 2 2" xfId="3357"/>
    <cellStyle name="เครื่องหมายจุลภาค 5 2 2 5 2 2 2 2" xfId="3614"/>
    <cellStyle name="เครื่องหมายจุลภาค 5 2 2 5 2 3" xfId="2516"/>
    <cellStyle name="เครื่องหมายจุลภาค 5 2 2 5 3" xfId="1581"/>
    <cellStyle name="เครื่องหมายจุลภาค 5 2 2 5 4" xfId="1910"/>
    <cellStyle name="เครื่องหมายจุลภาค 5 2 2 5 5" xfId="2251"/>
    <cellStyle name="เครื่องหมายจุลภาค 5 2 2 5 5 2" xfId="3009"/>
    <cellStyle name="เครื่องหมายจุลภาค 5 2 2 6" xfId="449"/>
    <cellStyle name="เครื่องหมายจุลภาค 5 2 2 6 2" xfId="934"/>
    <cellStyle name="เครื่องหมายจุลภาค 5 2 2 6 2 2" xfId="2976"/>
    <cellStyle name="เครื่องหมายจุลภาค 5 2 2 6 2 2 2" xfId="3354"/>
    <cellStyle name="เครื่องหมายจุลภาค 5 2 2 6 3" xfId="2247"/>
    <cellStyle name="เครื่องหมายจุลภาค 5 2 2 7" xfId="948"/>
    <cellStyle name="เครื่องหมายจุลภาค 5 2 2 8" xfId="304"/>
    <cellStyle name="เครื่องหมายจุลภาค 5 2 2 8 2" xfId="2716"/>
    <cellStyle name="เครื่องหมายจุลภาค 5 2 3" xfId="160"/>
    <cellStyle name="เครื่องหมายจุลภาค 5 2 3 2" xfId="402"/>
    <cellStyle name="เครื่องหมายจุลภาค 5 2 3 2 2" xfId="425"/>
    <cellStyle name="เครื่องหมายจุลภาค 5 2 3 2 2 2" xfId="704"/>
    <cellStyle name="เครื่องหมายจุลภาค 5 2 3 2 2 2 2" xfId="725"/>
    <cellStyle name="เครื่องหมายจุลภาค 5 2 3 2 2 2 2 2" xfId="1377"/>
    <cellStyle name="เครื่องหมายจุลภาค 5 2 3 2 2 2 2 2 2" xfId="1398"/>
    <cellStyle name="เครื่องหมายจุลภาค 5 2 3 2 2 2 2 2 2 2" xfId="3754"/>
    <cellStyle name="เครื่องหมายจุลภาค 5 2 3 2 2 2 2 2 2 2 2" xfId="3775"/>
    <cellStyle name="เครื่องหมายจุลภาค 5 2 3 2 2 2 2 2 3" xfId="2677"/>
    <cellStyle name="เครื่องหมายจุลภาค 5 2 3 2 2 2 2 3" xfId="1744"/>
    <cellStyle name="เครื่องหมายจุลภาค 5 2 3 2 2 2 2 4" xfId="2071"/>
    <cellStyle name="เครื่องหมายจุลภาค 5 2 3 2 2 2 2 5" xfId="2656"/>
    <cellStyle name="เครื่องหมายจุลภาค 5 2 3 2 2 2 2 5 2" xfId="3189"/>
    <cellStyle name="เครื่องหมายจุลภาค 5 2 3 2 2 2 3" xfId="1029"/>
    <cellStyle name="เครื่องหมายจุลภาค 5 2 3 2 2 2 3 2" xfId="1723"/>
    <cellStyle name="เครื่องหมายจุลภาค 5 2 3 2 2 2 3 2 2" xfId="3435"/>
    <cellStyle name="เครื่องหมายจุลภาค 5 2 3 2 2 2 3 2 2 2" xfId="3897"/>
    <cellStyle name="เครื่องหมายจุลภาค 5 2 3 2 2 2 3 3" xfId="2814"/>
    <cellStyle name="เครื่องหมายจุลภาค 5 2 3 2 2 2 4" xfId="2050"/>
    <cellStyle name="เครื่องหมายจุลภาค 5 2 3 2 2 2 5" xfId="2330"/>
    <cellStyle name="เครื่องหมายจุลภาค 5 2 3 2 2 2 5 2" xfId="3168"/>
    <cellStyle name="เครื่องหมายจุลภาค 5 2 3 2 2 3" xfId="1008"/>
    <cellStyle name="เครื่องหมายจุลภาค 5 2 3 2 2 3 2" xfId="1191"/>
    <cellStyle name="เครื่องหมายจุลภาค 5 2 3 2 2 3 2 2" xfId="3414"/>
    <cellStyle name="เครื่องหมายจุลภาค 5 2 3 2 2 3 2 2 2" xfId="3573"/>
    <cellStyle name="เครื่องหมายจุลภาค 5 2 3 2 2 3 3" xfId="2475"/>
    <cellStyle name="เครื่องหมายจุลภาค 5 2 3 2 2 4" xfId="1538"/>
    <cellStyle name="เครื่องหมายจุลภาค 5 2 3 2 2 5" xfId="1869"/>
    <cellStyle name="เครื่องหมายจุลภาค 5 2 3 2 2 6" xfId="2309"/>
    <cellStyle name="เครื่องหมายจุลภาค 5 2 3 2 2 6 2" xfId="2957"/>
    <cellStyle name="เครื่องหมายจุลภาค 5 2 3 2 3" xfId="546"/>
    <cellStyle name="เครื่องหมายจุลภาค 5 2 3 2 3 2" xfId="1169"/>
    <cellStyle name="เครื่องหมายจุลภาค 5 2 3 2 3 2 2" xfId="1273"/>
    <cellStyle name="เครื่องหมายจุลภาค 5 2 3 2 3 2 2 2" xfId="3551"/>
    <cellStyle name="เครื่องหมายจุลภาค 5 2 3 2 3 2 2 2 2" xfId="3650"/>
    <cellStyle name="เครื่องหมายจุลภาค 5 2 3 2 3 2 3" xfId="2552"/>
    <cellStyle name="เครื่องหมายจุลภาค 5 2 3 2 3 3" xfId="1619"/>
    <cellStyle name="เครื่องหมายจุลภาค 5 2 3 2 3 4" xfId="1946"/>
    <cellStyle name="เครื่องหมายจุลภาค 5 2 3 2 3 5" xfId="2453"/>
    <cellStyle name="เครื่องหมายจุลภาค 5 2 3 2 3 5 2" xfId="3046"/>
    <cellStyle name="เครื่องหมายจุลภาค 5 2 3 2 4" xfId="823"/>
    <cellStyle name="เครื่องหมายจุลภาค 5 2 3 2 4 2" xfId="1516"/>
    <cellStyle name="เครื่องหมายจุลภาค 5 2 3 2 4 2 2" xfId="3276"/>
    <cellStyle name="เครื่องหมายจุลภาค 5 2 3 2 4 2 2 2" xfId="3823"/>
    <cellStyle name="เครื่องหมายจุลภาค 5 2 3 2 4 3" xfId="2738"/>
    <cellStyle name="เครื่องหมายจุลภาค 5 2 3 2 5" xfId="1847"/>
    <cellStyle name="เครื่องหมายจุลภาค 5 2 3 2 6" xfId="2160"/>
    <cellStyle name="เครื่องหมายจุลภาค 5 2 3 2 6 2" xfId="2935"/>
    <cellStyle name="เครื่องหมายจุลภาค 5 2 3 3" xfId="230"/>
    <cellStyle name="เครื่องหมายจุลภาค 5 2 3 3 2" xfId="626"/>
    <cellStyle name="เครื่องหมายจุลภาค 5 2 3 3 2 2" xfId="1071"/>
    <cellStyle name="เครื่องหมายจุลภาค 5 2 3 3 2 2 2" xfId="1311"/>
    <cellStyle name="เครื่องหมายจุลภาค 5 2 3 3 2 2 2 2" xfId="3471"/>
    <cellStyle name="เครื่องหมายจุลภาค 5 2 3 3 2 2 2 2 2" xfId="3688"/>
    <cellStyle name="เครื่องหมายจุลภาค 5 2 3 3 2 2 3" xfId="2590"/>
    <cellStyle name="เครื่องหมายจุลภาค 5 2 3 3 2 3" xfId="1657"/>
    <cellStyle name="เครื่องหมายจุลภาค 5 2 3 3 2 4" xfId="1984"/>
    <cellStyle name="เครื่องหมายจุลภาค 5 2 3 3 2 5" xfId="2369"/>
    <cellStyle name="เครื่องหมายจุลภาค 5 2 3 3 2 5 2" xfId="3098"/>
    <cellStyle name="เครื่องหมายจุลภาค 5 2 3 3 3" xfId="899"/>
    <cellStyle name="เครื่องหมายจุลภาค 5 2 3 3 3 2" xfId="812"/>
    <cellStyle name="เครื่องหมายจุลภาค 5 2 3 3 3 2 2" xfId="3322"/>
    <cellStyle name="เครื่องหมายจุลภาค 5 2 3 3 3 2 2 2" xfId="3267"/>
    <cellStyle name="เครื่องหมายจุลภาค 5 2 3 3 3 3" xfId="2151"/>
    <cellStyle name="เครื่องหมายจุลภาค 5 2 3 3 4" xfId="1091"/>
    <cellStyle name="เครื่องหมายจุลภาค 5 2 3 3 5" xfId="2209"/>
    <cellStyle name="เครื่องหมายจุลภาค 5 2 3 3 5 2" xfId="2839"/>
    <cellStyle name="เครื่องหมายจุลภาค 5 2 3 4" xfId="371"/>
    <cellStyle name="เครื่องหมายจุลภาค 5 2 3 4 2" xfId="782"/>
    <cellStyle name="เครื่องหมายจุลภาค 5 2 3 4 2 2" xfId="2914"/>
    <cellStyle name="เครื่องหมายจุลภาค 5 2 3 4 2 2 2" xfId="3240"/>
    <cellStyle name="เครื่องหมายจุลภาค 5 2 3 4 3" xfId="2123"/>
    <cellStyle name="เครื่องหมายจุลภาค 5 2 3 5" xfId="1107"/>
    <cellStyle name="เครื่องหมายจุลภาค 5 2 3 6" xfId="885"/>
    <cellStyle name="เครื่องหมายจุลภาค 5 2 3 7" xfId="831"/>
    <cellStyle name="เครื่องหมายจุลภาค 5 2 3 7 2" xfId="2377"/>
    <cellStyle name="เครื่องหมายจุลภาค 5 2 4" xfId="232"/>
    <cellStyle name="เครื่องหมายจุลภาค 5 2 5" xfId="337"/>
    <cellStyle name="เครื่องหมายจุลภาค 5 2 5 2" xfId="513"/>
    <cellStyle name="เครื่องหมายจุลภาค 5 2 5 2 2" xfId="686"/>
    <cellStyle name="เครื่องหมายจุลภาค 5 2 5 2 2 2" xfId="1242"/>
    <cellStyle name="เครื่องหมายจุลภาค 5 2 5 2 2 2 2" xfId="1359"/>
    <cellStyle name="เครื่องหมายจุลภาค 5 2 5 2 2 2 2 2" xfId="3619"/>
    <cellStyle name="เครื่องหมายจุลภาค 5 2 5 2 2 2 2 2 2" xfId="3736"/>
    <cellStyle name="เครื่องหมายจุลภาค 5 2 5 2 2 2 3" xfId="2638"/>
    <cellStyle name="เครื่องหมายจุลภาค 5 2 5 2 2 3" xfId="1705"/>
    <cellStyle name="เครื่องหมายจุลภาค 5 2 5 2 2 4" xfId="2032"/>
    <cellStyle name="เครื่องหมายจุลภาค 5 2 5 2 2 5" xfId="2521"/>
    <cellStyle name="เครื่องหมายจุลภาค 5 2 5 2 2 5 2" xfId="3150"/>
    <cellStyle name="เครื่องหมายจุลภาค 5 2 5 2 3" xfId="989"/>
    <cellStyle name="เครื่องหมายจุลภาค 5 2 5 2 3 2" xfId="1588"/>
    <cellStyle name="เครื่องหมายจุลภาค 5 2 5 2 3 2 2" xfId="3396"/>
    <cellStyle name="เครื่องหมายจุลภาค 5 2 5 2 3 2 2 2" xfId="3849"/>
    <cellStyle name="เครื่องหมายจุลภาค 5 2 5 2 3 3" xfId="2766"/>
    <cellStyle name="เครื่องหมายจุลภาค 5 2 5 2 4" xfId="1915"/>
    <cellStyle name="เครื่องหมายจุลภาค 5 2 5 2 5" xfId="2291"/>
    <cellStyle name="เครื่องหมายจุลภาค 5 2 5 2 5 2" xfId="3014"/>
    <cellStyle name="เครื่องหมายจุลภาค 5 2 5 3" xfId="462"/>
    <cellStyle name="เครื่องหมายจุลภาค 5 2 5 3 2" xfId="1132"/>
    <cellStyle name="เครื่องหมายจุลภาค 5 2 5 3 2 2" xfId="2982"/>
    <cellStyle name="เครื่องหมายจุลภาค 5 2 5 3 2 2 2" xfId="3518"/>
    <cellStyle name="เครื่องหมายจุลภาค 5 2 5 3 3" xfId="2420"/>
    <cellStyle name="เครื่องหมายจุลภาค 5 2 5 4" xfId="1481"/>
    <cellStyle name="เครื่องหมายจุลภาค 5 2 5 5" xfId="1815"/>
    <cellStyle name="เครื่องหมายจุลภาค 5 2 5 6" xfId="387"/>
    <cellStyle name="เครื่องหมายจุลภาค 5 2 5 6 2" xfId="2893"/>
    <cellStyle name="เครื่องหมายจุลภาค 5 2 6" xfId="394"/>
    <cellStyle name="เครื่องหมายจุลภาค 5 2 6 2" xfId="887"/>
    <cellStyle name="เครื่องหมายจุลภาค 5 2 6 2 2" xfId="1162"/>
    <cellStyle name="เครื่องหมายจุลภาค 5 2 6 2 2 2" xfId="3311"/>
    <cellStyle name="เครื่องหมายจุลภาค 5 2 6 2 2 2 2" xfId="3545"/>
    <cellStyle name="เครื่องหมายจุลภาค 5 2 6 2 3" xfId="2447"/>
    <cellStyle name="เครื่องหมายจุลภาค 5 2 6 3" xfId="1510"/>
    <cellStyle name="เครื่องหมายจุลภาค 5 2 6 4" xfId="1841"/>
    <cellStyle name="เครื่องหมายจุลภาค 5 2 6 5" xfId="2198"/>
    <cellStyle name="เครื่องหมายจุลภาค 5 2 6 5 2" xfId="2929"/>
    <cellStyle name="เครื่องหมายจุลภาค 5 2 7" xfId="290"/>
    <cellStyle name="เครื่องหมายจุลภาค 5 2 7 2" xfId="969"/>
    <cellStyle name="เครื่องหมายจุลภาค 5 2 7 2 2" xfId="2871"/>
    <cellStyle name="เครื่องหมายจุลภาค 5 2 7 2 2 2" xfId="3382"/>
    <cellStyle name="เครื่องหมายจุลภาค 5 2 7 3" xfId="2276"/>
    <cellStyle name="เครื่องหมายจุลภาค 5 2 8" xfId="763"/>
    <cellStyle name="เครื่องหมายจุลภาค 5 2 9" xfId="580"/>
    <cellStyle name="เครื่องหมายจุลภาค 5 2 9 2" xfId="643"/>
    <cellStyle name="เครื่องหมายจุลภาค 5 3" xfId="117"/>
    <cellStyle name="เครื่องหมายจุลภาค 5 3 2" xfId="184"/>
    <cellStyle name="เครื่องหมายจุลภาค 5 3 2 2" xfId="268"/>
    <cellStyle name="เครื่องหมายจุลภาค 5 3 2 2 2" xfId="439"/>
    <cellStyle name="เครื่องหมายจุลภาค 5 3 2 2 2 2" xfId="483"/>
    <cellStyle name="เครื่องหมายจุลภาค 5 3 2 2 2 2 2" xfId="733"/>
    <cellStyle name="เครื่องหมายจุลภาค 5 3 2 2 2 2 2 2" xfId="743"/>
    <cellStyle name="เครื่องหมายจุลภาค 5 3 2 2 2 2 2 2 2" xfId="1406"/>
    <cellStyle name="เครื่องหมายจุลภาค 5 3 2 2 2 2 2 2 2 2" xfId="1416"/>
    <cellStyle name="เครื่องหมายจุลภาค 5 3 2 2 2 2 2 2 2 2 2" xfId="3783"/>
    <cellStyle name="เครื่องหมายจุลภาค 5 3 2 2 2 2 2 2 2 2 2 2" xfId="3793"/>
    <cellStyle name="เครื่องหมายจุลภาค 5 3 2 2 2 2 2 2 2 3" xfId="2695"/>
    <cellStyle name="เครื่องหมายจุลภาค 5 3 2 2 2 2 2 2 3" xfId="1762"/>
    <cellStyle name="เครื่องหมายจุลภาค 5 3 2 2 2 2 2 2 4" xfId="2089"/>
    <cellStyle name="เครื่องหมายจุลภาค 5 3 2 2 2 2 2 2 5" xfId="2685"/>
    <cellStyle name="เครื่องหมายจุลภาค 5 3 2 2 2 2 2 2 5 2" xfId="3207"/>
    <cellStyle name="เครื่องหมายจุลภาค 5 3 2 2 2 2 2 3" xfId="1047"/>
    <cellStyle name="เครื่องหมายจุลภาค 5 3 2 2 2 2 2 3 2" xfId="1752"/>
    <cellStyle name="เครื่องหมายจุลภาค 5 3 2 2 2 2 2 3 2 2" xfId="3453"/>
    <cellStyle name="เครื่องหมายจุลภาค 5 3 2 2 2 2 2 3 2 2 2" xfId="3914"/>
    <cellStyle name="เครื่องหมายจุลภาค 5 3 2 2 2 2 2 3 3" xfId="2831"/>
    <cellStyle name="เครื่องหมายจุลภาค 5 3 2 2 2 2 2 4" xfId="2079"/>
    <cellStyle name="เครื่องหมายจุลภาค 5 3 2 2 2 2 2 5" xfId="2348"/>
    <cellStyle name="เครื่องหมายจุลภาค 5 3 2 2 2 2 2 5 2" xfId="3197"/>
    <cellStyle name="เครื่องหมายจุลภาค 5 3 2 2 2 2 3" xfId="1037"/>
    <cellStyle name="เครื่องหมายจุลภาค 5 3 2 2 2 2 3 2" xfId="1219"/>
    <cellStyle name="เครื่องหมายจุลภาค 5 3 2 2 2 2 3 2 2" xfId="3443"/>
    <cellStyle name="เครื่องหมายจุลภาค 5 3 2 2 2 2 3 2 2 2" xfId="3601"/>
    <cellStyle name="เครื่องหมายจุลภาค 5 3 2 2 2 2 3 3" xfId="2503"/>
    <cellStyle name="เครื่องหมายจุลภาค 5 3 2 2 2 2 4" xfId="1568"/>
    <cellStyle name="เครื่องหมายจุลภาค 5 3 2 2 2 2 5" xfId="1897"/>
    <cellStyle name="เครื่องหมายจุลภาค 5 3 2 2 2 2 6" xfId="2338"/>
    <cellStyle name="เครื่องหมายจุลภาค 5 3 2 2 2 2 6 2" xfId="2994"/>
    <cellStyle name="เครื่องหมายจุลภาค 5 3 2 2 2 3" xfId="594"/>
    <cellStyle name="เครื่องหมายจุลภาค 5 3 2 2 2 3 2" xfId="1199"/>
    <cellStyle name="เครื่องหมายจุลภาค 5 3 2 2 2 3 2 2" xfId="1291"/>
    <cellStyle name="เครื่องหมายจุลภาค 5 3 2 2 2 3 2 2 2" xfId="3581"/>
    <cellStyle name="เครื่องหมายจุลภาค 5 3 2 2 2 3 2 2 2 2" xfId="3668"/>
    <cellStyle name="เครื่องหมายจุลภาค 5 3 2 2 2 3 2 3" xfId="2570"/>
    <cellStyle name="เครื่องหมายจุลภาค 5 3 2 2 2 3 3" xfId="1637"/>
    <cellStyle name="เครื่องหมายจุลภาค 5 3 2 2 2 3 4" xfId="1964"/>
    <cellStyle name="เครื่องหมายจุลภาค 5 3 2 2 2 3 5" xfId="2483"/>
    <cellStyle name="เครื่องหมายจุลภาค 5 3 2 2 2 3 5 2" xfId="3073"/>
    <cellStyle name="เครื่องหมายจุลภาค 5 3 2 2 2 4" xfId="859"/>
    <cellStyle name="เครื่องหมายจุลภาค 5 3 2 2 2 4 2" xfId="1546"/>
    <cellStyle name="เครื่องหมายจุลภาค 5 3 2 2 2 4 2 2" xfId="3294"/>
    <cellStyle name="เครื่องหมายจุลภาค 5 3 2 2 2 4 2 2 2" xfId="3840"/>
    <cellStyle name="เครื่องหมายจุลภาค 5 3 2 2 2 4 3" xfId="2755"/>
    <cellStyle name="เครื่องหมายจุลภาค 5 3 2 2 2 5" xfId="1877"/>
    <cellStyle name="เครื่องหมายจุลภาค 5 3 2 2 2 6" xfId="2178"/>
    <cellStyle name="เครื่องหมายจุลภาค 5 3 2 2 2 6 2" xfId="2967"/>
    <cellStyle name="เครื่องหมายจุลภาค 5 3 2 2 3" xfId="559"/>
    <cellStyle name="เครื่องหมายจุลภาค 5 3 2 2 3 2" xfId="655"/>
    <cellStyle name="เครื่องหมายจุลภาค 5 3 2 2 3 2 2" xfId="1281"/>
    <cellStyle name="เครื่องหมายจุลภาค 5 3 2 2 3 2 2 2" xfId="1331"/>
    <cellStyle name="เครื่องหมายจุลภาค 5 3 2 2 3 2 2 2 2" xfId="3658"/>
    <cellStyle name="เครื่องหมายจุลภาค 5 3 2 2 3 2 2 2 2 2" xfId="3708"/>
    <cellStyle name="เครื่องหมายจุลภาค 5 3 2 2 3 2 2 3" xfId="2610"/>
    <cellStyle name="เครื่องหมายจุลภาค 5 3 2 2 3 2 3" xfId="1677"/>
    <cellStyle name="เครื่องหมายจุลภาค 5 3 2 2 3 2 4" xfId="2004"/>
    <cellStyle name="เครื่องหมายจุลภาค 5 3 2 2 3 2 5" xfId="2560"/>
    <cellStyle name="เครื่องหมายจุลภาค 5 3 2 2 3 2 5 2" xfId="3121"/>
    <cellStyle name="เครื่องหมายจุลภาค 5 3 2 2 3 3" xfId="947"/>
    <cellStyle name="เครื่องหมายจุลภาค 5 3 2 2 3 3 2" xfId="1627"/>
    <cellStyle name="เครื่องหมายจุลภาค 5 3 2 2 3 3 2 2" xfId="3365"/>
    <cellStyle name="เครื่องหมายจุลภาค 5 3 2 2 3 3 2 2 2" xfId="3876"/>
    <cellStyle name="เครื่องหมายจุลภาค 5 3 2 2 3 3 3" xfId="2793"/>
    <cellStyle name="เครื่องหมายจุลภาค 5 3 2 2 3 4" xfId="1954"/>
    <cellStyle name="เครื่องหมายจุลภาค 5 3 2 2 3 5" xfId="2259"/>
    <cellStyle name="เครื่องหมายจุลภาค 5 3 2 2 3 5 2" xfId="3055"/>
    <cellStyle name="เครื่องหมายจุลภาค 5 3 2 2 4" xfId="833"/>
    <cellStyle name="เครื่องหมายจุลภาค 5 3 2 2 4 2" xfId="1090"/>
    <cellStyle name="เครื่องหมายจุลภาค 5 3 2 2 4 2 2" xfId="3284"/>
    <cellStyle name="เครื่องหมายจุลภาค 5 3 2 2 4 2 2 2" xfId="3483"/>
    <cellStyle name="เครื่องหมายจุลภาค 5 3 2 2 4 3" xfId="2383"/>
    <cellStyle name="เครื่องหมายจุลภาค 5 3 2 2 5" xfId="1447"/>
    <cellStyle name="เครื่องหมายจุลภาค 5 3 2 2 6" xfId="1782"/>
    <cellStyle name="เครื่องหมายจุลภาค 5 3 2 2 7" xfId="2168"/>
    <cellStyle name="เครื่องหมายจุลภาค 5 3 2 2 7 2" xfId="2854"/>
    <cellStyle name="เครื่องหมายจุลภาค 5 3 2 3" xfId="318"/>
    <cellStyle name="เครื่องหมายจุลภาค 5 3 2 4" xfId="368"/>
    <cellStyle name="เครื่องหมายจุลภาค 5 3 2 4 2" xfId="637"/>
    <cellStyle name="เครื่องหมายจุลภาค 5 3 2 4 2 2" xfId="694"/>
    <cellStyle name="เครื่องหมายจุลภาค 5 3 2 4 2 2 2" xfId="1321"/>
    <cellStyle name="เครื่องหมายจุลภาค 5 3 2 4 2 2 2 2" xfId="1367"/>
    <cellStyle name="เครื่องหมายจุลภาค 5 3 2 4 2 2 2 2 2" xfId="3698"/>
    <cellStyle name="เครื่องหมายจุลภาค 5 3 2 4 2 2 2 2 2 2" xfId="3744"/>
    <cellStyle name="เครื่องหมายจุลภาค 5 3 2 4 2 2 2 3" xfId="2646"/>
    <cellStyle name="เครื่องหมายจุลภาค 5 3 2 4 2 2 3" xfId="1713"/>
    <cellStyle name="เครื่องหมายจุลภาค 5 3 2 4 2 2 4" xfId="2040"/>
    <cellStyle name="เครื่องหมายจุลภาค 5 3 2 4 2 2 5" xfId="2600"/>
    <cellStyle name="เครื่องหมายจุลภาค 5 3 2 4 2 2 5 2" xfId="3158"/>
    <cellStyle name="เครื่องหมายจุลภาค 5 3 2 4 2 3" xfId="997"/>
    <cellStyle name="เครื่องหมายจุลภาค 5 3 2 4 2 3 2" xfId="1667"/>
    <cellStyle name="เครื่องหมายจุลภาค 5 3 2 4 2 3 2 2" xfId="3404"/>
    <cellStyle name="เครื่องหมายจุลภาค 5 3 2 4 2 3 2 2 2" xfId="3885"/>
    <cellStyle name="เครื่องหมายจุลภาค 5 3 2 4 2 3 3" xfId="2802"/>
    <cellStyle name="เครื่องหมายจุลภาค 5 3 2 4 2 4" xfId="1994"/>
    <cellStyle name="เครื่องหมายจุลภาค 5 3 2 4 2 5" xfId="2299"/>
    <cellStyle name="เครื่องหมายจุลภาค 5 3 2 4 2 5 2" xfId="3108"/>
    <cellStyle name="เครื่องหมายจุลภาค 5 3 2 4 3" xfId="913"/>
    <cellStyle name="เครื่องหมายจุลภาค 5 3 2 4 3 2" xfId="1146"/>
    <cellStyle name="เครื่องหมายจุลภาค 5 3 2 4 3 2 2" xfId="3336"/>
    <cellStyle name="เครื่องหมายจุลภาค 5 3 2 4 3 2 2 2" xfId="3531"/>
    <cellStyle name="เครื่องหมายจุลภาค 5 3 2 4 3 3" xfId="2433"/>
    <cellStyle name="เครื่องหมายจุลภาค 5 3 2 4 4" xfId="1496"/>
    <cellStyle name="เครื่องหมายจุลภาค 5 3 2 4 5" xfId="1827"/>
    <cellStyle name="เครื่องหมายจุลภาค 5 3 2 4 6" xfId="2223"/>
    <cellStyle name="เครื่องหมายจุลภาค 5 3 2 4 6 2" xfId="2912"/>
    <cellStyle name="เครื่องหมายจุลภาค 5 3 2 5" xfId="454"/>
    <cellStyle name="เครื่องหมายจุลภาค 5 3 2 5 2" xfId="793"/>
    <cellStyle name="เครื่องหมายจุลภาค 5 3 2 5 2 2" xfId="1211"/>
    <cellStyle name="เครื่องหมายจุลภาค 5 3 2 5 2 2 2" xfId="3250"/>
    <cellStyle name="เครื่องหมายจุลภาค 5 3 2 5 2 2 2 2" xfId="3593"/>
    <cellStyle name="เครื่องหมายจุลภาค 5 3 2 5 2 3" xfId="2495"/>
    <cellStyle name="เครื่องหมายจุลภาค 5 3 2 5 3" xfId="1558"/>
    <cellStyle name="เครื่องหมายจุลภาค 5 3 2 5 4" xfId="1889"/>
    <cellStyle name="เครื่องหมายจุลภาค 5 3 2 5 5" xfId="2134"/>
    <cellStyle name="เครื่องหมายจุลภาค 5 3 2 5 5 2" xfId="2981"/>
    <cellStyle name="เครื่องหมายจุลภาค 5 3 2 6" xfId="648"/>
    <cellStyle name="เครื่องหมายจุลภาค 5 3 2 6 2" xfId="1105"/>
    <cellStyle name="เครื่องหมายจุลภาค 5 3 2 6 2 2" xfId="3116"/>
    <cellStyle name="เครื่องหมายจุลภาค 5 3 2 6 2 2 2" xfId="3497"/>
    <cellStyle name="เครื่องหมายจุลภาค 5 3 2 6 3" xfId="2397"/>
    <cellStyle name="เครื่องหมายจุลภาค 5 3 2 7" xfId="1494"/>
    <cellStyle name="เครื่องหมายจุลภาค 5 3 2 8" xfId="844"/>
    <cellStyle name="เครื่องหมายจุลภาค 5 3 2 8 2" xfId="2245"/>
    <cellStyle name="เครื่องหมายจุลภาค 5 3 3" xfId="282"/>
    <cellStyle name="เครื่องหมายจุลภาค 5 3 3 2" xfId="412"/>
    <cellStyle name="เครื่องหมายจุลภาค 5 3 3 2 2" xfId="494"/>
    <cellStyle name="เครื่องหมายจุลภาค 5 3 3 2 2 2" xfId="714"/>
    <cellStyle name="เครื่องหมายจุลภาค 5 3 3 2 2 2 2" xfId="754"/>
    <cellStyle name="เครื่องหมายจุลภาค 5 3 3 2 2 2 2 2" xfId="1387"/>
    <cellStyle name="เครื่องหมายจุลภาค 5 3 3 2 2 2 2 2 2" xfId="1427"/>
    <cellStyle name="เครื่องหมายจุลภาค 5 3 3 2 2 2 2 2 2 2" xfId="3764"/>
    <cellStyle name="เครื่องหมายจุลภาค 5 3 3 2 2 2 2 2 2 2 2" xfId="3804"/>
    <cellStyle name="เครื่องหมายจุลภาค 5 3 3 2 2 2 2 2 3" xfId="2706"/>
    <cellStyle name="เครื่องหมายจุลภาค 5 3 3 2 2 2 2 3" xfId="1773"/>
    <cellStyle name="เครื่องหมายจุลภาค 5 3 3 2 2 2 2 4" xfId="2100"/>
    <cellStyle name="เครื่องหมายจุลภาค 5 3 3 2 2 2 2 5" xfId="2666"/>
    <cellStyle name="เครื่องหมายจุลภาค 5 3 3 2 2 2 2 5 2" xfId="3218"/>
    <cellStyle name="เครื่องหมายจุลภาค 5 3 3 2 2 2 3" xfId="1058"/>
    <cellStyle name="เครื่องหมายจุลภาค 5 3 3 2 2 2 3 2" xfId="1733"/>
    <cellStyle name="เครื่องหมายจุลภาค 5 3 3 2 2 2 3 2 2" xfId="3464"/>
    <cellStyle name="เครื่องหมายจุลภาค 5 3 3 2 2 2 3 2 2 2" xfId="3907"/>
    <cellStyle name="เครื่องหมายจุลภาค 5 3 3 2 2 2 3 3" xfId="2824"/>
    <cellStyle name="เครื่องหมายจุลภาค 5 3 3 2 2 2 4" xfId="2060"/>
    <cellStyle name="เครื่องหมายจุลภาค 5 3 3 2 2 2 5" xfId="2359"/>
    <cellStyle name="เครื่องหมายจุลภาค 5 3 3 2 2 2 5 2" xfId="3178"/>
    <cellStyle name="เครื่องหมายจุลภาค 5 3 3 2 2 3" xfId="1018"/>
    <cellStyle name="เครื่องหมายจุลภาค 5 3 3 2 2 3 2" xfId="1230"/>
    <cellStyle name="เครื่องหมายจุลภาค 5 3 3 2 2 3 2 2" xfId="3424"/>
    <cellStyle name="เครื่องหมายจุลภาค 5 3 3 2 2 3 2 2 2" xfId="3612"/>
    <cellStyle name="เครื่องหมายจุลภาค 5 3 3 2 2 3 3" xfId="2514"/>
    <cellStyle name="เครื่องหมายจุลภาค 5 3 3 2 2 4" xfId="1579"/>
    <cellStyle name="เครื่องหมายจุลภาค 5 3 3 2 2 5" xfId="1908"/>
    <cellStyle name="เครื่องหมายจุลภาค 5 3 3 2 2 6" xfId="2319"/>
    <cellStyle name="เครื่องหมายจุลภาค 5 3 3 2 2 6 2" xfId="3005"/>
    <cellStyle name="เครื่องหมายจุลภาค 5 3 3 2 3" xfId="605"/>
    <cellStyle name="เครื่องหมายจุลภาค 5 3 3 2 3 2" xfId="1179"/>
    <cellStyle name="เครื่องหมายจุลภาค 5 3 3 2 3 2 2" xfId="1302"/>
    <cellStyle name="เครื่องหมายจุลภาค 5 3 3 2 3 2 2 2" xfId="3561"/>
    <cellStyle name="เครื่องหมายจุลภาค 5 3 3 2 3 2 2 2 2" xfId="3679"/>
    <cellStyle name="เครื่องหมายจุลภาค 5 3 3 2 3 2 3" xfId="2581"/>
    <cellStyle name="เครื่องหมายจุลภาค 5 3 3 2 3 3" xfId="1648"/>
    <cellStyle name="เครื่องหมายจุลภาค 5 3 3 2 3 4" xfId="1975"/>
    <cellStyle name="เครื่องหมายจุลภาค 5 3 3 2 3 5" xfId="2463"/>
    <cellStyle name="เครื่องหมายจุลภาค 5 3 3 2 3 5 2" xfId="3084"/>
    <cellStyle name="เครื่องหมายจุลภาค 5 3 3 2 4" xfId="871"/>
    <cellStyle name="เครื่องหมายจุลภาค 5 3 3 2 4 2" xfId="1526"/>
    <cellStyle name="เครื่องหมายจุลภาค 5 3 3 2 4 2 2" xfId="3305"/>
    <cellStyle name="เครื่องหมายจุลภาค 5 3 3 2 4 2 2 2" xfId="3833"/>
    <cellStyle name="เครื่องหมายจุลภาค 5 3 3 2 4 3" xfId="2748"/>
    <cellStyle name="เครื่องหมายจุลภาค 5 3 3 2 5" xfId="1857"/>
    <cellStyle name="เครื่องหมายจุลภาค 5 3 3 2 6" xfId="2189"/>
    <cellStyle name="เครื่องหมายจุลภาค 5 3 3 2 6 2" xfId="2945"/>
    <cellStyle name="เครื่องหมายจุลภาค 5 3 3 3" xfId="527"/>
    <cellStyle name="เครื่องหมายจุลภาค 5 3 3 3 2" xfId="668"/>
    <cellStyle name="เครื่องหมายจุลภาค 5 3 3 3 2 2" xfId="1256"/>
    <cellStyle name="เครื่องหมายจุลภาค 5 3 3 3 2 2 2" xfId="1344"/>
    <cellStyle name="เครื่องหมายจุลภาค 5 3 3 3 2 2 2 2" xfId="3633"/>
    <cellStyle name="เครื่องหมายจุลภาค 5 3 3 3 2 2 2 2 2" xfId="3721"/>
    <cellStyle name="เครื่องหมายจุลภาค 5 3 3 3 2 2 3" xfId="2623"/>
    <cellStyle name="เครื่องหมายจุลภาค 5 3 3 3 2 3" xfId="1690"/>
    <cellStyle name="เครื่องหมายจุลภาค 5 3 3 3 2 4" xfId="2017"/>
    <cellStyle name="เครื่องหมายจุลภาค 5 3 3 3 2 5" xfId="2535"/>
    <cellStyle name="เครื่องหมายจุลภาค 5 3 3 3 2 5 2" xfId="3134"/>
    <cellStyle name="เครื่องหมายจุลภาค 5 3 3 3 3" xfId="961"/>
    <cellStyle name="เครื่องหมายจุลภาค 5 3 3 3 3 2" xfId="1602"/>
    <cellStyle name="เครื่องหมายจุลภาค 5 3 3 3 3 2 2" xfId="3378"/>
    <cellStyle name="เครื่องหมายจุลภาค 5 3 3 3 3 2 2 2" xfId="3863"/>
    <cellStyle name="เครื่องหมายจุลภาค 5 3 3 3 3 3" xfId="2780"/>
    <cellStyle name="เครื่องหมายจุลภาค 5 3 3 3 4" xfId="1929"/>
    <cellStyle name="เครื่องหมายจุลภาค 5 3 3 3 5" xfId="2272"/>
    <cellStyle name="เครื่องหมายจุลภาค 5 3 3 3 5 2" xfId="3028"/>
    <cellStyle name="เครื่องหมายจุลภาค 5 3 3 4" xfId="789"/>
    <cellStyle name="เครื่องหมายจุลภาค 5 3 3 4 2" xfId="1104"/>
    <cellStyle name="เครื่องหมายจุลภาค 5 3 3 4 2 2" xfId="3247"/>
    <cellStyle name="เครื่องหมายจุลภาค 5 3 3 4 2 2 2" xfId="3496"/>
    <cellStyle name="เครื่องหมายจุลภาค 5 3 3 4 3" xfId="2396"/>
    <cellStyle name="เครื่องหมายจุลภาค 5 3 3 5" xfId="1460"/>
    <cellStyle name="เครื่องหมายจุลภาค 5 3 3 6" xfId="1795"/>
    <cellStyle name="เครื่องหมายจุลภาค 5 3 3 7" xfId="2131"/>
    <cellStyle name="เครื่องหมายจุลภาค 5 3 3 7 2" xfId="2867"/>
    <cellStyle name="เครื่องหมายจุลภาค 5 3 4" xfId="323"/>
    <cellStyle name="เครื่องหมายจุลภาค 5 3 4 2" xfId="523"/>
    <cellStyle name="เครื่องหมายจุลภาค 5 3 4 2 2" xfId="681"/>
    <cellStyle name="เครื่องหมายจุลภาค 5 3 4 2 2 2" xfId="1252"/>
    <cellStyle name="เครื่องหมายจุลภาค 5 3 4 2 2 2 2" xfId="1354"/>
    <cellStyle name="เครื่องหมายจุลภาค 5 3 4 2 2 2 2 2" xfId="3629"/>
    <cellStyle name="เครื่องหมายจุลภาค 5 3 4 2 2 2 2 2 2" xfId="3731"/>
    <cellStyle name="เครื่องหมายจุลภาค 5 3 4 2 2 2 3" xfId="2633"/>
    <cellStyle name="เครื่องหมายจุลภาค 5 3 4 2 2 3" xfId="1700"/>
    <cellStyle name="เครื่องหมายจุลภาค 5 3 4 2 2 4" xfId="2027"/>
    <cellStyle name="เครื่องหมายจุลภาค 5 3 4 2 2 5" xfId="2531"/>
    <cellStyle name="เครื่องหมายจุลภาค 5 3 4 2 2 5 2" xfId="3145"/>
    <cellStyle name="เครื่องหมายจุลภาค 5 3 4 2 3" xfId="983"/>
    <cellStyle name="เครื่องหมายจุลภาค 5 3 4 2 3 2" xfId="1598"/>
    <cellStyle name="เครื่องหมายจุลภาค 5 3 4 2 3 2 2" xfId="3390"/>
    <cellStyle name="เครื่องหมายจุลภาค 5 3 4 2 3 2 2 2" xfId="3859"/>
    <cellStyle name="เครื่องหมายจุลภาค 5 3 4 2 3 3" xfId="2776"/>
    <cellStyle name="เครื่องหมายจุลภาค 5 3 4 2 4" xfId="1925"/>
    <cellStyle name="เครื่องหมายจุลภาค 5 3 4 2 5" xfId="2285"/>
    <cellStyle name="เครื่องหมายจุลภาค 5 3 4 2 5 2" xfId="3024"/>
    <cellStyle name="เครื่องหมายจุลภาค 5 3 4 3" xfId="776"/>
    <cellStyle name="เครื่องหมายจุลภาค 5 3 4 3 2" xfId="1125"/>
    <cellStyle name="เครื่องหมายจุลภาค 5 3 4 3 2 2" xfId="3235"/>
    <cellStyle name="เครื่องหมายจุลภาค 5 3 4 3 2 2 2" xfId="3512"/>
    <cellStyle name="เครื่องหมายจุลภาค 5 3 4 3 3" xfId="2414"/>
    <cellStyle name="เครื่องหมายจุลภาค 5 3 4 4" xfId="1475"/>
    <cellStyle name="เครื่องหมายจุลภาค 5 3 4 5" xfId="1809"/>
    <cellStyle name="เครื่องหมายจุลภาค 5 3 4 6" xfId="2115"/>
    <cellStyle name="เครื่องหมายจุลภาค 5 3 4 6 2" xfId="2883"/>
    <cellStyle name="เครื่องหมายจุลภาค 5 3 5" xfId="512"/>
    <cellStyle name="เครื่องหมายจุลภาค 5 3 5 2" xfId="930"/>
    <cellStyle name="เครื่องหมายจุลภาค 5 3 5 2 2" xfId="1241"/>
    <cellStyle name="เครื่องหมายจุลภาค 5 3 5 2 2 2" xfId="3352"/>
    <cellStyle name="เครื่องหมายจุลภาค 5 3 5 2 2 2 2" xfId="3618"/>
    <cellStyle name="เครื่องหมายจุลภาค 5 3 5 2 3" xfId="2520"/>
    <cellStyle name="เครื่องหมายจุลภาค 5 3 5 3" xfId="1587"/>
    <cellStyle name="เครื่องหมายจุลภาค 5 3 5 4" xfId="1914"/>
    <cellStyle name="เครื่องหมายจุลภาค 5 3 5 5" xfId="2244"/>
    <cellStyle name="เครื่องหมายจุลภาค 5 3 5 5 2" xfId="3013"/>
    <cellStyle name="เครื่องหมายจุลภาค 5 3 6" xfId="200"/>
    <cellStyle name="เครื่องหมายจุลภาค 5 3 6 2" xfId="244"/>
    <cellStyle name="เครื่องหมายจุลภาค 5 3 6 2 2" xfId="2249"/>
    <cellStyle name="เครื่องหมายจุลภาค 5 3 6 2 2 2" xfId="2711"/>
    <cellStyle name="เครื่องหมายจุลภาค 5 3 6 3" xfId="325"/>
    <cellStyle name="เครื่องหมายจุลภาค 5 3 7" xfId="813"/>
    <cellStyle name="เครื่องหมายจุลภาค 5 3 8" xfId="881"/>
    <cellStyle name="เครื่องหมายจุลภาค 5 3 8 2" xfId="2400"/>
    <cellStyle name="เครื่องหมายจุลภาค 5 4" xfId="118"/>
    <cellStyle name="เครื่องหมายจุลภาค 5 5" xfId="159"/>
    <cellStyle name="เครื่องหมายจุลภาค 5 5 2" xfId="401"/>
    <cellStyle name="เครื่องหมายจุลภาค 5 5 2 2" xfId="424"/>
    <cellStyle name="เครื่องหมายจุลภาค 5 5 2 2 2" xfId="703"/>
    <cellStyle name="เครื่องหมายจุลภาค 5 5 2 2 2 2" xfId="724"/>
    <cellStyle name="เครื่องหมายจุลภาค 5 5 2 2 2 2 2" xfId="1376"/>
    <cellStyle name="เครื่องหมายจุลภาค 5 5 2 2 2 2 2 2" xfId="1397"/>
    <cellStyle name="เครื่องหมายจุลภาค 5 5 2 2 2 2 2 2 2" xfId="3753"/>
    <cellStyle name="เครื่องหมายจุลภาค 5 5 2 2 2 2 2 2 2 2" xfId="3774"/>
    <cellStyle name="เครื่องหมายจุลภาค 5 5 2 2 2 2 2 3" xfId="2676"/>
    <cellStyle name="เครื่องหมายจุลภาค 5 5 2 2 2 2 3" xfId="1743"/>
    <cellStyle name="เครื่องหมายจุลภาค 5 5 2 2 2 2 4" xfId="2070"/>
    <cellStyle name="เครื่องหมายจุลภาค 5 5 2 2 2 2 5" xfId="2655"/>
    <cellStyle name="เครื่องหมายจุลภาค 5 5 2 2 2 2 5 2" xfId="3188"/>
    <cellStyle name="เครื่องหมายจุลภาค 5 5 2 2 2 3" xfId="1028"/>
    <cellStyle name="เครื่องหมายจุลภาค 5 5 2 2 2 3 2" xfId="1722"/>
    <cellStyle name="เครื่องหมายจุลภาค 5 5 2 2 2 3 2 2" xfId="3434"/>
    <cellStyle name="เครื่องหมายจุลภาค 5 5 2 2 2 3 2 2 2" xfId="3896"/>
    <cellStyle name="เครื่องหมายจุลภาค 5 5 2 2 2 3 3" xfId="2813"/>
    <cellStyle name="เครื่องหมายจุลภาค 5 5 2 2 2 4" xfId="2049"/>
    <cellStyle name="เครื่องหมายจุลภาค 5 5 2 2 2 5" xfId="2329"/>
    <cellStyle name="เครื่องหมายจุลภาค 5 5 2 2 2 5 2" xfId="3167"/>
    <cellStyle name="เครื่องหมายจุลภาค 5 5 2 2 3" xfId="1007"/>
    <cellStyle name="เครื่องหมายจุลภาค 5 5 2 2 3 2" xfId="1190"/>
    <cellStyle name="เครื่องหมายจุลภาค 5 5 2 2 3 2 2" xfId="3413"/>
    <cellStyle name="เครื่องหมายจุลภาค 5 5 2 2 3 2 2 2" xfId="3572"/>
    <cellStyle name="เครื่องหมายจุลภาค 5 5 2 2 3 3" xfId="2474"/>
    <cellStyle name="เครื่องหมายจุลภาค 5 5 2 2 4" xfId="1537"/>
    <cellStyle name="เครื่องหมายจุลภาค 5 5 2 2 5" xfId="1868"/>
    <cellStyle name="เครื่องหมายจุลภาค 5 5 2 2 6" xfId="2308"/>
    <cellStyle name="เครื่องหมายจุลภาค 5 5 2 2 6 2" xfId="2956"/>
    <cellStyle name="เครื่องหมายจุลภาค 5 5 2 3" xfId="545"/>
    <cellStyle name="เครื่องหมายจุลภาค 5 5 2 3 2" xfId="1168"/>
    <cellStyle name="เครื่องหมายจุลภาค 5 5 2 3 2 2" xfId="1272"/>
    <cellStyle name="เครื่องหมายจุลภาค 5 5 2 3 2 2 2" xfId="3550"/>
    <cellStyle name="เครื่องหมายจุลภาค 5 5 2 3 2 2 2 2" xfId="3649"/>
    <cellStyle name="เครื่องหมายจุลภาค 5 5 2 3 2 3" xfId="2551"/>
    <cellStyle name="เครื่องหมายจุลภาค 5 5 2 3 3" xfId="1618"/>
    <cellStyle name="เครื่องหมายจุลภาค 5 5 2 3 4" xfId="1945"/>
    <cellStyle name="เครื่องหมายจุลภาค 5 5 2 3 5" xfId="2452"/>
    <cellStyle name="เครื่องหมายจุลภาค 5 5 2 3 5 2" xfId="3045"/>
    <cellStyle name="เครื่องหมายจุลภาค 5 5 2 4" xfId="822"/>
    <cellStyle name="เครื่องหมายจุลภาค 5 5 2 4 2" xfId="1515"/>
    <cellStyle name="เครื่องหมายจุลภาค 5 5 2 4 2 2" xfId="3275"/>
    <cellStyle name="เครื่องหมายจุลภาค 5 5 2 4 2 2 2" xfId="3822"/>
    <cellStyle name="เครื่องหมายจุลภาค 5 5 2 4 3" xfId="2737"/>
    <cellStyle name="เครื่องหมายจุลภาค 5 5 2 5" xfId="1846"/>
    <cellStyle name="เครื่องหมายจุลภาค 5 5 2 6" xfId="2159"/>
    <cellStyle name="เครื่องหมายจุลภาค 5 5 2 6 2" xfId="2934"/>
    <cellStyle name="เครื่องหมายจุลภาค 5 5 3" xfId="246"/>
    <cellStyle name="เครื่องหมายจุลภาค 5 5 3 2" xfId="625"/>
    <cellStyle name="เครื่องหมายจุลภาค 5 5 3 2 2" xfId="1078"/>
    <cellStyle name="เครื่องหมายจุลภาค 5 5 3 2 2 2" xfId="1310"/>
    <cellStyle name="เครื่องหมายจุลภาค 5 5 3 2 2 2 2" xfId="3474"/>
    <cellStyle name="เครื่องหมายจุลภาค 5 5 3 2 2 2 2 2" xfId="3687"/>
    <cellStyle name="เครื่องหมายจุลภาค 5 5 3 2 2 3" xfId="2589"/>
    <cellStyle name="เครื่องหมายจุลภาค 5 5 3 2 3" xfId="1656"/>
    <cellStyle name="เครื่องหมายจุลภาค 5 5 3 2 4" xfId="1983"/>
    <cellStyle name="เครื่องหมายจุลภาค 5 5 3 2 5" xfId="2372"/>
    <cellStyle name="เครื่องหมายจุลภาค 5 5 3 2 5 2" xfId="3097"/>
    <cellStyle name="เครื่องหมายจุลภาค 5 5 3 3" xfId="898"/>
    <cellStyle name="เครื่องหมายจุลภาค 5 5 3 3 2" xfId="1434"/>
    <cellStyle name="เครื่องหมายจุลภาค 5 5 3 3 2 2" xfId="3321"/>
    <cellStyle name="เครื่องหมายจุลภาค 5 5 3 3 2 2 2" xfId="3809"/>
    <cellStyle name="เครื่องหมายจุลภาค 5 5 3 3 3" xfId="2714"/>
    <cellStyle name="เครื่องหมายจุลภาค 5 5 3 4" xfId="309"/>
    <cellStyle name="เครื่องหมายจุลภาค 5 5 3 5" xfId="2208"/>
    <cellStyle name="เครื่องหมายจุลภาค 5 5 3 5 2" xfId="2375"/>
    <cellStyle name="เครื่องหมายจุลภาค 5 5 4" xfId="345"/>
    <cellStyle name="เครื่องหมายจุลภาค 5 5 4 2" xfId="923"/>
    <cellStyle name="เครื่องหมายจุลภาค 5 5 4 2 2" xfId="2900"/>
    <cellStyle name="เครื่องหมายจุลภาค 5 5 4 2 2 2" xfId="3346"/>
    <cellStyle name="เครื่องหมายจุลภาค 5 5 4 3" xfId="2234"/>
    <cellStyle name="เครื่องหมายจุลภาค 5 5 5" xfId="968"/>
    <cellStyle name="เครื่องหมายจุลภาค 5 5 6" xfId="815"/>
    <cellStyle name="เครื่องหมายจุลภาค 5 5 7" xfId="970"/>
    <cellStyle name="เครื่องหมายจุลภาค 5 5 7 2" xfId="2732"/>
    <cellStyle name="เครื่องหมายจุลภาค 5 6" xfId="298"/>
    <cellStyle name="เครื่องหมายจุลภาค 5 7" xfId="338"/>
    <cellStyle name="เครื่องหมายจุลภาค 5 7 2" xfId="536"/>
    <cellStyle name="เครื่องหมายจุลภาค 5 7 2 2" xfId="687"/>
    <cellStyle name="เครื่องหมายจุลภาค 5 7 2 2 2" xfId="1265"/>
    <cellStyle name="เครื่องหมายจุลภาค 5 7 2 2 2 2" xfId="1360"/>
    <cellStyle name="เครื่องหมายจุลภาค 5 7 2 2 2 2 2" xfId="3642"/>
    <cellStyle name="เครื่องหมายจุลภาค 5 7 2 2 2 2 2 2" xfId="3737"/>
    <cellStyle name="เครื่องหมายจุลภาค 5 7 2 2 2 3" xfId="2639"/>
    <cellStyle name="เครื่องหมายจุลภาค 5 7 2 2 3" xfId="1706"/>
    <cellStyle name="เครื่องหมายจุลภาค 5 7 2 2 4" xfId="2033"/>
    <cellStyle name="เครื่องหมายจุลภาค 5 7 2 2 5" xfId="2544"/>
    <cellStyle name="เครื่องหมายจุลภาค 5 7 2 2 5 2" xfId="3151"/>
    <cellStyle name="เครื่องหมายจุลภาค 5 7 2 3" xfId="990"/>
    <cellStyle name="เครื่องหมายจุลภาค 5 7 2 3 2" xfId="1611"/>
    <cellStyle name="เครื่องหมายจุลภาค 5 7 2 3 2 2" xfId="3397"/>
    <cellStyle name="เครื่องหมายจุลภาค 5 7 2 3 2 2 2" xfId="3872"/>
    <cellStyle name="เครื่องหมายจุลภาค 5 7 2 3 3" xfId="2789"/>
    <cellStyle name="เครื่องหมายจุลภาค 5 7 2 4" xfId="1938"/>
    <cellStyle name="เครื่องหมายจุลภาค 5 7 2 5" xfId="2292"/>
    <cellStyle name="เครื่องหมายจุลภาค 5 7 2 5 2" xfId="3037"/>
    <cellStyle name="เครื่องหมายจุลภาค 5 7 3" xfId="809"/>
    <cellStyle name="เครื่องหมายจุลภาค 5 7 3 2" xfId="1133"/>
    <cellStyle name="เครื่องหมายจุลภาค 5 7 3 2 2" xfId="3264"/>
    <cellStyle name="เครื่องหมายจุลภาค 5 7 3 2 2 2" xfId="3519"/>
    <cellStyle name="เครื่องหมายจุลภาค 5 7 3 3" xfId="2421"/>
    <cellStyle name="เครื่องหมายจุลภาค 5 7 4" xfId="1482"/>
    <cellStyle name="เครื่องหมายจุลภาค 5 7 5" xfId="1816"/>
    <cellStyle name="เครื่องหมายจุลภาค 5 7 6" xfId="2148"/>
    <cellStyle name="เครื่องหมายจุลภาค 5 7 6 2" xfId="2894"/>
    <cellStyle name="เครื่องหมายจุลภาค 5 8" xfId="397"/>
    <cellStyle name="เครื่องหมายจุลภาค 5 8 2" xfId="802"/>
    <cellStyle name="เครื่องหมายจุลภาค 5 8 2 2" xfId="1164"/>
    <cellStyle name="เครื่องหมายจุลภาค 5 8 2 2 2" xfId="3258"/>
    <cellStyle name="เครื่องหมายจุลภาค 5 8 2 2 2 2" xfId="3547"/>
    <cellStyle name="เครื่องหมายจุลภาค 5 8 2 3" xfId="2449"/>
    <cellStyle name="เครื่องหมายจุลภาค 5 8 3" xfId="1512"/>
    <cellStyle name="เครื่องหมายจุลภาค 5 8 4" xfId="1843"/>
    <cellStyle name="เครื่องหมายจุลภาค 5 8 5" xfId="2142"/>
    <cellStyle name="เครื่องหมายจุลภาค 5 8 5 2" xfId="2931"/>
    <cellStyle name="เครื่องหมายจุลภาค 5 9" xfId="283"/>
    <cellStyle name="เครื่องหมายจุลภาค 5 9 2" xfId="800"/>
    <cellStyle name="เครื่องหมายจุลภาค 5 9 2 2" xfId="2868"/>
    <cellStyle name="เครื่องหมายจุลภาค 5 9 2 2 2" xfId="3257"/>
    <cellStyle name="เครื่องหมายจุลภาค 5 9 3" xfId="2141"/>
    <cellStyle name="เครื่องหมายจุลภาค 6" xfId="19"/>
    <cellStyle name="เครื่องหมายจุลภาค 6 10" xfId="1165"/>
    <cellStyle name="เครื่องหมายจุลภาค 6 11" xfId="650"/>
    <cellStyle name="เครื่องหมายจุลภาค 6 11 2" xfId="962"/>
    <cellStyle name="เครื่องหมายจุลภาค 6 2" xfId="20"/>
    <cellStyle name="เครื่องหมายจุลภาค 6 2 2" xfId="119"/>
    <cellStyle name="เครื่องหมายจุลภาค 6 2 3" xfId="162"/>
    <cellStyle name="เครื่องหมายจุลภาค 6 2 3 2" xfId="404"/>
    <cellStyle name="เครื่องหมายจุลภาค 6 2 3 2 2" xfId="427"/>
    <cellStyle name="เครื่องหมายจุลภาค 6 2 3 2 2 2" xfId="706"/>
    <cellStyle name="เครื่องหมายจุลภาค 6 2 3 2 2 2 2" xfId="727"/>
    <cellStyle name="เครื่องหมายจุลภาค 6 2 3 2 2 2 2 2" xfId="1379"/>
    <cellStyle name="เครื่องหมายจุลภาค 6 2 3 2 2 2 2 2 2" xfId="1400"/>
    <cellStyle name="เครื่องหมายจุลภาค 6 2 3 2 2 2 2 2 2 2" xfId="3756"/>
    <cellStyle name="เครื่องหมายจุลภาค 6 2 3 2 2 2 2 2 2 2 2" xfId="3777"/>
    <cellStyle name="เครื่องหมายจุลภาค 6 2 3 2 2 2 2 2 3" xfId="2679"/>
    <cellStyle name="เครื่องหมายจุลภาค 6 2 3 2 2 2 2 3" xfId="1746"/>
    <cellStyle name="เครื่องหมายจุลภาค 6 2 3 2 2 2 2 4" xfId="2073"/>
    <cellStyle name="เครื่องหมายจุลภาค 6 2 3 2 2 2 2 5" xfId="2658"/>
    <cellStyle name="เครื่องหมายจุลภาค 6 2 3 2 2 2 2 5 2" xfId="3191"/>
    <cellStyle name="เครื่องหมายจุลภาค 6 2 3 2 2 2 3" xfId="1031"/>
    <cellStyle name="เครื่องหมายจุลภาค 6 2 3 2 2 2 3 2" xfId="1725"/>
    <cellStyle name="เครื่องหมายจุลภาค 6 2 3 2 2 2 3 2 2" xfId="3437"/>
    <cellStyle name="เครื่องหมายจุลภาค 6 2 3 2 2 2 3 2 2 2" xfId="3899"/>
    <cellStyle name="เครื่องหมายจุลภาค 6 2 3 2 2 2 3 3" xfId="2816"/>
    <cellStyle name="เครื่องหมายจุลภาค 6 2 3 2 2 2 4" xfId="2052"/>
    <cellStyle name="เครื่องหมายจุลภาค 6 2 3 2 2 2 5" xfId="2332"/>
    <cellStyle name="เครื่องหมายจุลภาค 6 2 3 2 2 2 5 2" xfId="3170"/>
    <cellStyle name="เครื่องหมายจุลภาค 6 2 3 2 2 3" xfId="1010"/>
    <cellStyle name="เครื่องหมายจุลภาค 6 2 3 2 2 3 2" xfId="1193"/>
    <cellStyle name="เครื่องหมายจุลภาค 6 2 3 2 2 3 2 2" xfId="3416"/>
    <cellStyle name="เครื่องหมายจุลภาค 6 2 3 2 2 3 2 2 2" xfId="3575"/>
    <cellStyle name="เครื่องหมายจุลภาค 6 2 3 2 2 3 3" xfId="2477"/>
    <cellStyle name="เครื่องหมายจุลภาค 6 2 3 2 2 4" xfId="1540"/>
    <cellStyle name="เครื่องหมายจุลภาค 6 2 3 2 2 5" xfId="1871"/>
    <cellStyle name="เครื่องหมายจุลภาค 6 2 3 2 2 6" xfId="2311"/>
    <cellStyle name="เครื่องหมายจุลภาค 6 2 3 2 2 6 2" xfId="2959"/>
    <cellStyle name="เครื่องหมายจุลภาค 6 2 3 2 3" xfId="548"/>
    <cellStyle name="เครื่องหมายจุลภาค 6 2 3 2 3 2" xfId="1171"/>
    <cellStyle name="เครื่องหมายจุลภาค 6 2 3 2 3 2 2" xfId="1275"/>
    <cellStyle name="เครื่องหมายจุลภาค 6 2 3 2 3 2 2 2" xfId="3553"/>
    <cellStyle name="เครื่องหมายจุลภาค 6 2 3 2 3 2 2 2 2" xfId="3652"/>
    <cellStyle name="เครื่องหมายจุลภาค 6 2 3 2 3 2 3" xfId="2554"/>
    <cellStyle name="เครื่องหมายจุลภาค 6 2 3 2 3 3" xfId="1621"/>
    <cellStyle name="เครื่องหมายจุลภาค 6 2 3 2 3 4" xfId="1948"/>
    <cellStyle name="เครื่องหมายจุลภาค 6 2 3 2 3 5" xfId="2455"/>
    <cellStyle name="เครื่องหมายจุลภาค 6 2 3 2 3 5 2" xfId="3048"/>
    <cellStyle name="เครื่องหมายจุลภาค 6 2 3 2 4" xfId="825"/>
    <cellStyle name="เครื่องหมายจุลภาค 6 2 3 2 4 2" xfId="1518"/>
    <cellStyle name="เครื่องหมายจุลภาค 6 2 3 2 4 2 2" xfId="3278"/>
    <cellStyle name="เครื่องหมายจุลภาค 6 2 3 2 4 2 2 2" xfId="3825"/>
    <cellStyle name="เครื่องหมายจุลภาค 6 2 3 2 4 3" xfId="2740"/>
    <cellStyle name="เครื่องหมายจุลภาค 6 2 3 2 5" xfId="1849"/>
    <cellStyle name="เครื่องหมายจุลภาค 6 2 3 2 6" xfId="2162"/>
    <cellStyle name="เครื่องหมายจุลภาค 6 2 3 2 6 2" xfId="2937"/>
    <cellStyle name="เครื่องหมายจุลภาค 6 2 3 3" xfId="265"/>
    <cellStyle name="เครื่องหมายจุลภาค 6 2 3 3 2" xfId="628"/>
    <cellStyle name="เครื่องหมายจุลภาค 6 2 3 3 2 2" xfId="1088"/>
    <cellStyle name="เครื่องหมายจุลภาค 6 2 3 3 2 2 2" xfId="1313"/>
    <cellStyle name="เครื่องหมายจุลภาค 6 2 3 3 2 2 2 2" xfId="3481"/>
    <cellStyle name="เครื่องหมายจุลภาค 6 2 3 3 2 2 2 2 2" xfId="3690"/>
    <cellStyle name="เครื่องหมายจุลภาค 6 2 3 3 2 2 3" xfId="2592"/>
    <cellStyle name="เครื่องหมายจุลภาค 6 2 3 3 2 3" xfId="1659"/>
    <cellStyle name="เครื่องหมายจุลภาค 6 2 3 3 2 4" xfId="1986"/>
    <cellStyle name="เครื่องหมายจุลภาค 6 2 3 3 2 5" xfId="2381"/>
    <cellStyle name="เครื่องหมายจุลภาค 6 2 3 3 2 5 2" xfId="3100"/>
    <cellStyle name="เครื่องหมายจุลภาค 6 2 3 3 3" xfId="901"/>
    <cellStyle name="เครื่องหมายจุลภาค 6 2 3 3 3 2" xfId="1444"/>
    <cellStyle name="เครื่องหมายจุลภาค 6 2 3 3 3 2 2" xfId="3324"/>
    <cellStyle name="เครื่องหมายจุลภาค 6 2 3 3 3 2 2 2" xfId="3811"/>
    <cellStyle name="เครื่องหมายจุลภาค 6 2 3 3 3 3" xfId="2718"/>
    <cellStyle name="เครื่องหมายจุลภาค 6 2 3 3 4" xfId="1780"/>
    <cellStyle name="เครื่องหมายจุลภาค 6 2 3 3 5" xfId="2211"/>
    <cellStyle name="เครื่องหมายจุลภาค 6 2 3 3 5 2" xfId="2852"/>
    <cellStyle name="เครื่องหมายจุลภาค 6 2 3 4" xfId="262"/>
    <cellStyle name="เครื่องหมายจุลภาค 6 2 3 4 2" xfId="922"/>
    <cellStyle name="เครื่องหมายจุลภาค 6 2 3 4 2 2" xfId="2849"/>
    <cellStyle name="เครื่องหมายจุลภาค 6 2 3 4 2 2 2" xfId="3345"/>
    <cellStyle name="เครื่องหมายจุลภาค 6 2 3 4 3" xfId="2233"/>
    <cellStyle name="เครื่องหมายจุลภาค 6 2 3 5" xfId="1065"/>
    <cellStyle name="เครื่องหมายจุลภาค 6 2 3 6" xfId="1468"/>
    <cellStyle name="เครื่องหมายจุลภาค 6 2 3 7" xfId="1232"/>
    <cellStyle name="เครื่องหมายจุลภาค 6 2 3 7 2" xfId="2841"/>
    <cellStyle name="เครื่องหมายจุลภาค 6 2 4" xfId="297"/>
    <cellStyle name="เครื่องหมายจุลภาค 6 2 5" xfId="336"/>
    <cellStyle name="เครื่องหมายจุลภาค 6 2 5 2" xfId="245"/>
    <cellStyle name="เครื่องหมายจุลภาค 6 2 5 2 2" xfId="685"/>
    <cellStyle name="เครื่องหมายจุลภาค 6 2 5 2 2 2" xfId="1077"/>
    <cellStyle name="เครื่องหมายจุลภาค 6 2 5 2 2 2 2" xfId="1358"/>
    <cellStyle name="เครื่องหมายจุลภาค 6 2 5 2 2 2 2 2" xfId="3473"/>
    <cellStyle name="เครื่องหมายจุลภาค 6 2 5 2 2 2 2 2 2" xfId="3735"/>
    <cellStyle name="เครื่องหมายจุลภาค 6 2 5 2 2 2 3" xfId="2637"/>
    <cellStyle name="เครื่องหมายจุลภาค 6 2 5 2 2 3" xfId="1704"/>
    <cellStyle name="เครื่องหมายจุลภาค 6 2 5 2 2 4" xfId="2031"/>
    <cellStyle name="เครื่องหมายจุลภาค 6 2 5 2 2 5" xfId="2371"/>
    <cellStyle name="เครื่องหมายจุลภาค 6 2 5 2 2 5 2" xfId="3149"/>
    <cellStyle name="เครื่องหมายจุลภาค 6 2 5 2 3" xfId="988"/>
    <cellStyle name="เครื่องหมายจุลภาค 6 2 5 2 3 2" xfId="1433"/>
    <cellStyle name="เครื่องหมายจุลภาค 6 2 5 2 3 2 2" xfId="3395"/>
    <cellStyle name="เครื่องหมายจุลภาค 6 2 5 2 3 2 2 2" xfId="3808"/>
    <cellStyle name="เครื่องหมายจุลภาค 6 2 5 2 3 3" xfId="2713"/>
    <cellStyle name="เครื่องหมายจุลภาค 6 2 5 2 4" xfId="1074"/>
    <cellStyle name="เครื่องหมายจุลภาค 6 2 5 2 5" xfId="2290"/>
    <cellStyle name="เครื่องหมายจุลภาค 6 2 5 2 5 2" xfId="2237"/>
    <cellStyle name="เครื่องหมายจุลภาค 6 2 5 3" xfId="465"/>
    <cellStyle name="เครื่องหมายจุลภาค 6 2 5 3 2" xfId="1131"/>
    <cellStyle name="เครื่องหมายจุลภาค 6 2 5 3 2 2" xfId="2984"/>
    <cellStyle name="เครื่องหมายจุลภาค 6 2 5 3 2 2 2" xfId="3517"/>
    <cellStyle name="เครื่องหมายจุลภาค 6 2 5 3 3" xfId="2419"/>
    <cellStyle name="เครื่องหมายจุลภาค 6 2 5 4" xfId="1480"/>
    <cellStyle name="เครื่องหมายจุลภาค 6 2 5 5" xfId="1814"/>
    <cellStyle name="เครื่องหมายจุลภาค 6 2 5 6" xfId="651"/>
    <cellStyle name="เครื่องหมายจุลภาค 6 2 5 6 2" xfId="2892"/>
    <cellStyle name="เครื่องหมายจุลภาค 6 2 6" xfId="261"/>
    <cellStyle name="เครื่องหมายจุลภาค 6 2 6 2" xfId="803"/>
    <cellStyle name="เครื่องหมายจุลภาค 6 2 6 2 2" xfId="1085"/>
    <cellStyle name="เครื่องหมายจุลภาค 6 2 6 2 2 2" xfId="3259"/>
    <cellStyle name="เครื่องหมายจุลภาค 6 2 6 2 2 2 2" xfId="3478"/>
    <cellStyle name="เครื่องหมายจุลภาค 6 2 6 2 3" xfId="2378"/>
    <cellStyle name="เครื่องหมายจุลภาค 6 2 6 3" xfId="1441"/>
    <cellStyle name="เครื่องหมายจุลภาค 6 2 6 4" xfId="1777"/>
    <cellStyle name="เครื่องหมายจุลภาค 6 2 6 5" xfId="2143"/>
    <cellStyle name="เครื่องหมายจุลภาค 6 2 6 5 2" xfId="2848"/>
    <cellStyle name="เครื่องหมายจุลภาค 6 2 7" xfId="351"/>
    <cellStyle name="เครื่องหมายจุลภาค 6 2 7 2" xfId="926"/>
    <cellStyle name="เครื่องหมายจุลภาค 6 2 7 2 2" xfId="2904"/>
    <cellStyle name="เครื่องหมายจุลภาค 6 2 7 2 2 2" xfId="3348"/>
    <cellStyle name="เครื่องหมายจุลภาค 6 2 7 3" xfId="2238"/>
    <cellStyle name="เครื่องหมายจุลภาค 6 2 8" xfId="166"/>
    <cellStyle name="เครื่องหมายจุลภาค 6 2 9" xfId="436"/>
    <cellStyle name="เครื่องหมายจุลภาค 6 2 9 2" xfId="2404"/>
    <cellStyle name="เครื่องหมายจุลภาค 6 3" xfId="120"/>
    <cellStyle name="เครื่องหมายจุลภาค 6 3 2" xfId="186"/>
    <cellStyle name="เครื่องหมายจุลภาค 6 3 2 2" xfId="270"/>
    <cellStyle name="เครื่องหมายจุลภาค 6 3 2 2 2" xfId="441"/>
    <cellStyle name="เครื่องหมายจุลภาค 6 3 2 2 2 2" xfId="484"/>
    <cellStyle name="เครื่องหมายจุลภาค 6 3 2 2 2 2 2" xfId="735"/>
    <cellStyle name="เครื่องหมายจุลภาค 6 3 2 2 2 2 2 2" xfId="744"/>
    <cellStyle name="เครื่องหมายจุลภาค 6 3 2 2 2 2 2 2 2" xfId="1408"/>
    <cellStyle name="เครื่องหมายจุลภาค 6 3 2 2 2 2 2 2 2 2" xfId="1417"/>
    <cellStyle name="เครื่องหมายจุลภาค 6 3 2 2 2 2 2 2 2 2 2" xfId="3785"/>
    <cellStyle name="เครื่องหมายจุลภาค 6 3 2 2 2 2 2 2 2 2 2 2" xfId="3794"/>
    <cellStyle name="เครื่องหมายจุลภาค 6 3 2 2 2 2 2 2 2 3" xfId="2696"/>
    <cellStyle name="เครื่องหมายจุลภาค 6 3 2 2 2 2 2 2 3" xfId="1763"/>
    <cellStyle name="เครื่องหมายจุลภาค 6 3 2 2 2 2 2 2 4" xfId="2090"/>
    <cellStyle name="เครื่องหมายจุลภาค 6 3 2 2 2 2 2 2 5" xfId="2687"/>
    <cellStyle name="เครื่องหมายจุลภาค 6 3 2 2 2 2 2 2 5 2" xfId="3208"/>
    <cellStyle name="เครื่องหมายจุลภาค 6 3 2 2 2 2 2 3" xfId="1048"/>
    <cellStyle name="เครื่องหมายจุลภาค 6 3 2 2 2 2 2 3 2" xfId="1754"/>
    <cellStyle name="เครื่องหมายจุลภาค 6 3 2 2 2 2 2 3 2 2" xfId="3454"/>
    <cellStyle name="เครื่องหมายจุลภาค 6 3 2 2 2 2 2 3 2 2 2" xfId="3916"/>
    <cellStyle name="เครื่องหมายจุลภาค 6 3 2 2 2 2 2 3 3" xfId="2833"/>
    <cellStyle name="เครื่องหมายจุลภาค 6 3 2 2 2 2 2 4" xfId="2081"/>
    <cellStyle name="เครื่องหมายจุลภาค 6 3 2 2 2 2 2 5" xfId="2349"/>
    <cellStyle name="เครื่องหมายจุลภาค 6 3 2 2 2 2 2 5 2" xfId="3199"/>
    <cellStyle name="เครื่องหมายจุลภาค 6 3 2 2 2 2 3" xfId="1039"/>
    <cellStyle name="เครื่องหมายจุลภาค 6 3 2 2 2 2 3 2" xfId="1220"/>
    <cellStyle name="เครื่องหมายจุลภาค 6 3 2 2 2 2 3 2 2" xfId="3445"/>
    <cellStyle name="เครื่องหมายจุลภาค 6 3 2 2 2 2 3 2 2 2" xfId="3602"/>
    <cellStyle name="เครื่องหมายจุลภาค 6 3 2 2 2 2 3 3" xfId="2504"/>
    <cellStyle name="เครื่องหมายจุลภาค 6 3 2 2 2 2 4" xfId="1569"/>
    <cellStyle name="เครื่องหมายจุลภาค 6 3 2 2 2 2 5" xfId="1898"/>
    <cellStyle name="เครื่องหมายจุลภาค 6 3 2 2 2 2 6" xfId="2340"/>
    <cellStyle name="เครื่องหมายจุลภาค 6 3 2 2 2 2 6 2" xfId="2995"/>
    <cellStyle name="เครื่องหมายจุลภาค 6 3 2 2 2 3" xfId="595"/>
    <cellStyle name="เครื่องหมายจุลภาค 6 3 2 2 2 3 2" xfId="1201"/>
    <cellStyle name="เครื่องหมายจุลภาค 6 3 2 2 2 3 2 2" xfId="1292"/>
    <cellStyle name="เครื่องหมายจุลภาค 6 3 2 2 2 3 2 2 2" xfId="3583"/>
    <cellStyle name="เครื่องหมายจุลภาค 6 3 2 2 2 3 2 2 2 2" xfId="3669"/>
    <cellStyle name="เครื่องหมายจุลภาค 6 3 2 2 2 3 2 3" xfId="2571"/>
    <cellStyle name="เครื่องหมายจุลภาค 6 3 2 2 2 3 3" xfId="1638"/>
    <cellStyle name="เครื่องหมายจุลภาค 6 3 2 2 2 3 4" xfId="1965"/>
    <cellStyle name="เครื่องหมายจุลภาค 6 3 2 2 2 3 5" xfId="2485"/>
    <cellStyle name="เครื่องหมายจุลภาค 6 3 2 2 2 3 5 2" xfId="3074"/>
    <cellStyle name="เครื่องหมายจุลภาค 6 3 2 2 2 4" xfId="861"/>
    <cellStyle name="เครื่องหมายจุลภาค 6 3 2 2 2 4 2" xfId="1548"/>
    <cellStyle name="เครื่องหมายจุลภาค 6 3 2 2 2 4 2 2" xfId="3295"/>
    <cellStyle name="เครื่องหมายจุลภาค 6 3 2 2 2 4 2 2 2" xfId="3842"/>
    <cellStyle name="เครื่องหมายจุลภาค 6 3 2 2 2 4 3" xfId="2757"/>
    <cellStyle name="เครื่องหมายจุลภาค 6 3 2 2 2 5" xfId="1879"/>
    <cellStyle name="เครื่องหมายจุลภาค 6 3 2 2 2 6" xfId="2179"/>
    <cellStyle name="เครื่องหมายจุลภาค 6 3 2 2 2 6 2" xfId="2969"/>
    <cellStyle name="เครื่องหมายจุลภาค 6 3 2 2 3" xfId="561"/>
    <cellStyle name="เครื่องหมายจุลภาค 6 3 2 2 3 2" xfId="656"/>
    <cellStyle name="เครื่องหมายจุลภาค 6 3 2 2 3 2 2" xfId="1283"/>
    <cellStyle name="เครื่องหมายจุลภาค 6 3 2 2 3 2 2 2" xfId="1332"/>
    <cellStyle name="เครื่องหมายจุลภาค 6 3 2 2 3 2 2 2 2" xfId="3660"/>
    <cellStyle name="เครื่องหมายจุลภาค 6 3 2 2 3 2 2 2 2 2" xfId="3709"/>
    <cellStyle name="เครื่องหมายจุลภาค 6 3 2 2 3 2 2 3" xfId="2611"/>
    <cellStyle name="เครื่องหมายจุลภาค 6 3 2 2 3 2 3" xfId="1678"/>
    <cellStyle name="เครื่องหมายจุลภาค 6 3 2 2 3 2 4" xfId="2005"/>
    <cellStyle name="เครื่องหมายจุลภาค 6 3 2 2 3 2 5" xfId="2562"/>
    <cellStyle name="เครื่องหมายจุลภาค 6 3 2 2 3 2 5 2" xfId="3122"/>
    <cellStyle name="เครื่องหมายจุลภาค 6 3 2 2 3 3" xfId="949"/>
    <cellStyle name="เครื่องหมายจุลภาค 6 3 2 2 3 3 2" xfId="1629"/>
    <cellStyle name="เครื่องหมายจุลภาค 6 3 2 2 3 3 2 2" xfId="3366"/>
    <cellStyle name="เครื่องหมายจุลภาค 6 3 2 2 3 3 2 2 2" xfId="3878"/>
    <cellStyle name="เครื่องหมายจุลภาค 6 3 2 2 3 3 3" xfId="2795"/>
    <cellStyle name="เครื่องหมายจุลภาค 6 3 2 2 3 4" xfId="1956"/>
    <cellStyle name="เครื่องหมายจุลภาค 6 3 2 2 3 5" xfId="2260"/>
    <cellStyle name="เครื่องหมายจุลภาค 6 3 2 2 3 5 2" xfId="3057"/>
    <cellStyle name="เครื่องหมายจุลภาค 6 3 2 2 4" xfId="835"/>
    <cellStyle name="เครื่องหมายจุลภาค 6 3 2 2 4 2" xfId="1092"/>
    <cellStyle name="เครื่องหมายจุลภาค 6 3 2 2 4 2 2" xfId="3286"/>
    <cellStyle name="เครื่องหมายจุลภาค 6 3 2 2 4 2 2 2" xfId="3484"/>
    <cellStyle name="เครื่องหมายจุลภาค 6 3 2 2 4 3" xfId="2384"/>
    <cellStyle name="เครื่องหมายจุลภาค 6 3 2 2 5" xfId="1448"/>
    <cellStyle name="เครื่องหมายจุลภาค 6 3 2 2 6" xfId="1783"/>
    <cellStyle name="เครื่องหมายจุลภาค 6 3 2 2 7" xfId="2170"/>
    <cellStyle name="เครื่องหมายจุลภาค 6 3 2 2 7 2" xfId="2855"/>
    <cellStyle name="เครื่องหมายจุลภาค 6 3 2 3" xfId="320"/>
    <cellStyle name="เครื่องหมายจุลภาค 6 3 2 4" xfId="370"/>
    <cellStyle name="เครื่องหมายจุลภาค 6 3 2 4 2" xfId="639"/>
    <cellStyle name="เครื่องหมายจุลภาค 6 3 2 4 2 2" xfId="695"/>
    <cellStyle name="เครื่องหมายจุลภาค 6 3 2 4 2 2 2" xfId="1323"/>
    <cellStyle name="เครื่องหมายจุลภาค 6 3 2 4 2 2 2 2" xfId="1368"/>
    <cellStyle name="เครื่องหมายจุลภาค 6 3 2 4 2 2 2 2 2" xfId="3700"/>
    <cellStyle name="เครื่องหมายจุลภาค 6 3 2 4 2 2 2 2 2 2" xfId="3745"/>
    <cellStyle name="เครื่องหมายจุลภาค 6 3 2 4 2 2 2 3" xfId="2647"/>
    <cellStyle name="เครื่องหมายจุลภาค 6 3 2 4 2 2 3" xfId="1714"/>
    <cellStyle name="เครื่องหมายจุลภาค 6 3 2 4 2 2 4" xfId="2041"/>
    <cellStyle name="เครื่องหมายจุลภาค 6 3 2 4 2 2 5" xfId="2602"/>
    <cellStyle name="เครื่องหมายจุลภาค 6 3 2 4 2 2 5 2" xfId="3159"/>
    <cellStyle name="เครื่องหมายจุลภาค 6 3 2 4 2 3" xfId="998"/>
    <cellStyle name="เครื่องหมายจุลภาค 6 3 2 4 2 3 2" xfId="1669"/>
    <cellStyle name="เครื่องหมายจุลภาค 6 3 2 4 2 3 2 2" xfId="3405"/>
    <cellStyle name="เครื่องหมายจุลภาค 6 3 2 4 2 3 2 2 2" xfId="3887"/>
    <cellStyle name="เครื่องหมายจุลภาค 6 3 2 4 2 3 3" xfId="2804"/>
    <cellStyle name="เครื่องหมายจุลภาค 6 3 2 4 2 4" xfId="1996"/>
    <cellStyle name="เครื่องหมายจุลภาค 6 3 2 4 2 5" xfId="2300"/>
    <cellStyle name="เครื่องหมายจุลภาค 6 3 2 4 2 5 2" xfId="3110"/>
    <cellStyle name="เครื่องหมายจุลภาค 6 3 2 4 3" xfId="915"/>
    <cellStyle name="เครื่องหมายจุลภาค 6 3 2 4 3 2" xfId="1148"/>
    <cellStyle name="เครื่องหมายจุลภาค 6 3 2 4 3 2 2" xfId="3338"/>
    <cellStyle name="เครื่องหมายจุลภาค 6 3 2 4 3 2 2 2" xfId="3532"/>
    <cellStyle name="เครื่องหมายจุลภาค 6 3 2 4 3 3" xfId="2434"/>
    <cellStyle name="เครื่องหมายจุลภาค 6 3 2 4 4" xfId="1497"/>
    <cellStyle name="เครื่องหมายจุลภาค 6 3 2 4 5" xfId="1828"/>
    <cellStyle name="เครื่องหมายจุลภาค 6 3 2 4 6" xfId="2225"/>
    <cellStyle name="เครื่องหมายจุลภาค 6 3 2 4 6 2" xfId="2913"/>
    <cellStyle name="เครื่องหมายจุลภาค 6 3 2 5" xfId="353"/>
    <cellStyle name="เครื่องหมายจุลภาค 6 3 2 5 2" xfId="674"/>
    <cellStyle name="เครื่องหมายจุลภาค 6 3 2 5 2 2" xfId="1141"/>
    <cellStyle name="เครื่องหมายจุลภาค 6 3 2 5 2 2 2" xfId="3138"/>
    <cellStyle name="เครื่องหมายจุลภาค 6 3 2 5 2 2 2 2" xfId="3527"/>
    <cellStyle name="เครื่องหมายจุลภาค 6 3 2 5 2 3" xfId="2429"/>
    <cellStyle name="เครื่องหมายจุลภาค 6 3 2 5 3" xfId="1490"/>
    <cellStyle name="เครื่องหมายจุลภาค 6 3 2 5 4" xfId="1823"/>
    <cellStyle name="เครื่องหมายจุลภาค 6 3 2 5 5" xfId="971"/>
    <cellStyle name="เครื่องหมายจุลภาค 6 3 2 5 5 2" xfId="2906"/>
    <cellStyle name="เครื่องหมายจุลภาค 6 3 2 6" xfId="647"/>
    <cellStyle name="เครื่องหมายจุลภาค 6 3 2 6 2" xfId="1063"/>
    <cellStyle name="เครื่องหมายจุลภาค 6 3 2 6 2 2" xfId="3115"/>
    <cellStyle name="เครื่องหมายจุลภาค 6 3 2 6 2 2 2" xfId="3469"/>
    <cellStyle name="เครื่องหมายจุลภาค 6 3 2 6 3" xfId="2364"/>
    <cellStyle name="เครื่องหมายจุลภาค 6 3 2 7" xfId="1439"/>
    <cellStyle name="เครื่องหมายจุลภาค 6 3 2 8" xfId="857"/>
    <cellStyle name="เครื่องหมายจุลภาค 6 3 2 8 2" xfId="2844"/>
    <cellStyle name="เครื่องหมายจุลภาค 6 3 3" xfId="280"/>
    <cellStyle name="เครื่องหมายจุลภาค 6 3 3 2" xfId="413"/>
    <cellStyle name="เครื่องหมายจุลภาค 6 3 3 2 2" xfId="492"/>
    <cellStyle name="เครื่องหมายจุลภาค 6 3 3 2 2 2" xfId="715"/>
    <cellStyle name="เครื่องหมายจุลภาค 6 3 3 2 2 2 2" xfId="752"/>
    <cellStyle name="เครื่องหมายจุลภาค 6 3 3 2 2 2 2 2" xfId="1388"/>
    <cellStyle name="เครื่องหมายจุลภาค 6 3 3 2 2 2 2 2 2" xfId="1425"/>
    <cellStyle name="เครื่องหมายจุลภาค 6 3 3 2 2 2 2 2 2 2" xfId="3765"/>
    <cellStyle name="เครื่องหมายจุลภาค 6 3 3 2 2 2 2 2 2 2 2" xfId="3802"/>
    <cellStyle name="เครื่องหมายจุลภาค 6 3 3 2 2 2 2 2 3" xfId="2704"/>
    <cellStyle name="เครื่องหมายจุลภาค 6 3 3 2 2 2 2 3" xfId="1771"/>
    <cellStyle name="เครื่องหมายจุลภาค 6 3 3 2 2 2 2 4" xfId="2098"/>
    <cellStyle name="เครื่องหมายจุลภาค 6 3 3 2 2 2 2 5" xfId="2667"/>
    <cellStyle name="เครื่องหมายจุลภาค 6 3 3 2 2 2 2 5 2" xfId="3216"/>
    <cellStyle name="เครื่องหมายจุลภาค 6 3 3 2 2 2 3" xfId="1056"/>
    <cellStyle name="เครื่องหมายจุลภาค 6 3 3 2 2 2 3 2" xfId="1734"/>
    <cellStyle name="เครื่องหมายจุลภาค 6 3 3 2 2 2 3 2 2" xfId="3462"/>
    <cellStyle name="เครื่องหมายจุลภาค 6 3 3 2 2 2 3 2 2 2" xfId="3908"/>
    <cellStyle name="เครื่องหมายจุลภาค 6 3 3 2 2 2 3 3" xfId="2825"/>
    <cellStyle name="เครื่องหมายจุลภาค 6 3 3 2 2 2 4" xfId="2061"/>
    <cellStyle name="เครื่องหมายจุลภาค 6 3 3 2 2 2 5" xfId="2357"/>
    <cellStyle name="เครื่องหมายจุลภาค 6 3 3 2 2 2 5 2" xfId="3179"/>
    <cellStyle name="เครื่องหมายจุลภาค 6 3 3 2 2 3" xfId="1019"/>
    <cellStyle name="เครื่องหมายจุลภาค 6 3 3 2 2 3 2" xfId="1228"/>
    <cellStyle name="เครื่องหมายจุลภาค 6 3 3 2 2 3 2 2" xfId="3425"/>
    <cellStyle name="เครื่องหมายจุลภาค 6 3 3 2 2 3 2 2 2" xfId="3610"/>
    <cellStyle name="เครื่องหมายจุลภาค 6 3 3 2 2 3 3" xfId="2512"/>
    <cellStyle name="เครื่องหมายจุลภาค 6 3 3 2 2 4" xfId="1577"/>
    <cellStyle name="เครื่องหมายจุลภาค 6 3 3 2 2 5" xfId="1906"/>
    <cellStyle name="เครื่องหมายจุลภาค 6 3 3 2 2 6" xfId="2320"/>
    <cellStyle name="เครื่องหมายจุลภาค 6 3 3 2 2 6 2" xfId="3003"/>
    <cellStyle name="เครื่องหมายจุลภาค 6 3 3 2 3" xfId="603"/>
    <cellStyle name="เครื่องหมายจุลภาค 6 3 3 2 3 2" xfId="1180"/>
    <cellStyle name="เครื่องหมายจุลภาค 6 3 3 2 3 2 2" xfId="1300"/>
    <cellStyle name="เครื่องหมายจุลภาค 6 3 3 2 3 2 2 2" xfId="3562"/>
    <cellStyle name="เครื่องหมายจุลภาค 6 3 3 2 3 2 2 2 2" xfId="3677"/>
    <cellStyle name="เครื่องหมายจุลภาค 6 3 3 2 3 2 3" xfId="2579"/>
    <cellStyle name="เครื่องหมายจุลภาค 6 3 3 2 3 3" xfId="1646"/>
    <cellStyle name="เครื่องหมายจุลภาค 6 3 3 2 3 4" xfId="1973"/>
    <cellStyle name="เครื่องหมายจุลภาค 6 3 3 2 3 5" xfId="2464"/>
    <cellStyle name="เครื่องหมายจุลภาค 6 3 3 2 3 5 2" xfId="3082"/>
    <cellStyle name="เครื่องหมายจุลภาค 6 3 3 2 4" xfId="869"/>
    <cellStyle name="เครื่องหมายจุลภาค 6 3 3 2 4 2" xfId="1527"/>
    <cellStyle name="เครื่องหมายจุลภาค 6 3 3 2 4 2 2" xfId="3303"/>
    <cellStyle name="เครื่องหมายจุลภาค 6 3 3 2 4 2 2 2" xfId="3834"/>
    <cellStyle name="เครื่องหมายจุลภาค 6 3 3 2 4 3" xfId="2749"/>
    <cellStyle name="เครื่องหมายจุลภาค 6 3 3 2 5" xfId="1858"/>
    <cellStyle name="เครื่องหมายจุลภาค 6 3 3 2 6" xfId="2187"/>
    <cellStyle name="เครื่องหมายจุลภาค 6 3 3 2 6 2" xfId="2946"/>
    <cellStyle name="เครื่องหมายจุลภาค 6 3 3 3" xfId="528"/>
    <cellStyle name="เครื่องหมายจุลภาค 6 3 3 3 2" xfId="666"/>
    <cellStyle name="เครื่องหมายจุลภาค 6 3 3 3 2 2" xfId="1257"/>
    <cellStyle name="เครื่องหมายจุลภาค 6 3 3 3 2 2 2" xfId="1342"/>
    <cellStyle name="เครื่องหมายจุลภาค 6 3 3 3 2 2 2 2" xfId="3634"/>
    <cellStyle name="เครื่องหมายจุลภาค 6 3 3 3 2 2 2 2 2" xfId="3719"/>
    <cellStyle name="เครื่องหมายจุลภาค 6 3 3 3 2 2 3" xfId="2621"/>
    <cellStyle name="เครื่องหมายจุลภาค 6 3 3 3 2 3" xfId="1688"/>
    <cellStyle name="เครื่องหมายจุลภาค 6 3 3 3 2 4" xfId="2015"/>
    <cellStyle name="เครื่องหมายจุลภาค 6 3 3 3 2 5" xfId="2536"/>
    <cellStyle name="เครื่องหมายจุลภาค 6 3 3 3 2 5 2" xfId="3132"/>
    <cellStyle name="เครื่องหมายจุลภาค 6 3 3 3 3" xfId="959"/>
    <cellStyle name="เครื่องหมายจุลภาค 6 3 3 3 3 2" xfId="1603"/>
    <cellStyle name="เครื่องหมายจุลภาค 6 3 3 3 3 2 2" xfId="3376"/>
    <cellStyle name="เครื่องหมายจุลภาค 6 3 3 3 3 2 2 2" xfId="3864"/>
    <cellStyle name="เครื่องหมายจุลภาค 6 3 3 3 3 3" xfId="2781"/>
    <cellStyle name="เครื่องหมายจุลภาค 6 3 3 3 4" xfId="1930"/>
    <cellStyle name="เครื่องหมายจุลภาค 6 3 3 3 5" xfId="2270"/>
    <cellStyle name="เครื่องหมายจุลภาค 6 3 3 3 5 2" xfId="3029"/>
    <cellStyle name="เครื่องหมายจุลภาค 6 3 3 4" xfId="792"/>
    <cellStyle name="เครื่องหมายจุลภาค 6 3 3 4 2" xfId="1102"/>
    <cellStyle name="เครื่องหมายจุลภาค 6 3 3 4 2 2" xfId="3249"/>
    <cellStyle name="เครื่องหมายจุลภาค 6 3 3 4 2 2 2" xfId="3494"/>
    <cellStyle name="เครื่องหมายจุลภาค 6 3 3 4 3" xfId="2394"/>
    <cellStyle name="เครื่องหมายจุลภาค 6 3 3 5" xfId="1458"/>
    <cellStyle name="เครื่องหมายจุลภาค 6 3 3 6" xfId="1793"/>
    <cellStyle name="เครื่องหมายจุลภาค 6 3 3 7" xfId="2133"/>
    <cellStyle name="เครื่องหมายจุลภาค 6 3 3 7 2" xfId="2865"/>
    <cellStyle name="เครื่องหมายจุลภาค 6 3 4" xfId="321"/>
    <cellStyle name="เครื่องหมายจุลภาค 6 3 4 2" xfId="522"/>
    <cellStyle name="เครื่องหมายจุลภาค 6 3 4 2 2" xfId="680"/>
    <cellStyle name="เครื่องหมายจุลภาค 6 3 4 2 2 2" xfId="1251"/>
    <cellStyle name="เครื่องหมายจุลภาค 6 3 4 2 2 2 2" xfId="1353"/>
    <cellStyle name="เครื่องหมายจุลภาค 6 3 4 2 2 2 2 2" xfId="3628"/>
    <cellStyle name="เครื่องหมายจุลภาค 6 3 4 2 2 2 2 2 2" xfId="3730"/>
    <cellStyle name="เครื่องหมายจุลภาค 6 3 4 2 2 2 3" xfId="2632"/>
    <cellStyle name="เครื่องหมายจุลภาค 6 3 4 2 2 3" xfId="1699"/>
    <cellStyle name="เครื่องหมายจุลภาค 6 3 4 2 2 4" xfId="2026"/>
    <cellStyle name="เครื่องหมายจุลภาค 6 3 4 2 2 5" xfId="2530"/>
    <cellStyle name="เครื่องหมายจุลภาค 6 3 4 2 2 5 2" xfId="3144"/>
    <cellStyle name="เครื่องหมายจุลภาค 6 3 4 2 3" xfId="981"/>
    <cellStyle name="เครื่องหมายจุลภาค 6 3 4 2 3 2" xfId="1597"/>
    <cellStyle name="เครื่องหมายจุลภาค 6 3 4 2 3 2 2" xfId="3389"/>
    <cellStyle name="เครื่องหมายจุลภาค 6 3 4 2 3 2 2 2" xfId="3858"/>
    <cellStyle name="เครื่องหมายจุลภาค 6 3 4 2 3 3" xfId="2775"/>
    <cellStyle name="เครื่องหมายจุลภาค 6 3 4 2 4" xfId="1924"/>
    <cellStyle name="เครื่องหมายจุลภาค 6 3 4 2 5" xfId="2284"/>
    <cellStyle name="เครื่องหมายจุลภาค 6 3 4 2 5 2" xfId="3023"/>
    <cellStyle name="เครื่องหมายจุลภาค 6 3 4 3" xfId="775"/>
    <cellStyle name="เครื่องหมายจุลภาค 6 3 4 3 2" xfId="1123"/>
    <cellStyle name="เครื่องหมายจุลภาค 6 3 4 3 2 2" xfId="3234"/>
    <cellStyle name="เครื่องหมายจุลภาค 6 3 4 3 2 2 2" xfId="3511"/>
    <cellStyle name="เครื่องหมายจุลภาค 6 3 4 3 3" xfId="2413"/>
    <cellStyle name="เครื่องหมายจุลภาค 6 3 4 4" xfId="1474"/>
    <cellStyle name="เครื่องหมายจุลภาค 6 3 4 5" xfId="1808"/>
    <cellStyle name="เครื่องหมายจุลภาค 6 3 4 6" xfId="2114"/>
    <cellStyle name="เครื่องหมายจุลภาค 6 3 4 6 2" xfId="2882"/>
    <cellStyle name="เครื่องหมายจุลภาค 6 3 5" xfId="382"/>
    <cellStyle name="เครื่องหมายจุลภาค 6 3 5 2" xfId="929"/>
    <cellStyle name="เครื่องหมายจุลภาค 6 3 5 2 2" xfId="1156"/>
    <cellStyle name="เครื่องหมายจุลภาค 6 3 5 2 2 2" xfId="3351"/>
    <cellStyle name="เครื่องหมายจุลภาค 6 3 5 2 2 2 2" xfId="3539"/>
    <cellStyle name="เครื่องหมายจุลภาค 6 3 5 2 3" xfId="2441"/>
    <cellStyle name="เครื่องหมายจุลภาค 6 3 5 3" xfId="1504"/>
    <cellStyle name="เครื่องหมายจุลภาค 6 3 5 4" xfId="1835"/>
    <cellStyle name="เครื่องหมายจุลภาค 6 3 5 5" xfId="2243"/>
    <cellStyle name="เครื่องหมายจุลภาค 6 3 5 5 2" xfId="2921"/>
    <cellStyle name="เครื่องหมายจุลภาค 6 3 6" xfId="607"/>
    <cellStyle name="เครื่องหมายจุลภาค 6 3 6 2" xfId="1080"/>
    <cellStyle name="เครื่องหมายจุลภาค 6 3 6 2 2" xfId="3086"/>
    <cellStyle name="เครื่องหมายจุลภาค 6 3 6 2 2 2" xfId="3475"/>
    <cellStyle name="เครื่องหมายจุลภาค 6 3 6 3" xfId="2373"/>
    <cellStyle name="เครื่องหมายจุลภาค 6 3 7" xfId="925"/>
    <cellStyle name="เครื่องหมายจุลภาค 6 3 8" xfId="873"/>
    <cellStyle name="เครื่องหมายจุลภาค 6 3 8 2" xfId="2119"/>
    <cellStyle name="เครื่องหมายจุลภาค 6 4" xfId="121"/>
    <cellStyle name="เครื่องหมายจุลภาค 6 5" xfId="161"/>
    <cellStyle name="เครื่องหมายจุลภาค 6 5 2" xfId="403"/>
    <cellStyle name="เครื่องหมายจุลภาค 6 5 2 2" xfId="426"/>
    <cellStyle name="เครื่องหมายจุลภาค 6 5 2 2 2" xfId="705"/>
    <cellStyle name="เครื่องหมายจุลภาค 6 5 2 2 2 2" xfId="726"/>
    <cellStyle name="เครื่องหมายจุลภาค 6 5 2 2 2 2 2" xfId="1378"/>
    <cellStyle name="เครื่องหมายจุลภาค 6 5 2 2 2 2 2 2" xfId="1399"/>
    <cellStyle name="เครื่องหมายจุลภาค 6 5 2 2 2 2 2 2 2" xfId="3755"/>
    <cellStyle name="เครื่องหมายจุลภาค 6 5 2 2 2 2 2 2 2 2" xfId="3776"/>
    <cellStyle name="เครื่องหมายจุลภาค 6 5 2 2 2 2 2 3" xfId="2678"/>
    <cellStyle name="เครื่องหมายจุลภาค 6 5 2 2 2 2 3" xfId="1745"/>
    <cellStyle name="เครื่องหมายจุลภาค 6 5 2 2 2 2 4" xfId="2072"/>
    <cellStyle name="เครื่องหมายจุลภาค 6 5 2 2 2 2 5" xfId="2657"/>
    <cellStyle name="เครื่องหมายจุลภาค 6 5 2 2 2 2 5 2" xfId="3190"/>
    <cellStyle name="เครื่องหมายจุลภาค 6 5 2 2 2 3" xfId="1030"/>
    <cellStyle name="เครื่องหมายจุลภาค 6 5 2 2 2 3 2" xfId="1724"/>
    <cellStyle name="เครื่องหมายจุลภาค 6 5 2 2 2 3 2 2" xfId="3436"/>
    <cellStyle name="เครื่องหมายจุลภาค 6 5 2 2 2 3 2 2 2" xfId="3898"/>
    <cellStyle name="เครื่องหมายจุลภาค 6 5 2 2 2 3 3" xfId="2815"/>
    <cellStyle name="เครื่องหมายจุลภาค 6 5 2 2 2 4" xfId="2051"/>
    <cellStyle name="เครื่องหมายจุลภาค 6 5 2 2 2 5" xfId="2331"/>
    <cellStyle name="เครื่องหมายจุลภาค 6 5 2 2 2 5 2" xfId="3169"/>
    <cellStyle name="เครื่องหมายจุลภาค 6 5 2 2 3" xfId="1009"/>
    <cellStyle name="เครื่องหมายจุลภาค 6 5 2 2 3 2" xfId="1192"/>
    <cellStyle name="เครื่องหมายจุลภาค 6 5 2 2 3 2 2" xfId="3415"/>
    <cellStyle name="เครื่องหมายจุลภาค 6 5 2 2 3 2 2 2" xfId="3574"/>
    <cellStyle name="เครื่องหมายจุลภาค 6 5 2 2 3 3" xfId="2476"/>
    <cellStyle name="เครื่องหมายจุลภาค 6 5 2 2 4" xfId="1539"/>
    <cellStyle name="เครื่องหมายจุลภาค 6 5 2 2 5" xfId="1870"/>
    <cellStyle name="เครื่องหมายจุลภาค 6 5 2 2 6" xfId="2310"/>
    <cellStyle name="เครื่องหมายจุลภาค 6 5 2 2 6 2" xfId="2958"/>
    <cellStyle name="เครื่องหมายจุลภาค 6 5 2 3" xfId="547"/>
    <cellStyle name="เครื่องหมายจุลภาค 6 5 2 3 2" xfId="1170"/>
    <cellStyle name="เครื่องหมายจุลภาค 6 5 2 3 2 2" xfId="1274"/>
    <cellStyle name="เครื่องหมายจุลภาค 6 5 2 3 2 2 2" xfId="3552"/>
    <cellStyle name="เครื่องหมายจุลภาค 6 5 2 3 2 2 2 2" xfId="3651"/>
    <cellStyle name="เครื่องหมายจุลภาค 6 5 2 3 2 3" xfId="2553"/>
    <cellStyle name="เครื่องหมายจุลภาค 6 5 2 3 3" xfId="1620"/>
    <cellStyle name="เครื่องหมายจุลภาค 6 5 2 3 4" xfId="1947"/>
    <cellStyle name="เครื่องหมายจุลภาค 6 5 2 3 5" xfId="2454"/>
    <cellStyle name="เครื่องหมายจุลภาค 6 5 2 3 5 2" xfId="3047"/>
    <cellStyle name="เครื่องหมายจุลภาค 6 5 2 4" xfId="824"/>
    <cellStyle name="เครื่องหมายจุลภาค 6 5 2 4 2" xfId="1517"/>
    <cellStyle name="เครื่องหมายจุลภาค 6 5 2 4 2 2" xfId="3277"/>
    <cellStyle name="เครื่องหมายจุลภาค 6 5 2 4 2 2 2" xfId="3824"/>
    <cellStyle name="เครื่องหมายจุลภาค 6 5 2 4 3" xfId="2739"/>
    <cellStyle name="เครื่องหมายจุลภาค 6 5 2 5" xfId="1848"/>
    <cellStyle name="เครื่องหมายจุลภาค 6 5 2 6" xfId="2161"/>
    <cellStyle name="เครื่องหมายจุลภาค 6 5 2 6 2" xfId="2936"/>
    <cellStyle name="เครื่องหมายจุลภาค 6 5 3" xfId="299"/>
    <cellStyle name="เครื่องหมายจุลภาค 6 5 3 2" xfId="627"/>
    <cellStyle name="เครื่องหมายจุลภาค 6 5 3 2 2" xfId="1113"/>
    <cellStyle name="เครื่องหมายจุลภาค 6 5 3 2 2 2" xfId="1312"/>
    <cellStyle name="เครื่องหมายจุลภาค 6 5 3 2 2 2 2" xfId="3503"/>
    <cellStyle name="เครื่องหมายจุลภาค 6 5 3 2 2 2 2 2" xfId="3689"/>
    <cellStyle name="เครื่องหมายจุลภาค 6 5 3 2 2 3" xfId="2591"/>
    <cellStyle name="เครื่องหมายจุลภาค 6 5 3 2 3" xfId="1658"/>
    <cellStyle name="เครื่องหมายจุลภาค 6 5 3 2 4" xfId="1985"/>
    <cellStyle name="เครื่องหมายจุลภาค 6 5 3 2 5" xfId="2405"/>
    <cellStyle name="เครื่องหมายจุลภาค 6 5 3 2 5 2" xfId="3099"/>
    <cellStyle name="เครื่องหมายจุลภาค 6 5 3 3" xfId="900"/>
    <cellStyle name="เครื่องหมายจุลภาค 6 5 3 3 2" xfId="1466"/>
    <cellStyle name="เครื่องหมายจุลภาค 6 5 3 3 2 2" xfId="3323"/>
    <cellStyle name="เครื่องหมายจุลภาค 6 5 3 3 2 2 2" xfId="3813"/>
    <cellStyle name="เครื่องหมายจุลภาค 6 5 3 3 3" xfId="2724"/>
    <cellStyle name="เครื่องหมายจุลภาค 6 5 3 4" xfId="1801"/>
    <cellStyle name="เครื่องหมายจุลภาค 6 5 3 5" xfId="2210"/>
    <cellStyle name="เครื่องหมายจุลภาค 6 5 3 5 2" xfId="2875"/>
    <cellStyle name="เครื่องหมายจุลภาค 6 5 4" xfId="498"/>
    <cellStyle name="เครื่องหมายจุลภาค 6 5 4 2" xfId="910"/>
    <cellStyle name="เครื่องหมายจุลภาค 6 5 4 2 2" xfId="3008"/>
    <cellStyle name="เครื่องหมายจุลภาค 6 5 4 2 2 2" xfId="3333"/>
    <cellStyle name="เครื่องหมายจุลภาค 6 5 4 3" xfId="2220"/>
    <cellStyle name="เครื่องหมายจุลภาค 6 5 5" xfId="940"/>
    <cellStyle name="เครื่องหมายจุลภาค 6 5 6" xfId="1584"/>
    <cellStyle name="เครื่องหมายจุลภาค 6 5 7" xfId="842"/>
    <cellStyle name="เครื่องหมายจุลภาค 6 5 7 2" xfId="2847"/>
    <cellStyle name="เครื่องหมายจุลภาค 6 6" xfId="300"/>
    <cellStyle name="เครื่องหมายจุลภาค 6 7" xfId="163"/>
    <cellStyle name="เครื่องหมายจุลภาค 6 7 2" xfId="535"/>
    <cellStyle name="เครื่องหมายจุลภาค 6 7 2 2" xfId="629"/>
    <cellStyle name="เครื่องหมายจุลภาค 6 7 2 2 2" xfId="1264"/>
    <cellStyle name="เครื่องหมายจุลภาค 6 7 2 2 2 2" xfId="1314"/>
    <cellStyle name="เครื่องหมายจุลภาค 6 7 2 2 2 2 2" xfId="3641"/>
    <cellStyle name="เครื่องหมายจุลภาค 6 7 2 2 2 2 2 2" xfId="3691"/>
    <cellStyle name="เครื่องหมายจุลภาค 6 7 2 2 2 3" xfId="2593"/>
    <cellStyle name="เครื่องหมายจุลภาค 6 7 2 2 3" xfId="1660"/>
    <cellStyle name="เครื่องหมายจุลภาค 6 7 2 2 4" xfId="1987"/>
    <cellStyle name="เครื่องหมายจุลภาค 6 7 2 2 5" xfId="2543"/>
    <cellStyle name="เครื่องหมายจุลภาค 6 7 2 2 5 2" xfId="3101"/>
    <cellStyle name="เครื่องหมายจุลภาค 6 7 2 3" xfId="902"/>
    <cellStyle name="เครื่องหมายจุลภาค 6 7 2 3 2" xfId="1610"/>
    <cellStyle name="เครื่องหมายจุลภาค 6 7 2 3 2 2" xfId="3325"/>
    <cellStyle name="เครื่องหมายจุลภาค 6 7 2 3 2 2 2" xfId="3871"/>
    <cellStyle name="เครื่องหมายจุลภาค 6 7 2 3 3" xfId="2788"/>
    <cellStyle name="เครื่องหมายจุลภาค 6 7 2 4" xfId="1937"/>
    <cellStyle name="เครื่องหมายจุลภาค 6 7 2 5" xfId="2212"/>
    <cellStyle name="เครื่องหมายจุลภาค 6 7 2 5 2" xfId="3036"/>
    <cellStyle name="เครื่องหมายจุลภาค 6 7 3" xfId="808"/>
    <cellStyle name="เครื่องหมายจุลภาค 6 7 3 2" xfId="817"/>
    <cellStyle name="เครื่องหมายจุลภาค 6 7 3 2 2" xfId="3263"/>
    <cellStyle name="เครื่องหมายจุลภาค 6 7 3 2 2 2" xfId="3270"/>
    <cellStyle name="เครื่องหมายจุลภาค 6 7 3 3" xfId="2154"/>
    <cellStyle name="เครื่องหมายจุลภาค 6 7 4" xfId="507"/>
    <cellStyle name="เครื่องหมายจุลภาค 6 7 5" xfId="1445"/>
    <cellStyle name="เครื่องหมายจุลภาค 6 7 6" xfId="2147"/>
    <cellStyle name="เครื่องหมายจุลภาค 6 7 6 2" xfId="2840"/>
    <cellStyle name="เครื่องหมายจุลภาค 6 8" xfId="393"/>
    <cellStyle name="เครื่องหมายจุลภาค 6 8 2" xfId="886"/>
    <cellStyle name="เครื่องหมายจุลภาค 6 8 2 2" xfId="1161"/>
    <cellStyle name="เครื่องหมายจุลภาค 6 8 2 2 2" xfId="3310"/>
    <cellStyle name="เครื่องหมายจุลภาค 6 8 2 2 2 2" xfId="3544"/>
    <cellStyle name="เครื่องหมายจุลภาค 6 8 2 3" xfId="2446"/>
    <cellStyle name="เครื่องหมายจุลภาค 6 8 3" xfId="1509"/>
    <cellStyle name="เครื่องหมายจุลภาค 6 8 4" xfId="1840"/>
    <cellStyle name="เครื่องหมายจุลภาค 6 8 5" xfId="2197"/>
    <cellStyle name="เครื่องหมายจุลภาค 6 8 5 2" xfId="2928"/>
    <cellStyle name="เครื่องหมายจุลภาค 6 9" xfId="350"/>
    <cellStyle name="เครื่องหมายจุลภาค 6 9 2" xfId="779"/>
    <cellStyle name="เครื่องหมายจุลภาค 6 9 2 2" xfId="2903"/>
    <cellStyle name="เครื่องหมายจุลภาค 6 9 2 2 2" xfId="3237"/>
    <cellStyle name="เครื่องหมายจุลภาค 6 9 3" xfId="2120"/>
    <cellStyle name="เครื่องหมายจุลภาค 7" xfId="21"/>
    <cellStyle name="เครื่องหมายจุลภาค 7 2" xfId="22"/>
    <cellStyle name="เครื่องหมายจุลภาค 7 2 2" xfId="122"/>
    <cellStyle name="เครื่องหมายจุลภาค 7 2 2 2" xfId="188"/>
    <cellStyle name="เครื่องหมายจุลภาค 7 2 2 2 2" xfId="272"/>
    <cellStyle name="เครื่องหมายจุลภาค 7 2 2 2 2 2" xfId="442"/>
    <cellStyle name="เครื่องหมายจุลภาค 7 2 2 2 2 2 2" xfId="486"/>
    <cellStyle name="เครื่องหมายจุลภาค 7 2 2 2 2 2 2 2" xfId="736"/>
    <cellStyle name="เครื่องหมายจุลภาค 7 2 2 2 2 2 2 2 2" xfId="746"/>
    <cellStyle name="เครื่องหมายจุลภาค 7 2 2 2 2 2 2 2 2 2" xfId="1409"/>
    <cellStyle name="เครื่องหมายจุลภาค 7 2 2 2 2 2 2 2 2 2 2" xfId="1419"/>
    <cellStyle name="เครื่องหมายจุลภาค 7 2 2 2 2 2 2 2 2 2 2 2" xfId="3786"/>
    <cellStyle name="เครื่องหมายจุลภาค 7 2 2 2 2 2 2 2 2 2 2 2 2" xfId="3796"/>
    <cellStyle name="เครื่องหมายจุลภาค 7 2 2 2 2 2 2 2 2 2 2 2 2 2" xfId="4873"/>
    <cellStyle name="เครื่องหมายจุลภาค 7 2 2 2 2 2 2 2 2 2 2 3" xfId="4390"/>
    <cellStyle name="เครื่องหมายจุลภาค 7 2 2 2 2 2 2 2 2 2 3" xfId="2698"/>
    <cellStyle name="เครื่องหมายจุลภาค 7 2 2 2 2 2 2 2 2 2 3 2" xfId="4648"/>
    <cellStyle name="เครื่องหมายจุลภาค 7 2 2 2 2 2 2 2 2 3" xfId="1765"/>
    <cellStyle name="เครื่องหมายจุลภาค 7 2 2 2 2 2 2 2 2 3 2" xfId="4461"/>
    <cellStyle name="เครื่องหมายจุลภาค 7 2 2 2 2 2 2 2 2 4" xfId="2092"/>
    <cellStyle name="เครื่องหมายจุลภาค 7 2 2 2 2 2 2 2 2 4 2" xfId="4528"/>
    <cellStyle name="เครื่องหมายจุลภาค 7 2 2 2 2 2 2 2 2 5" xfId="2688"/>
    <cellStyle name="เครื่องหมายจุลภาค 7 2 2 2 2 2 2 2 2 5 2" xfId="3210"/>
    <cellStyle name="เครื่องหมายจุลภาค 7 2 2 2 2 2 2 2 2 5 2 2" xfId="4755"/>
    <cellStyle name="เครื่องหมายจุลภาค 7 2 2 2 2 2 2 2 2 6" xfId="4250"/>
    <cellStyle name="เครื่องหมายจุลภาค 7 2 2 2 2 2 2 2 3" xfId="1050"/>
    <cellStyle name="เครื่องหมายจุลภาค 7 2 2 2 2 2 2 2 3 2" xfId="1755"/>
    <cellStyle name="เครื่องหมายจุลภาค 7 2 2 2 2 2 2 2 3 2 2" xfId="3456"/>
    <cellStyle name="เครื่องหมายจุลภาค 7 2 2 2 2 2 2 2 3 2 2 2" xfId="3917"/>
    <cellStyle name="เครื่องหมายจุลภาค 7 2 2 2 2 2 2 2 3 2 2 3" xfId="4804"/>
    <cellStyle name="เครื่องหมายจุลภาค 7 2 2 2 2 2 2 2 3 3" xfId="2834"/>
    <cellStyle name="เครื่องหมายจุลภาค 7 2 2 2 2 2 2 2 3 4" xfId="4315"/>
    <cellStyle name="เครื่องหมายจุลภาค 7 2 2 2 2 2 2 2 4" xfId="2082"/>
    <cellStyle name="เครื่องหมายจุลภาค 7 2 2 2 2 2 2 2 5" xfId="2351"/>
    <cellStyle name="เครื่องหมายจุลภาค 7 2 2 2 2 2 2 2 5 2" xfId="3200"/>
    <cellStyle name="เครื่องหมายจุลภาค 7 2 2 2 2 2 2 2 5 3" xfId="4578"/>
    <cellStyle name="เครื่องหมายจุลภาค 7 2 2 2 2 2 2 3" xfId="1040"/>
    <cellStyle name="เครื่องหมายจุลภาค 7 2 2 2 2 2 2 3 2" xfId="1222"/>
    <cellStyle name="เครื่องหมายจุลภาค 7 2 2 2 2 2 2 3 2 2" xfId="3446"/>
    <cellStyle name="เครื่องหมายจุลภาค 7 2 2 2 2 2 2 3 2 2 2" xfId="3604"/>
    <cellStyle name="เครื่องหมายจุลภาค 7 2 2 2 2 2 2 3 2 2 2 2" xfId="4834"/>
    <cellStyle name="เครื่องหมายจุลภาค 7 2 2 2 2 2 2 3 2 3" xfId="4349"/>
    <cellStyle name="เครื่องหมายจุลภาค 7 2 2 2 2 2 2 3 3" xfId="2506"/>
    <cellStyle name="เครื่องหมายจุลภาค 7 2 2 2 2 2 2 3 3 2" xfId="4609"/>
    <cellStyle name="เครื่องหมายจุลภาค 7 2 2 2 2 2 2 4" xfId="1571"/>
    <cellStyle name="เครื่องหมายจุลภาค 7 2 2 2 2 2 2 4 2" xfId="4422"/>
    <cellStyle name="เครื่องหมายจุลภาค 7 2 2 2 2 2 2 5" xfId="1900"/>
    <cellStyle name="เครื่องหมายจุลภาค 7 2 2 2 2 2 2 5 2" xfId="4489"/>
    <cellStyle name="เครื่องหมายจุลภาค 7 2 2 2 2 2 2 6" xfId="2341"/>
    <cellStyle name="เครื่องหมายจุลภาค 7 2 2 2 2 2 2 6 2" xfId="2997"/>
    <cellStyle name="เครื่องหมายจุลภาค 7 2 2 2 2 2 2 6 2 2" xfId="4712"/>
    <cellStyle name="เครื่องหมายจุลภาค 7 2 2 2 2 2 2 7" xfId="4180"/>
    <cellStyle name="เครื่องหมายจุลภาค 7 2 2 2 2 2 3" xfId="597"/>
    <cellStyle name="เครื่องหมายจุลภาค 7 2 2 2 2 2 3 2" xfId="1202"/>
    <cellStyle name="เครื่องหมายจุลภาค 7 2 2 2 2 2 3 2 2" xfId="1294"/>
    <cellStyle name="เครื่องหมายจุลภาค 7 2 2 2 2 2 3 2 2 2" xfId="3584"/>
    <cellStyle name="เครื่องหมายจุลภาค 7 2 2 2 2 2 3 2 2 2 2" xfId="3671"/>
    <cellStyle name="เครื่องหมายจุลภาค 7 2 2 2 2 2 3 2 2 2 2 2" xfId="4850"/>
    <cellStyle name="เครื่องหมายจุลภาค 7 2 2 2 2 2 3 2 2 3" xfId="4367"/>
    <cellStyle name="เครื่องหมายจุลภาค 7 2 2 2 2 2 3 2 3" xfId="2573"/>
    <cellStyle name="เครื่องหมายจุลภาค 7 2 2 2 2 2 3 2 3 2" xfId="4625"/>
    <cellStyle name="เครื่องหมายจุลภาค 7 2 2 2 2 2 3 3" xfId="1640"/>
    <cellStyle name="เครื่องหมายจุลภาค 7 2 2 2 2 2 3 3 2" xfId="4438"/>
    <cellStyle name="เครื่องหมายจุลภาค 7 2 2 2 2 2 3 4" xfId="1967"/>
    <cellStyle name="เครื่องหมายจุลภาค 7 2 2 2 2 2 3 4 2" xfId="4505"/>
    <cellStyle name="เครื่องหมายจุลภาค 7 2 2 2 2 2 3 5" xfId="2486"/>
    <cellStyle name="เครื่องหมายจุลภาค 7 2 2 2 2 2 3 5 2" xfId="3076"/>
    <cellStyle name="เครื่องหมายจุลภาค 7 2 2 2 2 2 3 5 2 2" xfId="4730"/>
    <cellStyle name="เครื่องหมายจุลภาค 7 2 2 2 2 2 3 6" xfId="4219"/>
    <cellStyle name="เครื่องหมายจุลภาค 7 2 2 2 2 2 4" xfId="863"/>
    <cellStyle name="เครื่องหมายจุลภาค 7 2 2 2 2 2 4 2" xfId="1549"/>
    <cellStyle name="เครื่องหมายจุลภาค 7 2 2 2 2 2 4 2 2" xfId="3297"/>
    <cellStyle name="เครื่องหมายจุลภาค 7 2 2 2 2 2 4 2 2 2" xfId="3843"/>
    <cellStyle name="เครื่องหมายจุลภาค 7 2 2 2 2 2 4 2 2 3" xfId="4774"/>
    <cellStyle name="เครื่องหมายจุลภาค 7 2 2 2 2 2 4 3" xfId="2758"/>
    <cellStyle name="เครื่องหมายจุลภาค 7 2 2 2 2 2 4 4" xfId="4278"/>
    <cellStyle name="เครื่องหมายจุลภาค 7 2 2 2 2 2 5" xfId="1880"/>
    <cellStyle name="เครื่องหมายจุลภาค 7 2 2 2 2 2 6" xfId="2181"/>
    <cellStyle name="เครื่องหมายจุลภาค 7 2 2 2 2 2 6 2" xfId="2970"/>
    <cellStyle name="เครื่องหมายจุลภาค 7 2 2 2 2 2 6 3" xfId="4547"/>
    <cellStyle name="เครื่องหมายจุลภาค 7 2 2 2 2 3" xfId="562"/>
    <cellStyle name="เครื่องหมายจุลภาค 7 2 2 2 2 3 2" xfId="658"/>
    <cellStyle name="เครื่องหมายจุลภาค 7 2 2 2 2 3 2 2" xfId="1284"/>
    <cellStyle name="เครื่องหมายจุลภาค 7 2 2 2 2 3 2 2 2" xfId="1334"/>
    <cellStyle name="เครื่องหมายจุลภาค 7 2 2 2 2 3 2 2 2 2" xfId="3661"/>
    <cellStyle name="เครื่องหมายจุลภาค 7 2 2 2 2 3 2 2 2 2 2" xfId="3711"/>
    <cellStyle name="เครื่องหมายจุลภาค 7 2 2 2 2 3 2 2 2 2 2 2" xfId="4856"/>
    <cellStyle name="เครื่องหมายจุลภาค 7 2 2 2 2 3 2 2 2 3" xfId="4373"/>
    <cellStyle name="เครื่องหมายจุลภาค 7 2 2 2 2 3 2 2 3" xfId="2613"/>
    <cellStyle name="เครื่องหมายจุลภาค 7 2 2 2 2 3 2 2 3 2" xfId="4631"/>
    <cellStyle name="เครื่องหมายจุลภาค 7 2 2 2 2 3 2 3" xfId="1680"/>
    <cellStyle name="เครื่องหมายจุลภาค 7 2 2 2 2 3 2 3 2" xfId="4444"/>
    <cellStyle name="เครื่องหมายจุลภาค 7 2 2 2 2 3 2 4" xfId="2007"/>
    <cellStyle name="เครื่องหมายจุลภาค 7 2 2 2 2 3 2 4 2" xfId="4511"/>
    <cellStyle name="เครื่องหมายจุลภาค 7 2 2 2 2 3 2 5" xfId="2563"/>
    <cellStyle name="เครื่องหมายจุลภาค 7 2 2 2 2 3 2 5 2" xfId="3124"/>
    <cellStyle name="เครื่องหมายจุลภาค 7 2 2 2 2 3 2 5 2 2" xfId="4738"/>
    <cellStyle name="เครื่องหมายจุลภาค 7 2 2 2 2 3 2 6" xfId="4233"/>
    <cellStyle name="เครื่องหมายจุลภาค 7 2 2 2 2 3 3" xfId="951"/>
    <cellStyle name="เครื่องหมายจุลภาค 7 2 2 2 2 3 3 2" xfId="1630"/>
    <cellStyle name="เครื่องหมายจุลภาค 7 2 2 2 2 3 3 2 2" xfId="3368"/>
    <cellStyle name="เครื่องหมายจุลภาค 7 2 2 2 2 3 3 2 2 2" xfId="3879"/>
    <cellStyle name="เครื่องหมายจุลภาค 7 2 2 2 2 3 3 2 2 3" xfId="4786"/>
    <cellStyle name="เครื่องหมายจุลภาค 7 2 2 2 2 3 3 3" xfId="2796"/>
    <cellStyle name="เครื่องหมายจุลภาค 7 2 2 2 2 3 3 4" xfId="4294"/>
    <cellStyle name="เครื่องหมายจุลภาค 7 2 2 2 2 3 4" xfId="1957"/>
    <cellStyle name="เครื่องหมายจุลภาค 7 2 2 2 2 3 5" xfId="2262"/>
    <cellStyle name="เครื่องหมายจุลภาค 7 2 2 2 2 3 5 2" xfId="3058"/>
    <cellStyle name="เครื่องหมายจุลภาค 7 2 2 2 2 3 5 3" xfId="4560"/>
    <cellStyle name="เครื่องหมายจุลภาค 7 2 2 2 2 4" xfId="836"/>
    <cellStyle name="เครื่องหมายจุลภาค 7 2 2 2 2 4 2" xfId="1094"/>
    <cellStyle name="เครื่องหมายจุลภาค 7 2 2 2 2 4 2 2" xfId="3287"/>
    <cellStyle name="เครื่องหมายจุลภาค 7 2 2 2 2 4 2 2 2" xfId="3486"/>
    <cellStyle name="เครื่องหมายจุลภาค 7 2 2 2 2 4 2 2 2 2" xfId="4811"/>
    <cellStyle name="เครื่องหมายจุลภาค 7 2 2 2 2 4 2 3" xfId="4324"/>
    <cellStyle name="เครื่องหมายจุลภาค 7 2 2 2 2 4 3" xfId="2386"/>
    <cellStyle name="เครื่องหมายจุลภาค 7 2 2 2 2 4 3 2" xfId="4586"/>
    <cellStyle name="เครื่องหมายจุลภาค 7 2 2 2 2 5" xfId="1450"/>
    <cellStyle name="เครื่องหมายจุลภาค 7 2 2 2 2 5 2" xfId="4397"/>
    <cellStyle name="เครื่องหมายจุลภาค 7 2 2 2 2 6" xfId="1785"/>
    <cellStyle name="เครื่องหมายจุลภาค 7 2 2 2 2 6 2" xfId="4466"/>
    <cellStyle name="เครื่องหมายจุลภาค 7 2 2 2 2 7" xfId="2171"/>
    <cellStyle name="เครื่องหมายจุลภาค 7 2 2 2 2 7 2" xfId="2857"/>
    <cellStyle name="เครื่องหมายจุลภาค 7 2 2 2 2 7 2 2" xfId="4686"/>
    <cellStyle name="เครื่องหมายจุลภาค 7 2 2 2 2 8" xfId="4102"/>
    <cellStyle name="เครื่องหมายจุลภาค 7 2 2 2 3" xfId="322"/>
    <cellStyle name="เครื่องหมายจุลภาค 7 2 2 2 3 2" xfId="4121"/>
    <cellStyle name="เครื่องหมายจุลภาค 7 2 2 2 4" xfId="372"/>
    <cellStyle name="เครื่องหมายจุลภาค 7 2 2 2 4 2" xfId="640"/>
    <cellStyle name="เครื่องหมายจุลภาค 7 2 2 2 4 2 2" xfId="696"/>
    <cellStyle name="เครื่องหมายจุลภาค 7 2 2 2 4 2 2 2" xfId="1324"/>
    <cellStyle name="เครื่องหมายจุลภาค 7 2 2 2 4 2 2 2 2" xfId="1369"/>
    <cellStyle name="เครื่องหมายจุลภาค 7 2 2 2 4 2 2 2 2 2" xfId="3701"/>
    <cellStyle name="เครื่องหมายจุลภาค 7 2 2 2 4 2 2 2 2 2 2" xfId="3746"/>
    <cellStyle name="เครื่องหมายจุลภาค 7 2 2 2 4 2 2 2 2 2 2 2" xfId="4863"/>
    <cellStyle name="เครื่องหมายจุลภาค 7 2 2 2 4 2 2 2 2 3" xfId="4380"/>
    <cellStyle name="เครื่องหมายจุลภาค 7 2 2 2 4 2 2 2 3" xfId="2648"/>
    <cellStyle name="เครื่องหมายจุลภาค 7 2 2 2 4 2 2 2 3 2" xfId="4638"/>
    <cellStyle name="เครื่องหมายจุลภาค 7 2 2 2 4 2 2 3" xfId="1715"/>
    <cellStyle name="เครื่องหมายจุลภาค 7 2 2 2 4 2 2 3 2" xfId="4451"/>
    <cellStyle name="เครื่องหมายจุลภาค 7 2 2 2 4 2 2 4" xfId="2042"/>
    <cellStyle name="เครื่องหมายจุลภาค 7 2 2 2 4 2 2 4 2" xfId="4518"/>
    <cellStyle name="เครื่องหมายจุลภาค 7 2 2 2 4 2 2 5" xfId="2603"/>
    <cellStyle name="เครื่องหมายจุลภาค 7 2 2 2 4 2 2 5 2" xfId="3160"/>
    <cellStyle name="เครื่องหมายจุลภาค 7 2 2 2 4 2 2 5 2 2" xfId="4745"/>
    <cellStyle name="เครื่องหมายจุลภาค 7 2 2 2 4 2 2 6" xfId="4240"/>
    <cellStyle name="เครื่องหมายจุลภาค 7 2 2 2 4 2 3" xfId="999"/>
    <cellStyle name="เครื่องหมายจุลภาค 7 2 2 2 4 2 3 2" xfId="1670"/>
    <cellStyle name="เครื่องหมายจุลภาค 7 2 2 2 4 2 3 2 2" xfId="3406"/>
    <cellStyle name="เครื่องหมายจุลภาค 7 2 2 2 4 2 3 2 2 2" xfId="3888"/>
    <cellStyle name="เครื่องหมายจุลภาค 7 2 2 2 4 2 3 2 2 3" xfId="4794"/>
    <cellStyle name="เครื่องหมายจุลภาค 7 2 2 2 4 2 3 3" xfId="2805"/>
    <cellStyle name="เครื่องหมายจุลภาค 7 2 2 2 4 2 3 4" xfId="4305"/>
    <cellStyle name="เครื่องหมายจุลภาค 7 2 2 2 4 2 4" xfId="1997"/>
    <cellStyle name="เครื่องหมายจุลภาค 7 2 2 2 4 2 5" xfId="2301"/>
    <cellStyle name="เครื่องหมายจุลภาค 7 2 2 2 4 2 5 2" xfId="3111"/>
    <cellStyle name="เครื่องหมายจุลภาค 7 2 2 2 4 2 5 3" xfId="4568"/>
    <cellStyle name="เครื่องหมายจุลภาค 7 2 2 2 4 3" xfId="916"/>
    <cellStyle name="เครื่องหมายจุลภาค 7 2 2 2 4 3 2" xfId="1149"/>
    <cellStyle name="เครื่องหมายจุลภาค 7 2 2 2 4 3 2 2" xfId="3339"/>
    <cellStyle name="เครื่องหมายจุลภาค 7 2 2 2 4 3 2 2 2" xfId="3533"/>
    <cellStyle name="เครื่องหมายจุลภาค 7 2 2 2 4 3 2 2 2 2" xfId="4819"/>
    <cellStyle name="เครื่องหมายจุลภาค 7 2 2 2 4 3 2 3" xfId="4333"/>
    <cellStyle name="เครื่องหมายจุลภาค 7 2 2 2 4 3 3" xfId="2435"/>
    <cellStyle name="เครื่องหมายจุลภาค 7 2 2 2 4 3 3 2" xfId="4594"/>
    <cellStyle name="เครื่องหมายจุลภาค 7 2 2 2 4 4" xfId="1498"/>
    <cellStyle name="เครื่องหมายจุลภาค 7 2 2 2 4 4 2" xfId="4407"/>
    <cellStyle name="เครื่องหมายจุลภาค 7 2 2 2 4 5" xfId="1829"/>
    <cellStyle name="เครื่องหมายจุลภาค 7 2 2 2 4 5 2" xfId="4474"/>
    <cellStyle name="เครื่องหมายจุลภาค 7 2 2 2 4 6" xfId="2226"/>
    <cellStyle name="เครื่องหมายจุลภาค 7 2 2 2 4 6 2" xfId="2915"/>
    <cellStyle name="เครื่องหมายจุลภาค 7 2 2 2 4 6 2 2" xfId="4696"/>
    <cellStyle name="เครื่องหมายจุลภาค 7 2 2 2 4 7" xfId="4139"/>
    <cellStyle name="เครื่องหมายจุลภาค 7 2 2 2 5" xfId="451"/>
    <cellStyle name="เครื่องหมายจุลภาค 7 2 2 2 5 2" xfId="769"/>
    <cellStyle name="เครื่องหมายจุลภาค 7 2 2 2 5 2 2" xfId="1208"/>
    <cellStyle name="เครื่องหมายจุลภาค 7 2 2 2 5 2 2 2" xfId="3229"/>
    <cellStyle name="เครื่องหมายจุลภาค 7 2 2 2 5 2 2 2 2" xfId="3590"/>
    <cellStyle name="เครื่องหมายจุลภาค 7 2 2 2 5 2 2 2 2 2" xfId="4831"/>
    <cellStyle name="เครื่องหมายจุลภาค 7 2 2 2 5 2 2 3" xfId="4346"/>
    <cellStyle name="เครื่องหมายจุลภาค 7 2 2 2 5 2 3" xfId="2492"/>
    <cellStyle name="เครื่องหมายจุลภาค 7 2 2 2 5 2 3 2" xfId="4606"/>
    <cellStyle name="เครื่องหมายจุลภาค 7 2 2 2 5 3" xfId="1555"/>
    <cellStyle name="เครื่องหมายจุลภาค 7 2 2 2 5 3 2" xfId="4419"/>
    <cellStyle name="เครื่องหมายจุลภาค 7 2 2 2 5 4" xfId="1886"/>
    <cellStyle name="เครื่องหมายจุลภาค 7 2 2 2 5 4 2" xfId="4486"/>
    <cellStyle name="เครื่องหมายจุลภาค 7 2 2 2 5 5" xfId="2108"/>
    <cellStyle name="เครื่องหมายจุลภาค 7 2 2 2 5 5 2" xfId="2978"/>
    <cellStyle name="เครื่องหมายจุลภาค 7 2 2 2 5 5 2 2" xfId="4708"/>
    <cellStyle name="เครื่องหมายจุลภาค 7 2 2 2 5 6" xfId="4161"/>
    <cellStyle name="เครื่องหมายจุลภาค 7 2 2 2 6" xfId="571"/>
    <cellStyle name="เครื่องหมายจุลภาค 7 2 2 2 6 2" xfId="984"/>
    <cellStyle name="เครื่องหมายจุลภาค 7 2 2 2 6 2 2" xfId="3064"/>
    <cellStyle name="เครื่องหมายจุลภาค 7 2 2 2 6 2 2 2" xfId="3391"/>
    <cellStyle name="เครื่องหมายจุลภาค 7 2 2 2 6 2 2 3" xfId="4729"/>
    <cellStyle name="เครื่องหมายจุลภาค 7 2 2 2 6 3" xfId="2286"/>
    <cellStyle name="เครื่องหมายจุลภาค 7 2 2 2 6 4" xfId="4210"/>
    <cellStyle name="เครื่องหมายจุลภาค 7 2 2 2 7" xfId="891"/>
    <cellStyle name="เครื่องหมายจุลภาค 7 2 2 2 8" xfId="1236"/>
    <cellStyle name="เครื่องหมายจุลภาค 7 2 2 2 8 2" xfId="2193"/>
    <cellStyle name="เครื่องหมายจุลภาค 7 2 2 2 8 3" xfId="4353"/>
    <cellStyle name="เครื่องหมายจุลภาค 7 2 2 3" xfId="279"/>
    <cellStyle name="เครื่องหมายจุลภาค 7 2 2 3 2" xfId="414"/>
    <cellStyle name="เครื่องหมายจุลภาค 7 2 2 3 2 2" xfId="491"/>
    <cellStyle name="เครื่องหมายจุลภาค 7 2 2 3 2 2 2" xfId="716"/>
    <cellStyle name="เครื่องหมายจุลภาค 7 2 2 3 2 2 2 2" xfId="751"/>
    <cellStyle name="เครื่องหมายจุลภาค 7 2 2 3 2 2 2 2 2" xfId="1389"/>
    <cellStyle name="เครื่องหมายจุลภาค 7 2 2 3 2 2 2 2 2 2" xfId="1424"/>
    <cellStyle name="เครื่องหมายจุลภาค 7 2 2 3 2 2 2 2 2 2 2" xfId="3766"/>
    <cellStyle name="เครื่องหมายจุลภาค 7 2 2 3 2 2 2 2 2 2 2 2" xfId="3801"/>
    <cellStyle name="เครื่องหมายจุลภาค 7 2 2 3 2 2 2 2 2 2 2 3" xfId="4868"/>
    <cellStyle name="เครื่องหมายจุลภาค 7 2 2 3 2 2 2 2 2 3" xfId="2703"/>
    <cellStyle name="เครื่องหมายจุลภาค 7 2 2 3 2 2 2 2 2 4" xfId="4385"/>
    <cellStyle name="เครื่องหมายจุลภาค 7 2 2 3 2 2 2 2 3" xfId="1770"/>
    <cellStyle name="เครื่องหมายจุลภาค 7 2 2 3 2 2 2 2 4" xfId="2097"/>
    <cellStyle name="เครื่องหมายจุลภาค 7 2 2 3 2 2 2 2 5" xfId="2668"/>
    <cellStyle name="เครื่องหมายจุลภาค 7 2 2 3 2 2 2 2 5 2" xfId="3215"/>
    <cellStyle name="เครื่องหมายจุลภาค 7 2 2 3 2 2 2 2 5 3" xfId="4643"/>
    <cellStyle name="เครื่องหมายจุลภาค 7 2 2 3 2 2 2 3" xfId="1055"/>
    <cellStyle name="เครื่องหมายจุลภาค 7 2 2 3 2 2 2 3 2" xfId="1735"/>
    <cellStyle name="เครื่องหมายจุลภาค 7 2 2 3 2 2 2 3 2 2" xfId="3461"/>
    <cellStyle name="เครื่องหมายจุลภาค 7 2 2 3 2 2 2 3 2 2 2" xfId="3909"/>
    <cellStyle name="เครื่องหมายจุลภาค 7 2 2 3 2 2 2 3 2 2 2 2" xfId="4901"/>
    <cellStyle name="เครื่องหมายจุลภาค 7 2 2 3 2 2 2 3 2 3" xfId="4456"/>
    <cellStyle name="เครื่องหมายจุลภาค 7 2 2 3 2 2 2 3 3" xfId="2826"/>
    <cellStyle name="เครื่องหมายจุลภาค 7 2 2 3 2 2 2 3 3 2" xfId="4679"/>
    <cellStyle name="เครื่องหมายจุลภาค 7 2 2 3 2 2 2 4" xfId="2062"/>
    <cellStyle name="เครื่องหมายจุลภาค 7 2 2 3 2 2 2 4 2" xfId="4523"/>
    <cellStyle name="เครื่องหมายจุลภาค 7 2 2 3 2 2 2 5" xfId="2356"/>
    <cellStyle name="เครื่องหมายจุลภาค 7 2 2 3 2 2 2 5 2" xfId="3180"/>
    <cellStyle name="เครื่องหมายจุลภาค 7 2 2 3 2 2 2 5 2 2" xfId="4750"/>
    <cellStyle name="เครื่องหมายจุลภาค 7 2 2 3 2 2 2 6" xfId="4245"/>
    <cellStyle name="เครื่องหมายจุลภาค 7 2 2 3 2 2 3" xfId="1020"/>
    <cellStyle name="เครื่องหมายจุลภาค 7 2 2 3 2 2 3 2" xfId="1227"/>
    <cellStyle name="เครื่องหมายจุลภาค 7 2 2 3 2 2 3 2 2" xfId="3426"/>
    <cellStyle name="เครื่องหมายจุลภาค 7 2 2 3 2 2 3 2 2 2" xfId="3609"/>
    <cellStyle name="เครื่องหมายจุลภาค 7 2 2 3 2 2 3 2 2 3" xfId="4799"/>
    <cellStyle name="เครื่องหมายจุลภาค 7 2 2 3 2 2 3 3" xfId="2511"/>
    <cellStyle name="เครื่องหมายจุลภาค 7 2 2 3 2 2 3 4" xfId="4310"/>
    <cellStyle name="เครื่องหมายจุลภาค 7 2 2 3 2 2 4" xfId="1576"/>
    <cellStyle name="เครื่องหมายจุลภาค 7 2 2 3 2 2 5" xfId="1905"/>
    <cellStyle name="เครื่องหมายจุลภาค 7 2 2 3 2 2 6" xfId="2321"/>
    <cellStyle name="เครื่องหมายจุลภาค 7 2 2 3 2 2 6 2" xfId="3002"/>
    <cellStyle name="เครื่องหมายจุลภาค 7 2 2 3 2 2 6 3" xfId="4573"/>
    <cellStyle name="เครื่องหมายจุลภาค 7 2 2 3 2 3" xfId="602"/>
    <cellStyle name="เครื่องหมายจุลภาค 7 2 2 3 2 3 2" xfId="1181"/>
    <cellStyle name="เครื่องหมายจุลภาค 7 2 2 3 2 3 2 2" xfId="1299"/>
    <cellStyle name="เครื่องหมายจุลภาค 7 2 2 3 2 3 2 2 2" xfId="3563"/>
    <cellStyle name="เครื่องหมายจุลภาค 7 2 2 3 2 3 2 2 2 2" xfId="3676"/>
    <cellStyle name="เครื่องหมายจุลภาค 7 2 2 3 2 3 2 2 2 3" xfId="4825"/>
    <cellStyle name="เครื่องหมายจุลภาค 7 2 2 3 2 3 2 3" xfId="2578"/>
    <cellStyle name="เครื่องหมายจุลภาค 7 2 2 3 2 3 2 4" xfId="4340"/>
    <cellStyle name="เครื่องหมายจุลภาค 7 2 2 3 2 3 3" xfId="1645"/>
    <cellStyle name="เครื่องหมายจุลภาค 7 2 2 3 2 3 4" xfId="1972"/>
    <cellStyle name="เครื่องหมายจุลภาค 7 2 2 3 2 3 5" xfId="2465"/>
    <cellStyle name="เครื่องหมายจุลภาค 7 2 2 3 2 3 5 2" xfId="3081"/>
    <cellStyle name="เครื่องหมายจุลภาค 7 2 2 3 2 3 5 3" xfId="4600"/>
    <cellStyle name="เครื่องหมายจุลภาค 7 2 2 3 2 4" xfId="868"/>
    <cellStyle name="เครื่องหมายจุลภาค 7 2 2 3 2 4 2" xfId="1528"/>
    <cellStyle name="เครื่องหมายจุลภาค 7 2 2 3 2 4 2 2" xfId="3302"/>
    <cellStyle name="เครื่องหมายจุลภาค 7 2 2 3 2 4 2 2 2" xfId="3835"/>
    <cellStyle name="เครื่องหมายจุลภาค 7 2 2 3 2 4 2 2 2 2" xfId="4882"/>
    <cellStyle name="เครื่องหมายจุลภาค 7 2 2 3 2 4 2 3" xfId="4413"/>
    <cellStyle name="เครื่องหมายจุลภาค 7 2 2 3 2 4 3" xfId="2750"/>
    <cellStyle name="เครื่องหมายจุลภาค 7 2 2 3 2 4 3 2" xfId="4660"/>
    <cellStyle name="เครื่องหมายจุลภาค 7 2 2 3 2 5" xfId="1859"/>
    <cellStyle name="เครื่องหมายจุลภาค 7 2 2 3 2 5 2" xfId="4480"/>
    <cellStyle name="เครื่องหมายจุลภาค 7 2 2 3 2 6" xfId="2186"/>
    <cellStyle name="เครื่องหมายจุลภาค 7 2 2 3 2 6 2" xfId="2947"/>
    <cellStyle name="เครื่องหมายจุลภาค 7 2 2 3 2 6 2 2" xfId="4702"/>
    <cellStyle name="เครื่องหมายจุลภาค 7 2 2 3 2 7" xfId="4151"/>
    <cellStyle name="เครื่องหมายจุลภาค 7 2 2 3 3" xfId="529"/>
    <cellStyle name="เครื่องหมายจุลภาค 7 2 2 3 3 2" xfId="665"/>
    <cellStyle name="เครื่องหมายจุลภาค 7 2 2 3 3 2 2" xfId="1258"/>
    <cellStyle name="เครื่องหมายจุลภาค 7 2 2 3 3 2 2 2" xfId="1341"/>
    <cellStyle name="เครื่องหมายจุลภาค 7 2 2 3 3 2 2 2 2" xfId="3635"/>
    <cellStyle name="เครื่องหมายจุลภาค 7 2 2 3 3 2 2 2 2 2" xfId="3718"/>
    <cellStyle name="เครื่องหมายจุลภาค 7 2 2 3 3 2 2 2 2 3" xfId="4844"/>
    <cellStyle name="เครื่องหมายจุลภาค 7 2 2 3 3 2 2 3" xfId="2620"/>
    <cellStyle name="เครื่องหมายจุลภาค 7 2 2 3 3 2 2 4" xfId="4361"/>
    <cellStyle name="เครื่องหมายจุลภาค 7 2 2 3 3 2 3" xfId="1687"/>
    <cellStyle name="เครื่องหมายจุลภาค 7 2 2 3 3 2 4" xfId="2014"/>
    <cellStyle name="เครื่องหมายจุลภาค 7 2 2 3 3 2 5" xfId="2537"/>
    <cellStyle name="เครื่องหมายจุลภาค 7 2 2 3 3 2 5 2" xfId="3131"/>
    <cellStyle name="เครื่องหมายจุลภาค 7 2 2 3 3 2 5 3" xfId="4619"/>
    <cellStyle name="เครื่องหมายจุลภาค 7 2 2 3 3 3" xfId="958"/>
    <cellStyle name="เครื่องหมายจุลภาค 7 2 2 3 3 3 2" xfId="1604"/>
    <cellStyle name="เครื่องหมายจุลภาค 7 2 2 3 3 3 2 2" xfId="3375"/>
    <cellStyle name="เครื่องหมายจุลภาค 7 2 2 3 3 3 2 2 2" xfId="3865"/>
    <cellStyle name="เครื่องหมายจุลภาค 7 2 2 3 3 3 2 2 2 2" xfId="4892"/>
    <cellStyle name="เครื่องหมายจุลภาค 7 2 2 3 3 3 2 3" xfId="4432"/>
    <cellStyle name="เครื่องหมายจุลภาค 7 2 2 3 3 3 3" xfId="2782"/>
    <cellStyle name="เครื่องหมายจุลภาค 7 2 2 3 3 3 3 2" xfId="4670"/>
    <cellStyle name="เครื่องหมายจุลภาค 7 2 2 3 3 4" xfId="1931"/>
    <cellStyle name="เครื่องหมายจุลภาค 7 2 2 3 3 4 2" xfId="4499"/>
    <cellStyle name="เครื่องหมายจุลภาค 7 2 2 3 3 5" xfId="2269"/>
    <cellStyle name="เครื่องหมายจุลภาค 7 2 2 3 3 5 2" xfId="3030"/>
    <cellStyle name="เครื่องหมายจุลภาค 7 2 2 3 3 5 2 2" xfId="4722"/>
    <cellStyle name="เครื่องหมายจุลภาค 7 2 2 3 3 6" xfId="4198"/>
    <cellStyle name="เครื่องหมายจุลภาค 7 2 2 3 4" xfId="794"/>
    <cellStyle name="เครื่องหมายจุลภาค 7 2 2 3 4 2" xfId="1101"/>
    <cellStyle name="เครื่องหมายจุลภาค 7 2 2 3 4 2 2" xfId="3251"/>
    <cellStyle name="เครื่องหมายจุลภาค 7 2 2 3 4 2 2 2" xfId="3493"/>
    <cellStyle name="เครื่องหมายจุลภาค 7 2 2 3 4 2 2 3" xfId="4768"/>
    <cellStyle name="เครื่องหมายจุลภาค 7 2 2 3 4 3" xfId="2393"/>
    <cellStyle name="เครื่องหมายจุลภาค 7 2 2 3 4 4" xfId="4264"/>
    <cellStyle name="เครื่องหมายจุลภาค 7 2 2 3 5" xfId="1457"/>
    <cellStyle name="เครื่องหมายจุลภาค 7 2 2 3 6" xfId="1792"/>
    <cellStyle name="เครื่องหมายจุลภาค 7 2 2 3 7" xfId="2135"/>
    <cellStyle name="เครื่องหมายจุลภาค 7 2 2 3 7 2" xfId="2864"/>
    <cellStyle name="เครื่องหมายจุลภาค 7 2 2 3 7 3" xfId="4541"/>
    <cellStyle name="เครื่องหมายจุลภาค 7 2 2 4" xfId="319"/>
    <cellStyle name="เครื่องหมายจุลภาค 7 2 2 4 2" xfId="516"/>
    <cellStyle name="เครื่องหมายจุลภาค 7 2 2 4 2 2" xfId="679"/>
    <cellStyle name="เครื่องหมายจุลภาค 7 2 2 4 2 2 2" xfId="1245"/>
    <cellStyle name="เครื่องหมายจุลภาค 7 2 2 4 2 2 2 2" xfId="1352"/>
    <cellStyle name="เครื่องหมายจุลภาค 7 2 2 4 2 2 2 2 2" xfId="3622"/>
    <cellStyle name="เครื่องหมายจุลภาค 7 2 2 4 2 2 2 2 2 2" xfId="3729"/>
    <cellStyle name="เครื่องหมายจุลภาค 7 2 2 4 2 2 2 2 2 3" xfId="4840"/>
    <cellStyle name="เครื่องหมายจุลภาค 7 2 2 4 2 2 2 3" xfId="2631"/>
    <cellStyle name="เครื่องหมายจุลภาค 7 2 2 4 2 2 2 4" xfId="4357"/>
    <cellStyle name="เครื่องหมายจุลภาค 7 2 2 4 2 2 3" xfId="1698"/>
    <cellStyle name="เครื่องหมายจุลภาค 7 2 2 4 2 2 4" xfId="2025"/>
    <cellStyle name="เครื่องหมายจุลภาค 7 2 2 4 2 2 5" xfId="2524"/>
    <cellStyle name="เครื่องหมายจุลภาค 7 2 2 4 2 2 5 2" xfId="3143"/>
    <cellStyle name="เครื่องหมายจุลภาค 7 2 2 4 2 2 5 3" xfId="4615"/>
    <cellStyle name="เครื่องหมายจุลภาค 7 2 2 4 2 3" xfId="980"/>
    <cellStyle name="เครื่องหมายจุลภาค 7 2 2 4 2 3 2" xfId="1591"/>
    <cellStyle name="เครื่องหมายจุลภาค 7 2 2 4 2 3 2 2" xfId="3388"/>
    <cellStyle name="เครื่องหมายจุลภาค 7 2 2 4 2 3 2 2 2" xfId="3852"/>
    <cellStyle name="เครื่องหมายจุลภาค 7 2 2 4 2 3 2 2 2 2" xfId="4888"/>
    <cellStyle name="เครื่องหมายจุลภาค 7 2 2 4 2 3 2 3" xfId="4428"/>
    <cellStyle name="เครื่องหมายจุลภาค 7 2 2 4 2 3 3" xfId="2769"/>
    <cellStyle name="เครื่องหมายจุลภาค 7 2 2 4 2 3 3 2" xfId="4666"/>
    <cellStyle name="เครื่องหมายจุลภาค 7 2 2 4 2 4" xfId="1918"/>
    <cellStyle name="เครื่องหมายจุลภาค 7 2 2 4 2 4 2" xfId="4495"/>
    <cellStyle name="เครื่องหมายจุลภาค 7 2 2 4 2 5" xfId="2283"/>
    <cellStyle name="เครื่องหมายจุลภาค 7 2 2 4 2 5 2" xfId="3017"/>
    <cellStyle name="เครื่องหมายจุลภาค 7 2 2 4 2 5 2 2" xfId="4718"/>
    <cellStyle name="เครื่องหมายจุลภาค 7 2 2 4 2 6" xfId="4194"/>
    <cellStyle name="เครื่องหมายจุลภาค 7 2 2 4 3" xfId="187"/>
    <cellStyle name="เครื่องหมายจุลภาค 7 2 2 4 3 2" xfId="1122"/>
    <cellStyle name="เครื่องหมายจุลภาค 7 2 2 4 3 2 2" xfId="2715"/>
    <cellStyle name="เครื่องหมายจุลภาค 7 2 2 4 3 2 2 2" xfId="3510"/>
    <cellStyle name="เครื่องหมายจุลภาค 7 2 2 4 3 2 2 3" xfId="4653"/>
    <cellStyle name="เครื่องหมายจุลภาค 7 2 2 4 3 3" xfId="2412"/>
    <cellStyle name="เครื่องหมายจุลภาค 7 2 2 4 3 4" xfId="4044"/>
    <cellStyle name="เครื่องหมายจุลภาค 7 2 2 4 4" xfId="1473"/>
    <cellStyle name="เครื่องหมายจุลภาค 7 2 2 4 5" xfId="1807"/>
    <cellStyle name="เครื่องหมายจุลภาค 7 2 2 4 6" xfId="854"/>
    <cellStyle name="เครื่องหมายจุลภาค 7 2 2 4 6 2" xfId="2881"/>
    <cellStyle name="เครื่องหมายจุลภาค 7 2 2 4 6 3" xfId="4276"/>
    <cellStyle name="เครื่องหมายจุลภาค 7 2 2 5" xfId="419"/>
    <cellStyle name="เครื่องหมายจุลภาค 7 2 2 5 2" xfId="761"/>
    <cellStyle name="เครื่องหมายจุลภาค 7 2 2 5 2 2" xfId="1186"/>
    <cellStyle name="เครื่องหมายจุลภาค 7 2 2 5 2 2 2" xfId="3223"/>
    <cellStyle name="เครื่องหมายจุลภาค 7 2 2 5 2 2 2 2" xfId="3568"/>
    <cellStyle name="เครื่องหมายจุลภาค 7 2 2 5 2 2 2 3" xfId="4760"/>
    <cellStyle name="เครื่องหมายจุลภาค 7 2 2 5 2 3" xfId="2470"/>
    <cellStyle name="เครื่องหมายจุลภาค 7 2 2 5 2 4" xfId="4255"/>
    <cellStyle name="เครื่องหมายจุลภาค 7 2 2 5 3" xfId="1533"/>
    <cellStyle name="เครื่องหมายจุลภาค 7 2 2 5 4" xfId="1864"/>
    <cellStyle name="เครื่องหมายจุลภาค 7 2 2 5 5" xfId="381"/>
    <cellStyle name="เครื่องหมายจุลภาค 7 2 2 5 5 2" xfId="2952"/>
    <cellStyle name="เครื่องหมายจุลภาค 7 2 2 5 5 3" xfId="4145"/>
    <cellStyle name="เครื่องหมายจุลภาค 7 2 2 6" xfId="619"/>
    <cellStyle name="เครื่องหมายจุลภาค 7 2 2 6 2" xfId="933"/>
    <cellStyle name="เครื่องหมายจุลภาค 7 2 2 6 2 2" xfId="3091"/>
    <cellStyle name="เครื่องหมายจุลภาค 7 2 2 6 2 2 2" xfId="3353"/>
    <cellStyle name="เครื่องหมายจุลภาค 7 2 2 6 2 2 2 2" xfId="4784"/>
    <cellStyle name="เครื่องหมายจุลภาค 7 2 2 6 2 3" xfId="4292"/>
    <cellStyle name="เครื่องหมายจุลภาค 7 2 2 6 3" xfId="2246"/>
    <cellStyle name="เครื่องหมายจุลภาค 7 2 2 6 3 2" xfId="4558"/>
    <cellStyle name="เครื่องหมายจุลภาค 7 2 2 7" xfId="1072"/>
    <cellStyle name="เครื่องหมายจุลภาค 7 2 2 7 2" xfId="4321"/>
    <cellStyle name="เครื่องหมายจุลภาค 7 2 2 8" xfId="378"/>
    <cellStyle name="เครื่องหมายจุลภาค 7 2 2 8 2" xfId="2723"/>
    <cellStyle name="เครื่องหมายจุลภาค 7 2 2 8 2 2" xfId="4656"/>
    <cellStyle name="เครื่องหมายจุลภาค 7 2 2 9" xfId="4018"/>
    <cellStyle name="เครื่องหมายจุลภาค 7 2 3" xfId="164"/>
    <cellStyle name="เครื่องหมายจุลภาค 7 2 3 2" xfId="405"/>
    <cellStyle name="เครื่องหมายจุลภาค 7 2 3 2 2" xfId="428"/>
    <cellStyle name="เครื่องหมายจุลภาค 7 2 3 2 2 2" xfId="707"/>
    <cellStyle name="เครื่องหมายจุลภาค 7 2 3 2 2 2 2" xfId="728"/>
    <cellStyle name="เครื่องหมายจุลภาค 7 2 3 2 2 2 2 2" xfId="1380"/>
    <cellStyle name="เครื่องหมายจุลภาค 7 2 3 2 2 2 2 2 2" xfId="1401"/>
    <cellStyle name="เครื่องหมายจุลภาค 7 2 3 2 2 2 2 2 2 2" xfId="3757"/>
    <cellStyle name="เครื่องหมายจุลภาค 7 2 3 2 2 2 2 2 2 2 2" xfId="3778"/>
    <cellStyle name="เครื่องหมายจุลภาค 7 2 3 2 2 2 2 2 3" xfId="2680"/>
    <cellStyle name="เครื่องหมายจุลภาค 7 2 3 2 2 2 2 3" xfId="1747"/>
    <cellStyle name="เครื่องหมายจุลภาค 7 2 3 2 2 2 2 4" xfId="2074"/>
    <cellStyle name="เครื่องหมายจุลภาค 7 2 3 2 2 2 2 5" xfId="2659"/>
    <cellStyle name="เครื่องหมายจุลภาค 7 2 3 2 2 2 2 5 2" xfId="3192"/>
    <cellStyle name="เครื่องหมายจุลภาค 7 2 3 2 2 2 3" xfId="1032"/>
    <cellStyle name="เครื่องหมายจุลภาค 7 2 3 2 2 2 3 2" xfId="1726"/>
    <cellStyle name="เครื่องหมายจุลภาค 7 2 3 2 2 2 3 2 2" xfId="3438"/>
    <cellStyle name="เครื่องหมายจุลภาค 7 2 3 2 2 2 3 2 2 2" xfId="3900"/>
    <cellStyle name="เครื่องหมายจุลภาค 7 2 3 2 2 2 3 3" xfId="2817"/>
    <cellStyle name="เครื่องหมายจุลภาค 7 2 3 2 2 2 4" xfId="2053"/>
    <cellStyle name="เครื่องหมายจุลภาค 7 2 3 2 2 2 5" xfId="2333"/>
    <cellStyle name="เครื่องหมายจุลภาค 7 2 3 2 2 2 5 2" xfId="3171"/>
    <cellStyle name="เครื่องหมายจุลภาค 7 2 3 2 2 3" xfId="1011"/>
    <cellStyle name="เครื่องหมายจุลภาค 7 2 3 2 2 3 2" xfId="1194"/>
    <cellStyle name="เครื่องหมายจุลภาค 7 2 3 2 2 3 2 2" xfId="3417"/>
    <cellStyle name="เครื่องหมายจุลภาค 7 2 3 2 2 3 2 2 2" xfId="3576"/>
    <cellStyle name="เครื่องหมายจุลภาค 7 2 3 2 2 3 3" xfId="2478"/>
    <cellStyle name="เครื่องหมายจุลภาค 7 2 3 2 2 4" xfId="1541"/>
    <cellStyle name="เครื่องหมายจุลภาค 7 2 3 2 2 5" xfId="1872"/>
    <cellStyle name="เครื่องหมายจุลภาค 7 2 3 2 2 6" xfId="2312"/>
    <cellStyle name="เครื่องหมายจุลภาค 7 2 3 2 2 6 2" xfId="2960"/>
    <cellStyle name="เครื่องหมายจุลภาค 7 2 3 2 3" xfId="549"/>
    <cellStyle name="เครื่องหมายจุลภาค 7 2 3 2 3 2" xfId="1172"/>
    <cellStyle name="เครื่องหมายจุลภาค 7 2 3 2 3 2 2" xfId="1276"/>
    <cellStyle name="เครื่องหมายจุลภาค 7 2 3 2 3 2 2 2" xfId="3554"/>
    <cellStyle name="เครื่องหมายจุลภาค 7 2 3 2 3 2 2 2 2" xfId="3653"/>
    <cellStyle name="เครื่องหมายจุลภาค 7 2 3 2 3 2 3" xfId="2555"/>
    <cellStyle name="เครื่องหมายจุลภาค 7 2 3 2 3 3" xfId="1622"/>
    <cellStyle name="เครื่องหมายจุลภาค 7 2 3 2 3 4" xfId="1949"/>
    <cellStyle name="เครื่องหมายจุลภาค 7 2 3 2 3 5" xfId="2456"/>
    <cellStyle name="เครื่องหมายจุลภาค 7 2 3 2 3 5 2" xfId="3049"/>
    <cellStyle name="เครื่องหมายจุลภาค 7 2 3 2 4" xfId="826"/>
    <cellStyle name="เครื่องหมายจุลภาค 7 2 3 2 4 2" xfId="1519"/>
    <cellStyle name="เครื่องหมายจุลภาค 7 2 3 2 4 2 2" xfId="3279"/>
    <cellStyle name="เครื่องหมายจุลภาค 7 2 3 2 4 2 2 2" xfId="3826"/>
    <cellStyle name="เครื่องหมายจุลภาค 7 2 3 2 4 3" xfId="2741"/>
    <cellStyle name="เครื่องหมายจุลภาค 7 2 3 2 5" xfId="1850"/>
    <cellStyle name="เครื่องหมายจุลภาค 7 2 3 2 6" xfId="2163"/>
    <cellStyle name="เครื่องหมายจุลภาค 7 2 3 2 6 2" xfId="2938"/>
    <cellStyle name="เครื่องหมายจุลภาค 7 2 3 3" xfId="202"/>
    <cellStyle name="เครื่องหมายจุลภาค 7 2 3 3 2" xfId="630"/>
    <cellStyle name="เครื่องหมายจุลภาค 7 2 3 3 2 2" xfId="335"/>
    <cellStyle name="เครื่องหมายจุลภาค 7 2 3 3 2 2 2" xfId="1315"/>
    <cellStyle name="เครื่องหมายจุลภาค 7 2 3 3 2 2 2 2" xfId="2891"/>
    <cellStyle name="เครื่องหมายจุลภาค 7 2 3 3 2 2 2 2 2" xfId="3692"/>
    <cellStyle name="เครื่องหมายจุลภาค 7 2 3 3 2 2 3" xfId="2594"/>
    <cellStyle name="เครื่องหมายจุลภาค 7 2 3 3 2 3" xfId="1661"/>
    <cellStyle name="เครื่องหมายจุลภาค 7 2 3 3 2 4" xfId="1988"/>
    <cellStyle name="เครื่องหมายจุลภาค 7 2 3 3 2 5" xfId="582"/>
    <cellStyle name="เครื่องหมายจุลภาค 7 2 3 3 2 5 2" xfId="3102"/>
    <cellStyle name="เครื่องหมายจุลภาค 7 2 3 3 3" xfId="903"/>
    <cellStyle name="เครื่องหมายจุลภาค 7 2 3 3 3 2" xfId="759"/>
    <cellStyle name="เครื่องหมายจุลภาค 7 2 3 3 3 2 2" xfId="3326"/>
    <cellStyle name="เครื่องหมายจุลภาค 7 2 3 3 3 2 2 2" xfId="3222"/>
    <cellStyle name="เครื่องหมายจุลภาค 7 2 3 3 3 3" xfId="420"/>
    <cellStyle name="เครื่องหมายจุลภาค 7 2 3 3 4" xfId="882"/>
    <cellStyle name="เครื่องหมายจุลภาค 7 2 3 3 5" xfId="2213"/>
    <cellStyle name="เครื่องหมายจุลภาค 7 2 3 3 5 2" xfId="2107"/>
    <cellStyle name="เครื่องหมายจุลภาค 7 2 3 4" xfId="590"/>
    <cellStyle name="เครื่องหมายจุลภาค 7 2 3 4 2" xfId="911"/>
    <cellStyle name="เครื่องหมายจุลภาค 7 2 3 4 2 2" xfId="3069"/>
    <cellStyle name="เครื่องหมายจุลภาค 7 2 3 4 2 2 2" xfId="3334"/>
    <cellStyle name="เครื่องหมายจุลภาค 7 2 3 4 3" xfId="2221"/>
    <cellStyle name="เครื่องหมายจุลภาค 7 2 3 5" xfId="760"/>
    <cellStyle name="เครื่องหมายจุลภาค 7 2 3 6" xfId="966"/>
    <cellStyle name="เครื่องหมายจุลภาค 7 2 3 7" xfId="853"/>
    <cellStyle name="เครื่องหมายจุลภาค 7 2 3 7 2" xfId="2764"/>
    <cellStyle name="เครื่องหมายจุลภาค 7 2 4" xfId="231"/>
    <cellStyle name="เครื่องหมายจุลภาค 7 2 5" xfId="273"/>
    <cellStyle name="เครื่องหมายจุลภาค 7 2 5 2" xfId="534"/>
    <cellStyle name="เครื่องหมายจุลภาค 7 2 5 2 2" xfId="659"/>
    <cellStyle name="เครื่องหมายจุลภาค 7 2 5 2 2 2" xfId="1263"/>
    <cellStyle name="เครื่องหมายจุลภาค 7 2 5 2 2 2 2" xfId="1335"/>
    <cellStyle name="เครื่องหมายจุลภาค 7 2 5 2 2 2 2 2" xfId="3640"/>
    <cellStyle name="เครื่องหมายจุลภาค 7 2 5 2 2 2 2 2 2" xfId="3712"/>
    <cellStyle name="เครื่องหมายจุลภาค 7 2 5 2 2 2 3" xfId="2614"/>
    <cellStyle name="เครื่องหมายจุลภาค 7 2 5 2 2 3" xfId="1681"/>
    <cellStyle name="เครื่องหมายจุลภาค 7 2 5 2 2 4" xfId="2008"/>
    <cellStyle name="เครื่องหมายจุลภาค 7 2 5 2 2 5" xfId="2542"/>
    <cellStyle name="เครื่องหมายจุลภาค 7 2 5 2 2 5 2" xfId="3125"/>
    <cellStyle name="เครื่องหมายจุลภาค 7 2 5 2 3" xfId="952"/>
    <cellStyle name="เครื่องหมายจุลภาค 7 2 5 2 3 2" xfId="1609"/>
    <cellStyle name="เครื่องหมายจุลภาค 7 2 5 2 3 2 2" xfId="3369"/>
    <cellStyle name="เครื่องหมายจุลภาค 7 2 5 2 3 2 2 2" xfId="3870"/>
    <cellStyle name="เครื่องหมายจุลภาค 7 2 5 2 3 3" xfId="2787"/>
    <cellStyle name="เครื่องหมายจุลภาค 7 2 5 2 4" xfId="1936"/>
    <cellStyle name="เครื่องหมายจุลภาค 7 2 5 2 5" xfId="2263"/>
    <cellStyle name="เครื่องหมายจุลภาค 7 2 5 2 5 2" xfId="3035"/>
    <cellStyle name="เครื่องหมายจุลภาค 7 2 5 3" xfId="807"/>
    <cellStyle name="เครื่องหมายจุลภาค 7 2 5 3 2" xfId="1095"/>
    <cellStyle name="เครื่องหมายจุลภาค 7 2 5 3 2 2" xfId="3262"/>
    <cellStyle name="เครื่องหมายจุลภาค 7 2 5 3 2 2 2" xfId="3487"/>
    <cellStyle name="เครื่องหมายจุลภาค 7 2 5 3 3" xfId="2387"/>
    <cellStyle name="เครื่องหมายจุลภาค 7 2 5 4" xfId="1451"/>
    <cellStyle name="เครื่องหมายจุลภาค 7 2 5 5" xfId="1786"/>
    <cellStyle name="เครื่องหมายจุลภาค 7 2 5 6" xfId="2146"/>
    <cellStyle name="เครื่องหมายจุลภาค 7 2 5 6 2" xfId="2858"/>
    <cellStyle name="เครื่องหมายจุลภาค 7 2 6" xfId="392"/>
    <cellStyle name="เครื่องหมายจุลภาค 7 2 6 2" xfId="804"/>
    <cellStyle name="เครื่องหมายจุลภาค 7 2 6 2 2" xfId="1160"/>
    <cellStyle name="เครื่องหมายจุลภาค 7 2 6 2 2 2" xfId="3260"/>
    <cellStyle name="เครื่องหมายจุลภาค 7 2 6 2 2 2 2" xfId="3543"/>
    <cellStyle name="เครื่องหมายจุลภาค 7 2 6 2 3" xfId="2445"/>
    <cellStyle name="เครื่องหมายจุลภาค 7 2 6 3" xfId="1508"/>
    <cellStyle name="เครื่องหมายจุลภาค 7 2 6 4" xfId="1839"/>
    <cellStyle name="เครื่องหมายจุลภาค 7 2 6 5" xfId="2144"/>
    <cellStyle name="เครื่องหมายจุลภาค 7 2 6 5 2" xfId="2927"/>
    <cellStyle name="เครื่องหมายจุลภาค 7 2 7" xfId="236"/>
    <cellStyle name="เครื่องหมายจุลภาค 7 2 7 2" xfId="938"/>
    <cellStyle name="เครื่องหมายจุลภาค 7 2 7 2 2" xfId="2236"/>
    <cellStyle name="เครื่องหมายจุลภาค 7 2 7 2 2 2" xfId="3358"/>
    <cellStyle name="เครื่องหมายจุลภาค 7 2 7 3" xfId="2252"/>
    <cellStyle name="เครื่องหมายจุลภาค 7 2 8" xfId="883"/>
    <cellStyle name="เครื่องหมายจุลภาค 7 2 9" xfId="570"/>
    <cellStyle name="เครื่องหมายจุลภาค 7 2 9 2" xfId="2239"/>
    <cellStyle name="เครื่องหมายจุลภาค 7 3" xfId="123"/>
    <cellStyle name="เครื่องหมายจุลภาค 7 3 2" xfId="4019"/>
    <cellStyle name="เครื่องหมายจุลภาค 8" xfId="23"/>
    <cellStyle name="เครื่องหมายจุลภาค 8 10" xfId="791"/>
    <cellStyle name="เครื่องหมายจุลภาค 8 11" xfId="589"/>
    <cellStyle name="เครื่องหมายจุลภาค 8 11 2" xfId="2365"/>
    <cellStyle name="เครื่องหมายจุลภาค 8 12" xfId="3949"/>
    <cellStyle name="เครื่องหมายจุลภาค 8 2" xfId="24"/>
    <cellStyle name="เครื่องหมายจุลภาค 8 3" xfId="124"/>
    <cellStyle name="เครื่องหมายจุลภาค 8 3 2" xfId="189"/>
    <cellStyle name="เครื่องหมายจุลภาค 8 3 2 2" xfId="274"/>
    <cellStyle name="เครื่องหมายจุลภาค 8 3 2 2 2" xfId="443"/>
    <cellStyle name="เครื่องหมายจุลภาค 8 3 2 2 2 2" xfId="487"/>
    <cellStyle name="เครื่องหมายจุลภาค 8 3 2 2 2 2 2" xfId="737"/>
    <cellStyle name="เครื่องหมายจุลภาค 8 3 2 2 2 2 2 2" xfId="747"/>
    <cellStyle name="เครื่องหมายจุลภาค 8 3 2 2 2 2 2 2 2" xfId="1410"/>
    <cellStyle name="เครื่องหมายจุลภาค 8 3 2 2 2 2 2 2 2 2" xfId="1420"/>
    <cellStyle name="เครื่องหมายจุลภาค 8 3 2 2 2 2 2 2 2 2 2" xfId="3787"/>
    <cellStyle name="เครื่องหมายจุลภาค 8 3 2 2 2 2 2 2 2 2 2 2" xfId="3797"/>
    <cellStyle name="เครื่องหมายจุลภาค 8 3 2 2 2 2 2 2 2 2 2 2 2" xfId="4874"/>
    <cellStyle name="เครื่องหมายจุลภาค 8 3 2 2 2 2 2 2 2 2 3" xfId="4391"/>
    <cellStyle name="เครื่องหมายจุลภาค 8 3 2 2 2 2 2 2 2 3" xfId="2699"/>
    <cellStyle name="เครื่องหมายจุลภาค 8 3 2 2 2 2 2 2 2 3 2" xfId="4649"/>
    <cellStyle name="เครื่องหมายจุลภาค 8 3 2 2 2 2 2 2 3" xfId="1766"/>
    <cellStyle name="เครื่องหมายจุลภาค 8 3 2 2 2 2 2 2 3 2" xfId="4462"/>
    <cellStyle name="เครื่องหมายจุลภาค 8 3 2 2 2 2 2 2 4" xfId="2093"/>
    <cellStyle name="เครื่องหมายจุลภาค 8 3 2 2 2 2 2 2 4 2" xfId="4529"/>
    <cellStyle name="เครื่องหมายจุลภาค 8 3 2 2 2 2 2 2 5" xfId="2689"/>
    <cellStyle name="เครื่องหมายจุลภาค 8 3 2 2 2 2 2 2 5 2" xfId="3211"/>
    <cellStyle name="เครื่องหมายจุลภาค 8 3 2 2 2 2 2 2 5 2 2" xfId="4756"/>
    <cellStyle name="เครื่องหมายจุลภาค 8 3 2 2 2 2 2 2 6" xfId="4251"/>
    <cellStyle name="เครื่องหมายจุลภาค 8 3 2 2 2 2 2 3" xfId="1051"/>
    <cellStyle name="เครื่องหมายจุลภาค 8 3 2 2 2 2 2 3 2" xfId="1756"/>
    <cellStyle name="เครื่องหมายจุลภาค 8 3 2 2 2 2 2 3 2 2" xfId="3457"/>
    <cellStyle name="เครื่องหมายจุลภาค 8 3 2 2 2 2 2 3 2 2 2" xfId="3918"/>
    <cellStyle name="เครื่องหมายจุลภาค 8 3 2 2 2 2 2 3 2 2 3" xfId="4805"/>
    <cellStyle name="เครื่องหมายจุลภาค 8 3 2 2 2 2 2 3 3" xfId="2835"/>
    <cellStyle name="เครื่องหมายจุลภาค 8 3 2 2 2 2 2 3 4" xfId="4316"/>
    <cellStyle name="เครื่องหมายจุลภาค 8 3 2 2 2 2 2 4" xfId="2083"/>
    <cellStyle name="เครื่องหมายจุลภาค 8 3 2 2 2 2 2 5" xfId="2352"/>
    <cellStyle name="เครื่องหมายจุลภาค 8 3 2 2 2 2 2 5 2" xfId="3201"/>
    <cellStyle name="เครื่องหมายจุลภาค 8 3 2 2 2 2 2 5 3" xfId="4579"/>
    <cellStyle name="เครื่องหมายจุลภาค 8 3 2 2 2 2 3" xfId="1041"/>
    <cellStyle name="เครื่องหมายจุลภาค 8 3 2 2 2 2 3 2" xfId="1223"/>
    <cellStyle name="เครื่องหมายจุลภาค 8 3 2 2 2 2 3 2 2" xfId="3447"/>
    <cellStyle name="เครื่องหมายจุลภาค 8 3 2 2 2 2 3 2 2 2" xfId="3605"/>
    <cellStyle name="เครื่องหมายจุลภาค 8 3 2 2 2 2 3 2 2 2 2" xfId="4835"/>
    <cellStyle name="เครื่องหมายจุลภาค 8 3 2 2 2 2 3 2 3" xfId="4350"/>
    <cellStyle name="เครื่องหมายจุลภาค 8 3 2 2 2 2 3 3" xfId="2507"/>
    <cellStyle name="เครื่องหมายจุลภาค 8 3 2 2 2 2 3 3 2" xfId="4610"/>
    <cellStyle name="เครื่องหมายจุลภาค 8 3 2 2 2 2 4" xfId="1572"/>
    <cellStyle name="เครื่องหมายจุลภาค 8 3 2 2 2 2 4 2" xfId="4423"/>
    <cellStyle name="เครื่องหมายจุลภาค 8 3 2 2 2 2 5" xfId="1901"/>
    <cellStyle name="เครื่องหมายจุลภาค 8 3 2 2 2 2 5 2" xfId="4490"/>
    <cellStyle name="เครื่องหมายจุลภาค 8 3 2 2 2 2 6" xfId="2342"/>
    <cellStyle name="เครื่องหมายจุลภาค 8 3 2 2 2 2 6 2" xfId="2998"/>
    <cellStyle name="เครื่องหมายจุลภาค 8 3 2 2 2 2 6 2 2" xfId="4713"/>
    <cellStyle name="เครื่องหมายจุลภาค 8 3 2 2 2 2 7" xfId="4181"/>
    <cellStyle name="เครื่องหมายจุลภาค 8 3 2 2 2 3" xfId="598"/>
    <cellStyle name="เครื่องหมายจุลภาค 8 3 2 2 2 3 2" xfId="1203"/>
    <cellStyle name="เครื่องหมายจุลภาค 8 3 2 2 2 3 2 2" xfId="1295"/>
    <cellStyle name="เครื่องหมายจุลภาค 8 3 2 2 2 3 2 2 2" xfId="3585"/>
    <cellStyle name="เครื่องหมายจุลภาค 8 3 2 2 2 3 2 2 2 2" xfId="3672"/>
    <cellStyle name="เครื่องหมายจุลภาค 8 3 2 2 2 3 2 2 2 2 2" xfId="4851"/>
    <cellStyle name="เครื่องหมายจุลภาค 8 3 2 2 2 3 2 2 3" xfId="4368"/>
    <cellStyle name="เครื่องหมายจุลภาค 8 3 2 2 2 3 2 3" xfId="2574"/>
    <cellStyle name="เครื่องหมายจุลภาค 8 3 2 2 2 3 2 3 2" xfId="4626"/>
    <cellStyle name="เครื่องหมายจุลภาค 8 3 2 2 2 3 3" xfId="1641"/>
    <cellStyle name="เครื่องหมายจุลภาค 8 3 2 2 2 3 3 2" xfId="4439"/>
    <cellStyle name="เครื่องหมายจุลภาค 8 3 2 2 2 3 4" xfId="1968"/>
    <cellStyle name="เครื่องหมายจุลภาค 8 3 2 2 2 3 4 2" xfId="4506"/>
    <cellStyle name="เครื่องหมายจุลภาค 8 3 2 2 2 3 5" xfId="2487"/>
    <cellStyle name="เครื่องหมายจุลภาค 8 3 2 2 2 3 5 2" xfId="3077"/>
    <cellStyle name="เครื่องหมายจุลภาค 8 3 2 2 2 3 5 2 2" xfId="4731"/>
    <cellStyle name="เครื่องหมายจุลภาค 8 3 2 2 2 3 6" xfId="4220"/>
    <cellStyle name="เครื่องหมายจุลภาค 8 3 2 2 2 4" xfId="864"/>
    <cellStyle name="เครื่องหมายจุลภาค 8 3 2 2 2 4 2" xfId="1550"/>
    <cellStyle name="เครื่องหมายจุลภาค 8 3 2 2 2 4 2 2" xfId="3298"/>
    <cellStyle name="เครื่องหมายจุลภาค 8 3 2 2 2 4 2 2 2" xfId="3844"/>
    <cellStyle name="เครื่องหมายจุลภาค 8 3 2 2 2 4 2 2 3" xfId="4775"/>
    <cellStyle name="เครื่องหมายจุลภาค 8 3 2 2 2 4 3" xfId="2759"/>
    <cellStyle name="เครื่องหมายจุลภาค 8 3 2 2 2 4 4" xfId="4279"/>
    <cellStyle name="เครื่องหมายจุลภาค 8 3 2 2 2 5" xfId="1881"/>
    <cellStyle name="เครื่องหมายจุลภาค 8 3 2 2 2 6" xfId="2182"/>
    <cellStyle name="เครื่องหมายจุลภาค 8 3 2 2 2 6 2" xfId="2971"/>
    <cellStyle name="เครื่องหมายจุลภาค 8 3 2 2 2 6 3" xfId="4548"/>
    <cellStyle name="เครื่องหมายจุลภาค 8 3 2 2 3" xfId="563"/>
    <cellStyle name="เครื่องหมายจุลภาค 8 3 2 2 3 2" xfId="660"/>
    <cellStyle name="เครื่องหมายจุลภาค 8 3 2 2 3 2 2" xfId="1285"/>
    <cellStyle name="เครื่องหมายจุลภาค 8 3 2 2 3 2 2 2" xfId="1336"/>
    <cellStyle name="เครื่องหมายจุลภาค 8 3 2 2 3 2 2 2 2" xfId="3662"/>
    <cellStyle name="เครื่องหมายจุลภาค 8 3 2 2 3 2 2 2 2 2" xfId="3713"/>
    <cellStyle name="เครื่องหมายจุลภาค 8 3 2 2 3 2 2 2 2 2 2" xfId="4857"/>
    <cellStyle name="เครื่องหมายจุลภาค 8 3 2 2 3 2 2 2 3" xfId="4374"/>
    <cellStyle name="เครื่องหมายจุลภาค 8 3 2 2 3 2 2 3" xfId="2615"/>
    <cellStyle name="เครื่องหมายจุลภาค 8 3 2 2 3 2 2 3 2" xfId="4632"/>
    <cellStyle name="เครื่องหมายจุลภาค 8 3 2 2 3 2 3" xfId="1682"/>
    <cellStyle name="เครื่องหมายจุลภาค 8 3 2 2 3 2 3 2" xfId="4445"/>
    <cellStyle name="เครื่องหมายจุลภาค 8 3 2 2 3 2 4" xfId="2009"/>
    <cellStyle name="เครื่องหมายจุลภาค 8 3 2 2 3 2 4 2" xfId="4512"/>
    <cellStyle name="เครื่องหมายจุลภาค 8 3 2 2 3 2 5" xfId="2564"/>
    <cellStyle name="เครื่องหมายจุลภาค 8 3 2 2 3 2 5 2" xfId="3126"/>
    <cellStyle name="เครื่องหมายจุลภาค 8 3 2 2 3 2 5 2 2" xfId="4739"/>
    <cellStyle name="เครื่องหมายจุลภาค 8 3 2 2 3 2 6" xfId="4234"/>
    <cellStyle name="เครื่องหมายจุลภาค 8 3 2 2 3 3" xfId="953"/>
    <cellStyle name="เครื่องหมายจุลภาค 8 3 2 2 3 3 2" xfId="1631"/>
    <cellStyle name="เครื่องหมายจุลภาค 8 3 2 2 3 3 2 2" xfId="3370"/>
    <cellStyle name="เครื่องหมายจุลภาค 8 3 2 2 3 3 2 2 2" xfId="3880"/>
    <cellStyle name="เครื่องหมายจุลภาค 8 3 2 2 3 3 2 2 3" xfId="4787"/>
    <cellStyle name="เครื่องหมายจุลภาค 8 3 2 2 3 3 3" xfId="2797"/>
    <cellStyle name="เครื่องหมายจุลภาค 8 3 2 2 3 3 4" xfId="4295"/>
    <cellStyle name="เครื่องหมายจุลภาค 8 3 2 2 3 4" xfId="1958"/>
    <cellStyle name="เครื่องหมายจุลภาค 8 3 2 2 3 5" xfId="2264"/>
    <cellStyle name="เครื่องหมายจุลภาค 8 3 2 2 3 5 2" xfId="3059"/>
    <cellStyle name="เครื่องหมายจุลภาค 8 3 2 2 3 5 3" xfId="4561"/>
    <cellStyle name="เครื่องหมายจุลภาค 8 3 2 2 4" xfId="837"/>
    <cellStyle name="เครื่องหมายจุลภาค 8 3 2 2 4 2" xfId="1096"/>
    <cellStyle name="เครื่องหมายจุลภาค 8 3 2 2 4 2 2" xfId="3288"/>
    <cellStyle name="เครื่องหมายจุลภาค 8 3 2 2 4 2 2 2" xfId="3488"/>
    <cellStyle name="เครื่องหมายจุลภาค 8 3 2 2 4 2 2 2 2" xfId="4812"/>
    <cellStyle name="เครื่องหมายจุลภาค 8 3 2 2 4 2 3" xfId="4325"/>
    <cellStyle name="เครื่องหมายจุลภาค 8 3 2 2 4 3" xfId="2388"/>
    <cellStyle name="เครื่องหมายจุลภาค 8 3 2 2 4 3 2" xfId="4587"/>
    <cellStyle name="เครื่องหมายจุลภาค 8 3 2 2 5" xfId="1452"/>
    <cellStyle name="เครื่องหมายจุลภาค 8 3 2 2 5 2" xfId="4398"/>
    <cellStyle name="เครื่องหมายจุลภาค 8 3 2 2 6" xfId="1787"/>
    <cellStyle name="เครื่องหมายจุลภาค 8 3 2 2 6 2" xfId="4467"/>
    <cellStyle name="เครื่องหมายจุลภาค 8 3 2 2 7" xfId="2172"/>
    <cellStyle name="เครื่องหมายจุลภาค 8 3 2 2 7 2" xfId="2859"/>
    <cellStyle name="เครื่องหมายจุลภาค 8 3 2 2 7 2 2" xfId="4687"/>
    <cellStyle name="เครื่องหมายจุลภาค 8 3 2 2 8" xfId="4103"/>
    <cellStyle name="เครื่องหมายจุลภาค 8 3 2 3" xfId="324"/>
    <cellStyle name="เครื่องหมายจุลภาค 8 3 2 3 2" xfId="4122"/>
    <cellStyle name="เครื่องหมายจุลภาค 8 3 2 4" xfId="374"/>
    <cellStyle name="เครื่องหมายจุลภาค 8 3 2 4 2" xfId="641"/>
    <cellStyle name="เครื่องหมายจุลภาค 8 3 2 4 2 2" xfId="697"/>
    <cellStyle name="เครื่องหมายจุลภาค 8 3 2 4 2 2 2" xfId="1325"/>
    <cellStyle name="เครื่องหมายจุลภาค 8 3 2 4 2 2 2 2" xfId="1370"/>
    <cellStyle name="เครื่องหมายจุลภาค 8 3 2 4 2 2 2 2 2" xfId="3702"/>
    <cellStyle name="เครื่องหมายจุลภาค 8 3 2 4 2 2 2 2 2 2" xfId="3747"/>
    <cellStyle name="เครื่องหมายจุลภาค 8 3 2 4 2 2 2 2 2 2 2" xfId="4864"/>
    <cellStyle name="เครื่องหมายจุลภาค 8 3 2 4 2 2 2 2 3" xfId="4381"/>
    <cellStyle name="เครื่องหมายจุลภาค 8 3 2 4 2 2 2 3" xfId="2649"/>
    <cellStyle name="เครื่องหมายจุลภาค 8 3 2 4 2 2 2 3 2" xfId="4639"/>
    <cellStyle name="เครื่องหมายจุลภาค 8 3 2 4 2 2 3" xfId="1716"/>
    <cellStyle name="เครื่องหมายจุลภาค 8 3 2 4 2 2 3 2" xfId="4452"/>
    <cellStyle name="เครื่องหมายจุลภาค 8 3 2 4 2 2 4" xfId="2043"/>
    <cellStyle name="เครื่องหมายจุลภาค 8 3 2 4 2 2 4 2" xfId="4519"/>
    <cellStyle name="เครื่องหมายจุลภาค 8 3 2 4 2 2 5" xfId="2604"/>
    <cellStyle name="เครื่องหมายจุลภาค 8 3 2 4 2 2 5 2" xfId="3161"/>
    <cellStyle name="เครื่องหมายจุลภาค 8 3 2 4 2 2 5 2 2" xfId="4746"/>
    <cellStyle name="เครื่องหมายจุลภาค 8 3 2 4 2 2 6" xfId="4241"/>
    <cellStyle name="เครื่องหมายจุลภาค 8 3 2 4 2 3" xfId="1000"/>
    <cellStyle name="เครื่องหมายจุลภาค 8 3 2 4 2 3 2" xfId="1671"/>
    <cellStyle name="เครื่องหมายจุลภาค 8 3 2 4 2 3 2 2" xfId="3407"/>
    <cellStyle name="เครื่องหมายจุลภาค 8 3 2 4 2 3 2 2 2" xfId="3889"/>
    <cellStyle name="เครื่องหมายจุลภาค 8 3 2 4 2 3 2 2 3" xfId="4795"/>
    <cellStyle name="เครื่องหมายจุลภาค 8 3 2 4 2 3 3" xfId="2806"/>
    <cellStyle name="เครื่องหมายจุลภาค 8 3 2 4 2 3 4" xfId="4306"/>
    <cellStyle name="เครื่องหมายจุลภาค 8 3 2 4 2 4" xfId="1998"/>
    <cellStyle name="เครื่องหมายจุลภาค 8 3 2 4 2 5" xfId="2302"/>
    <cellStyle name="เครื่องหมายจุลภาค 8 3 2 4 2 5 2" xfId="3112"/>
    <cellStyle name="เครื่องหมายจุลภาค 8 3 2 4 2 5 3" xfId="4569"/>
    <cellStyle name="เครื่องหมายจุลภาค 8 3 2 4 3" xfId="917"/>
    <cellStyle name="เครื่องหมายจุลภาค 8 3 2 4 3 2" xfId="1150"/>
    <cellStyle name="เครื่องหมายจุลภาค 8 3 2 4 3 2 2" xfId="3340"/>
    <cellStyle name="เครื่องหมายจุลภาค 8 3 2 4 3 2 2 2" xfId="3534"/>
    <cellStyle name="เครื่องหมายจุลภาค 8 3 2 4 3 2 2 2 2" xfId="4820"/>
    <cellStyle name="เครื่องหมายจุลภาค 8 3 2 4 3 2 3" xfId="4334"/>
    <cellStyle name="เครื่องหมายจุลภาค 8 3 2 4 3 3" xfId="2436"/>
    <cellStyle name="เครื่องหมายจุลภาค 8 3 2 4 3 3 2" xfId="4595"/>
    <cellStyle name="เครื่องหมายจุลภาค 8 3 2 4 4" xfId="1499"/>
    <cellStyle name="เครื่องหมายจุลภาค 8 3 2 4 4 2" xfId="4408"/>
    <cellStyle name="เครื่องหมายจุลภาค 8 3 2 4 5" xfId="1830"/>
    <cellStyle name="เครื่องหมายจุลภาค 8 3 2 4 5 2" xfId="4475"/>
    <cellStyle name="เครื่องหมายจุลภาค 8 3 2 4 6" xfId="2227"/>
    <cellStyle name="เครื่องหมายจุลภาค 8 3 2 4 6 2" xfId="2916"/>
    <cellStyle name="เครื่องหมายจุลภาค 8 3 2 4 6 2 2" xfId="4697"/>
    <cellStyle name="เครื่องหมายจุลภาค 8 3 2 4 7" xfId="4141"/>
    <cellStyle name="เครื่องหมายจุลภาค 8 3 2 5" xfId="452"/>
    <cellStyle name="เครื่องหมายจุลภาค 8 3 2 5 2" xfId="764"/>
    <cellStyle name="เครื่องหมายจุลภาค 8 3 2 5 2 2" xfId="1209"/>
    <cellStyle name="เครื่องหมายจุลภาค 8 3 2 5 2 2 2" xfId="3225"/>
    <cellStyle name="เครื่องหมายจุลภาค 8 3 2 5 2 2 2 2" xfId="3591"/>
    <cellStyle name="เครื่องหมายจุลภาค 8 3 2 5 2 2 2 2 2" xfId="4832"/>
    <cellStyle name="เครื่องหมายจุลภาค 8 3 2 5 2 2 3" xfId="4347"/>
    <cellStyle name="เครื่องหมายจุลภาค 8 3 2 5 2 3" xfId="2493"/>
    <cellStyle name="เครื่องหมายจุลภาค 8 3 2 5 2 3 2" xfId="4607"/>
    <cellStyle name="เครื่องหมายจุลภาค 8 3 2 5 3" xfId="1556"/>
    <cellStyle name="เครื่องหมายจุลภาค 8 3 2 5 3 2" xfId="4420"/>
    <cellStyle name="เครื่องหมายจุลภาค 8 3 2 5 4" xfId="1887"/>
    <cellStyle name="เครื่องหมายจุลภาค 8 3 2 5 4 2" xfId="4487"/>
    <cellStyle name="เครื่องหมายจุลภาค 8 3 2 5 5" xfId="578"/>
    <cellStyle name="เครื่องหมายจุลภาค 8 3 2 5 5 2" xfId="2979"/>
    <cellStyle name="เครื่องหมายจุลภาค 8 3 2 5 5 2 2" xfId="4709"/>
    <cellStyle name="เครื่องหมายจุลภาค 8 3 2 5 6" xfId="4162"/>
    <cellStyle name="เครื่องหมายจุลภาค 8 3 2 6" xfId="541"/>
    <cellStyle name="เครื่องหมายจุลภาค 8 3 2 6 2" xfId="1114"/>
    <cellStyle name="เครื่องหมายจุลภาค 8 3 2 6 2 2" xfId="3041"/>
    <cellStyle name="เครื่องหมายจุลภาค 8 3 2 6 2 2 2" xfId="3504"/>
    <cellStyle name="เครื่องหมายจุลภาค 8 3 2 6 2 2 3" xfId="4727"/>
    <cellStyle name="เครื่องหมายจุลภาค 8 3 2 6 3" xfId="2406"/>
    <cellStyle name="เครื่องหมายจุลภาค 8 3 2 6 4" xfId="4204"/>
    <cellStyle name="เครื่องหมายจุลภาค 8 3 2 7" xfId="1559"/>
    <cellStyle name="เครื่องหมายจุลภาค 8 3 2 8" xfId="852"/>
    <cellStyle name="เครื่องหมายจุลภาค 8 3 2 8 2" xfId="2720"/>
    <cellStyle name="เครื่องหมายจุลภาค 8 3 2 8 3" xfId="4275"/>
    <cellStyle name="เครื่องหมายจุลภาค 8 3 3" xfId="278"/>
    <cellStyle name="เครื่องหมายจุลภาค 8 3 3 2" xfId="415"/>
    <cellStyle name="เครื่องหมายจุลภาค 8 3 3 2 2" xfId="490"/>
    <cellStyle name="เครื่องหมายจุลภาค 8 3 3 2 2 2" xfId="717"/>
    <cellStyle name="เครื่องหมายจุลภาค 8 3 3 2 2 2 2" xfId="750"/>
    <cellStyle name="เครื่องหมายจุลภาค 8 3 3 2 2 2 2 2" xfId="1390"/>
    <cellStyle name="เครื่องหมายจุลภาค 8 3 3 2 2 2 2 2 2" xfId="1423"/>
    <cellStyle name="เครื่องหมายจุลภาค 8 3 3 2 2 2 2 2 2 2" xfId="3767"/>
    <cellStyle name="เครื่องหมายจุลภาค 8 3 3 2 2 2 2 2 2 2 2" xfId="3800"/>
    <cellStyle name="เครื่องหมายจุลภาค 8 3 3 2 2 2 2 2 2 2 3" xfId="4869"/>
    <cellStyle name="เครื่องหมายจุลภาค 8 3 3 2 2 2 2 2 3" xfId="2702"/>
    <cellStyle name="เครื่องหมายจุลภาค 8 3 3 2 2 2 2 2 4" xfId="4386"/>
    <cellStyle name="เครื่องหมายจุลภาค 8 3 3 2 2 2 2 3" xfId="1769"/>
    <cellStyle name="เครื่องหมายจุลภาค 8 3 3 2 2 2 2 4" xfId="2096"/>
    <cellStyle name="เครื่องหมายจุลภาค 8 3 3 2 2 2 2 5" xfId="2669"/>
    <cellStyle name="เครื่องหมายจุลภาค 8 3 3 2 2 2 2 5 2" xfId="3214"/>
    <cellStyle name="เครื่องหมายจุลภาค 8 3 3 2 2 2 2 5 3" xfId="4644"/>
    <cellStyle name="เครื่องหมายจุลภาค 8 3 3 2 2 2 3" xfId="1054"/>
    <cellStyle name="เครื่องหมายจุลภาค 8 3 3 2 2 2 3 2" xfId="1736"/>
    <cellStyle name="เครื่องหมายจุลภาค 8 3 3 2 2 2 3 2 2" xfId="3460"/>
    <cellStyle name="เครื่องหมายจุลภาค 8 3 3 2 2 2 3 2 2 2" xfId="3910"/>
    <cellStyle name="เครื่องหมายจุลภาค 8 3 3 2 2 2 3 2 2 2 2" xfId="4902"/>
    <cellStyle name="เครื่องหมายจุลภาค 8 3 3 2 2 2 3 2 3" xfId="4457"/>
    <cellStyle name="เครื่องหมายจุลภาค 8 3 3 2 2 2 3 3" xfId="2827"/>
    <cellStyle name="เครื่องหมายจุลภาค 8 3 3 2 2 2 3 3 2" xfId="4680"/>
    <cellStyle name="เครื่องหมายจุลภาค 8 3 3 2 2 2 4" xfId="2063"/>
    <cellStyle name="เครื่องหมายจุลภาค 8 3 3 2 2 2 4 2" xfId="4524"/>
    <cellStyle name="เครื่องหมายจุลภาค 8 3 3 2 2 2 5" xfId="2355"/>
    <cellStyle name="เครื่องหมายจุลภาค 8 3 3 2 2 2 5 2" xfId="3181"/>
    <cellStyle name="เครื่องหมายจุลภาค 8 3 3 2 2 2 5 2 2" xfId="4751"/>
    <cellStyle name="เครื่องหมายจุลภาค 8 3 3 2 2 2 6" xfId="4246"/>
    <cellStyle name="เครื่องหมายจุลภาค 8 3 3 2 2 3" xfId="1021"/>
    <cellStyle name="เครื่องหมายจุลภาค 8 3 3 2 2 3 2" xfId="1226"/>
    <cellStyle name="เครื่องหมายจุลภาค 8 3 3 2 2 3 2 2" xfId="3427"/>
    <cellStyle name="เครื่องหมายจุลภาค 8 3 3 2 2 3 2 2 2" xfId="3608"/>
    <cellStyle name="เครื่องหมายจุลภาค 8 3 3 2 2 3 2 2 3" xfId="4800"/>
    <cellStyle name="เครื่องหมายจุลภาค 8 3 3 2 2 3 3" xfId="2510"/>
    <cellStyle name="เครื่องหมายจุลภาค 8 3 3 2 2 3 4" xfId="4311"/>
    <cellStyle name="เครื่องหมายจุลภาค 8 3 3 2 2 4" xfId="1575"/>
    <cellStyle name="เครื่องหมายจุลภาค 8 3 3 2 2 5" xfId="1904"/>
    <cellStyle name="เครื่องหมายจุลภาค 8 3 3 2 2 6" xfId="2322"/>
    <cellStyle name="เครื่องหมายจุลภาค 8 3 3 2 2 6 2" xfId="3001"/>
    <cellStyle name="เครื่องหมายจุลภาค 8 3 3 2 2 6 3" xfId="4574"/>
    <cellStyle name="เครื่องหมายจุลภาค 8 3 3 2 3" xfId="601"/>
    <cellStyle name="เครื่องหมายจุลภาค 8 3 3 2 3 2" xfId="1182"/>
    <cellStyle name="เครื่องหมายจุลภาค 8 3 3 2 3 2 2" xfId="1298"/>
    <cellStyle name="เครื่องหมายจุลภาค 8 3 3 2 3 2 2 2" xfId="3564"/>
    <cellStyle name="เครื่องหมายจุลภาค 8 3 3 2 3 2 2 2 2" xfId="3675"/>
    <cellStyle name="เครื่องหมายจุลภาค 8 3 3 2 3 2 2 2 3" xfId="4826"/>
    <cellStyle name="เครื่องหมายจุลภาค 8 3 3 2 3 2 3" xfId="2577"/>
    <cellStyle name="เครื่องหมายจุลภาค 8 3 3 2 3 2 4" xfId="4341"/>
    <cellStyle name="เครื่องหมายจุลภาค 8 3 3 2 3 3" xfId="1644"/>
    <cellStyle name="เครื่องหมายจุลภาค 8 3 3 2 3 4" xfId="1971"/>
    <cellStyle name="เครื่องหมายจุลภาค 8 3 3 2 3 5" xfId="2466"/>
    <cellStyle name="เครื่องหมายจุลภาค 8 3 3 2 3 5 2" xfId="3080"/>
    <cellStyle name="เครื่องหมายจุลภาค 8 3 3 2 3 5 3" xfId="4601"/>
    <cellStyle name="เครื่องหมายจุลภาค 8 3 3 2 4" xfId="867"/>
    <cellStyle name="เครื่องหมายจุลภาค 8 3 3 2 4 2" xfId="1529"/>
    <cellStyle name="เครื่องหมายจุลภาค 8 3 3 2 4 2 2" xfId="3301"/>
    <cellStyle name="เครื่องหมายจุลภาค 8 3 3 2 4 2 2 2" xfId="3836"/>
    <cellStyle name="เครื่องหมายจุลภาค 8 3 3 2 4 2 2 2 2" xfId="4883"/>
    <cellStyle name="เครื่องหมายจุลภาค 8 3 3 2 4 2 3" xfId="4414"/>
    <cellStyle name="เครื่องหมายจุลภาค 8 3 3 2 4 3" xfId="2751"/>
    <cellStyle name="เครื่องหมายจุลภาค 8 3 3 2 4 3 2" xfId="4661"/>
    <cellStyle name="เครื่องหมายจุลภาค 8 3 3 2 5" xfId="1860"/>
    <cellStyle name="เครื่องหมายจุลภาค 8 3 3 2 5 2" xfId="4481"/>
    <cellStyle name="เครื่องหมายจุลภาค 8 3 3 2 6" xfId="2185"/>
    <cellStyle name="เครื่องหมายจุลภาค 8 3 3 2 6 2" xfId="2948"/>
    <cellStyle name="เครื่องหมายจุลภาค 8 3 3 2 6 2 2" xfId="4703"/>
    <cellStyle name="เครื่องหมายจุลภาค 8 3 3 2 7" xfId="4152"/>
    <cellStyle name="เครื่องหมายจุลภาค 8 3 3 3" xfId="530"/>
    <cellStyle name="เครื่องหมายจุลภาค 8 3 3 3 2" xfId="664"/>
    <cellStyle name="เครื่องหมายจุลภาค 8 3 3 3 2 2" xfId="1259"/>
    <cellStyle name="เครื่องหมายจุลภาค 8 3 3 3 2 2 2" xfId="1340"/>
    <cellStyle name="เครื่องหมายจุลภาค 8 3 3 3 2 2 2 2" xfId="3636"/>
    <cellStyle name="เครื่องหมายจุลภาค 8 3 3 3 2 2 2 2 2" xfId="3717"/>
    <cellStyle name="เครื่องหมายจุลภาค 8 3 3 3 2 2 2 2 3" xfId="4845"/>
    <cellStyle name="เครื่องหมายจุลภาค 8 3 3 3 2 2 3" xfId="2619"/>
    <cellStyle name="เครื่องหมายจุลภาค 8 3 3 3 2 2 4" xfId="4362"/>
    <cellStyle name="เครื่องหมายจุลภาค 8 3 3 3 2 3" xfId="1686"/>
    <cellStyle name="เครื่องหมายจุลภาค 8 3 3 3 2 4" xfId="2013"/>
    <cellStyle name="เครื่องหมายจุลภาค 8 3 3 3 2 5" xfId="2538"/>
    <cellStyle name="เครื่องหมายจุลภาค 8 3 3 3 2 5 2" xfId="3130"/>
    <cellStyle name="เครื่องหมายจุลภาค 8 3 3 3 2 5 3" xfId="4620"/>
    <cellStyle name="เครื่องหมายจุลภาค 8 3 3 3 3" xfId="957"/>
    <cellStyle name="เครื่องหมายจุลภาค 8 3 3 3 3 2" xfId="1605"/>
    <cellStyle name="เครื่องหมายจุลภาค 8 3 3 3 3 2 2" xfId="3374"/>
    <cellStyle name="เครื่องหมายจุลภาค 8 3 3 3 3 2 2 2" xfId="3866"/>
    <cellStyle name="เครื่องหมายจุลภาค 8 3 3 3 3 2 2 2 2" xfId="4893"/>
    <cellStyle name="เครื่องหมายจุลภาค 8 3 3 3 3 2 3" xfId="4433"/>
    <cellStyle name="เครื่องหมายจุลภาค 8 3 3 3 3 3" xfId="2783"/>
    <cellStyle name="เครื่องหมายจุลภาค 8 3 3 3 3 3 2" xfId="4671"/>
    <cellStyle name="เครื่องหมายจุลภาค 8 3 3 3 4" xfId="1932"/>
    <cellStyle name="เครื่องหมายจุลภาค 8 3 3 3 4 2" xfId="4500"/>
    <cellStyle name="เครื่องหมายจุลภาค 8 3 3 3 5" xfId="2268"/>
    <cellStyle name="เครื่องหมายจุลภาค 8 3 3 3 5 2" xfId="3031"/>
    <cellStyle name="เครื่องหมายจุลภาค 8 3 3 3 5 2 2" xfId="4723"/>
    <cellStyle name="เครื่องหมายจุลภาค 8 3 3 3 6" xfId="4199"/>
    <cellStyle name="เครื่องหมายจุลภาค 8 3 3 4" xfId="796"/>
    <cellStyle name="เครื่องหมายจุลภาค 8 3 3 4 2" xfId="1100"/>
    <cellStyle name="เครื่องหมายจุลภาค 8 3 3 4 2 2" xfId="3253"/>
    <cellStyle name="เครื่องหมายจุลภาค 8 3 3 4 2 2 2" xfId="3492"/>
    <cellStyle name="เครื่องหมายจุลภาค 8 3 3 4 2 2 3" xfId="4769"/>
    <cellStyle name="เครื่องหมายจุลภาค 8 3 3 4 3" xfId="2392"/>
    <cellStyle name="เครื่องหมายจุลภาค 8 3 3 4 4" xfId="4265"/>
    <cellStyle name="เครื่องหมายจุลภาค 8 3 3 5" xfId="1456"/>
    <cellStyle name="เครื่องหมายจุลภาค 8 3 3 6" xfId="1791"/>
    <cellStyle name="เครื่องหมายจุลภาค 8 3 3 7" xfId="2137"/>
    <cellStyle name="เครื่องหมายจุลภาค 8 3 3 7 2" xfId="2863"/>
    <cellStyle name="เครื่องหมายจุลภาค 8 3 3 7 3" xfId="4542"/>
    <cellStyle name="เครื่องหมายจุลภาค 8 3 4" xfId="316"/>
    <cellStyle name="เครื่องหมายจุลภาค 8 3 4 2" xfId="521"/>
    <cellStyle name="เครื่องหมายจุลภาค 8 3 4 2 2" xfId="678"/>
    <cellStyle name="เครื่องหมายจุลภาค 8 3 4 2 2 2" xfId="1250"/>
    <cellStyle name="เครื่องหมายจุลภาค 8 3 4 2 2 2 2" xfId="1351"/>
    <cellStyle name="เครื่องหมายจุลภาค 8 3 4 2 2 2 2 2" xfId="3627"/>
    <cellStyle name="เครื่องหมายจุลภาค 8 3 4 2 2 2 2 2 2" xfId="3728"/>
    <cellStyle name="เครื่องหมายจุลภาค 8 3 4 2 2 2 2 2 3" xfId="4843"/>
    <cellStyle name="เครื่องหมายจุลภาค 8 3 4 2 2 2 3" xfId="2630"/>
    <cellStyle name="เครื่องหมายจุลภาค 8 3 4 2 2 2 4" xfId="4360"/>
    <cellStyle name="เครื่องหมายจุลภาค 8 3 4 2 2 3" xfId="1697"/>
    <cellStyle name="เครื่องหมายจุลภาค 8 3 4 2 2 4" xfId="2024"/>
    <cellStyle name="เครื่องหมายจุลภาค 8 3 4 2 2 5" xfId="2529"/>
    <cellStyle name="เครื่องหมายจุลภาค 8 3 4 2 2 5 2" xfId="3142"/>
    <cellStyle name="เครื่องหมายจุลภาค 8 3 4 2 2 5 3" xfId="4618"/>
    <cellStyle name="เครื่องหมายจุลภาค 8 3 4 2 3" xfId="978"/>
    <cellStyle name="เครื่องหมายจุลภาค 8 3 4 2 3 2" xfId="1596"/>
    <cellStyle name="เครื่องหมายจุลภาค 8 3 4 2 3 2 2" xfId="3386"/>
    <cellStyle name="เครื่องหมายจุลภาค 8 3 4 2 3 2 2 2" xfId="3857"/>
    <cellStyle name="เครื่องหมายจุลภาค 8 3 4 2 3 2 2 2 2" xfId="4891"/>
    <cellStyle name="เครื่องหมายจุลภาค 8 3 4 2 3 2 3" xfId="4431"/>
    <cellStyle name="เครื่องหมายจุลภาค 8 3 4 2 3 3" xfId="2774"/>
    <cellStyle name="เครื่องหมายจุลภาค 8 3 4 2 3 3 2" xfId="4669"/>
    <cellStyle name="เครื่องหมายจุลภาค 8 3 4 2 4" xfId="1923"/>
    <cellStyle name="เครื่องหมายจุลภาค 8 3 4 2 4 2" xfId="4498"/>
    <cellStyle name="เครื่องหมายจุลภาค 8 3 4 2 5" xfId="2281"/>
    <cellStyle name="เครื่องหมายจุลภาค 8 3 4 2 5 2" xfId="3022"/>
    <cellStyle name="เครื่องหมายจุลภาค 8 3 4 2 5 2 2" xfId="4721"/>
    <cellStyle name="เครื่องหมายจุลภาค 8 3 4 2 6" xfId="4197"/>
    <cellStyle name="เครื่องหมายจุลภาค 8 3 4 3" xfId="774"/>
    <cellStyle name="เครื่องหมายจุลภาค 8 3 4 3 2" xfId="1121"/>
    <cellStyle name="เครื่องหมายจุลภาค 8 3 4 3 2 2" xfId="3233"/>
    <cellStyle name="เครื่องหมายจุลภาค 8 3 4 3 2 2 2" xfId="3509"/>
    <cellStyle name="เครื่องหมายจุลภาค 8 3 4 3 2 2 3" xfId="4764"/>
    <cellStyle name="เครื่องหมายจุลภาค 8 3 4 3 3" xfId="2411"/>
    <cellStyle name="เครื่องหมายจุลภาค 8 3 4 3 4" xfId="4260"/>
    <cellStyle name="เครื่องหมายจุลภาค 8 3 4 4" xfId="1472"/>
    <cellStyle name="เครื่องหมายจุลภาค 8 3 4 5" xfId="1806"/>
    <cellStyle name="เครื่องหมายจุลภาค 8 3 4 6" xfId="2113"/>
    <cellStyle name="เครื่องหมายจุลภาค 8 3 4 6 2" xfId="2880"/>
    <cellStyle name="เครื่องหมายจุลภาค 8 3 4 6 3" xfId="4536"/>
    <cellStyle name="เครื่องหมายจุลภาค 8 3 5" xfId="470"/>
    <cellStyle name="เครื่องหมายจุลภาค 8 3 5 2" xfId="928"/>
    <cellStyle name="เครื่องหมายจุลภาค 8 3 5 2 2" xfId="1212"/>
    <cellStyle name="เครื่องหมายจุลภาค 8 3 5 2 2 2" xfId="3350"/>
    <cellStyle name="เครื่องหมายจุลภาค 8 3 5 2 2 2 2" xfId="3594"/>
    <cellStyle name="เครื่องหมายจุลภาค 8 3 5 2 2 2 3" xfId="4783"/>
    <cellStyle name="เครื่องหมายจุลภาค 8 3 5 2 3" xfId="2496"/>
    <cellStyle name="เครื่องหมายจุลภาค 8 3 5 2 4" xfId="4290"/>
    <cellStyle name="เครื่องหมายจุลภาค 8 3 5 3" xfId="1561"/>
    <cellStyle name="เครื่องหมายจุลภาค 8 3 5 4" xfId="1890"/>
    <cellStyle name="เครื่องหมายจุลภาค 8 3 5 5" xfId="2242"/>
    <cellStyle name="เครื่องหมายจุลภาค 8 3 5 5 2" xfId="2985"/>
    <cellStyle name="เครื่องหมายจุลภาค 8 3 5 5 3" xfId="4557"/>
    <cellStyle name="เครื่องหมายจุลภาค 8 3 6" xfId="389"/>
    <cellStyle name="เครื่องหมายจุลภาค 8 3 6 2" xfId="1081"/>
    <cellStyle name="เครื่องหมายจุลภาค 8 3 6 2 2" xfId="2925"/>
    <cellStyle name="เครื่องหมายจุลภาค 8 3 6 2 2 2" xfId="3476"/>
    <cellStyle name="เครื่องหมายจุลภาค 8 3 6 2 2 2 2" xfId="4810"/>
    <cellStyle name="เครื่องหมายจุลภาค 8 3 6 2 3" xfId="4323"/>
    <cellStyle name="เครื่องหมายจุลภาค 8 3 6 3" xfId="2374"/>
    <cellStyle name="เครื่องหมายจุลภาค 8 3 6 3 2" xfId="4585"/>
    <cellStyle name="เครื่องหมายจุลภาค 8 3 7" xfId="464"/>
    <cellStyle name="เครื่องหมายจุลภาค 8 3 7 2" xfId="4169"/>
    <cellStyle name="เครื่องหมายจุลภาค 8 3 8" xfId="670"/>
    <cellStyle name="เครื่องหมายจุลภาค 8 3 8 2" xfId="2722"/>
    <cellStyle name="เครื่องหมายจุลภาค 8 3 8 2 2" xfId="4655"/>
    <cellStyle name="เครื่องหมายจุลภาค 8 3 9" xfId="4020"/>
    <cellStyle name="เครื่องหมายจุลภาค 8 4" xfId="125"/>
    <cellStyle name="เครื่องหมายจุลภาค 8 4 2" xfId="4021"/>
    <cellStyle name="เครื่องหมายจุลภาค 8 5" xfId="165"/>
    <cellStyle name="เครื่องหมายจุลภาค 8 5 2" xfId="406"/>
    <cellStyle name="เครื่องหมายจุลภาค 8 5 2 2" xfId="429"/>
    <cellStyle name="เครื่องหมายจุลภาค 8 5 2 2 2" xfId="708"/>
    <cellStyle name="เครื่องหมายจุลภาค 8 5 2 2 2 2" xfId="729"/>
    <cellStyle name="เครื่องหมายจุลภาค 8 5 2 2 2 2 2" xfId="1381"/>
    <cellStyle name="เครื่องหมายจุลภาค 8 5 2 2 2 2 2 2" xfId="1402"/>
    <cellStyle name="เครื่องหมายจุลภาค 8 5 2 2 2 2 2 2 2" xfId="3758"/>
    <cellStyle name="เครื่องหมายจุลภาค 8 5 2 2 2 2 2 2 2 2" xfId="3779"/>
    <cellStyle name="เครื่องหมายจุลภาค 8 5 2 2 2 2 2 3" xfId="2681"/>
    <cellStyle name="เครื่องหมายจุลภาค 8 5 2 2 2 2 3" xfId="1748"/>
    <cellStyle name="เครื่องหมายจุลภาค 8 5 2 2 2 2 4" xfId="2075"/>
    <cellStyle name="เครื่องหมายจุลภาค 8 5 2 2 2 2 5" xfId="2660"/>
    <cellStyle name="เครื่องหมายจุลภาค 8 5 2 2 2 2 5 2" xfId="3193"/>
    <cellStyle name="เครื่องหมายจุลภาค 8 5 2 2 2 3" xfId="1033"/>
    <cellStyle name="เครื่องหมายจุลภาค 8 5 2 2 2 3 2" xfId="1727"/>
    <cellStyle name="เครื่องหมายจุลภาค 8 5 2 2 2 3 2 2" xfId="3439"/>
    <cellStyle name="เครื่องหมายจุลภาค 8 5 2 2 2 3 2 2 2" xfId="3901"/>
    <cellStyle name="เครื่องหมายจุลภาค 8 5 2 2 2 3 3" xfId="2818"/>
    <cellStyle name="เครื่องหมายจุลภาค 8 5 2 2 2 4" xfId="2054"/>
    <cellStyle name="เครื่องหมายจุลภาค 8 5 2 2 2 5" xfId="2334"/>
    <cellStyle name="เครื่องหมายจุลภาค 8 5 2 2 2 5 2" xfId="3172"/>
    <cellStyle name="เครื่องหมายจุลภาค 8 5 2 2 3" xfId="1012"/>
    <cellStyle name="เครื่องหมายจุลภาค 8 5 2 2 3 2" xfId="1195"/>
    <cellStyle name="เครื่องหมายจุลภาค 8 5 2 2 3 2 2" xfId="3418"/>
    <cellStyle name="เครื่องหมายจุลภาค 8 5 2 2 3 2 2 2" xfId="3577"/>
    <cellStyle name="เครื่องหมายจุลภาค 8 5 2 2 3 3" xfId="2479"/>
    <cellStyle name="เครื่องหมายจุลภาค 8 5 2 2 4" xfId="1542"/>
    <cellStyle name="เครื่องหมายจุลภาค 8 5 2 2 5" xfId="1873"/>
    <cellStyle name="เครื่องหมายจุลภาค 8 5 2 2 6" xfId="2313"/>
    <cellStyle name="เครื่องหมายจุลภาค 8 5 2 2 6 2" xfId="2961"/>
    <cellStyle name="เครื่องหมายจุลภาค 8 5 2 3" xfId="550"/>
    <cellStyle name="เครื่องหมายจุลภาค 8 5 2 3 2" xfId="1173"/>
    <cellStyle name="เครื่องหมายจุลภาค 8 5 2 3 2 2" xfId="1277"/>
    <cellStyle name="เครื่องหมายจุลภาค 8 5 2 3 2 2 2" xfId="3555"/>
    <cellStyle name="เครื่องหมายจุลภาค 8 5 2 3 2 2 2 2" xfId="3654"/>
    <cellStyle name="เครื่องหมายจุลภาค 8 5 2 3 2 3" xfId="2556"/>
    <cellStyle name="เครื่องหมายจุลภาค 8 5 2 3 3" xfId="1623"/>
    <cellStyle name="เครื่องหมายจุลภาค 8 5 2 3 4" xfId="1950"/>
    <cellStyle name="เครื่องหมายจุลภาค 8 5 2 3 5" xfId="2457"/>
    <cellStyle name="เครื่องหมายจุลภาค 8 5 2 3 5 2" xfId="3050"/>
    <cellStyle name="เครื่องหมายจุลภาค 8 5 2 4" xfId="827"/>
    <cellStyle name="เครื่องหมายจุลภาค 8 5 2 4 2" xfId="1520"/>
    <cellStyle name="เครื่องหมายจุลภาค 8 5 2 4 2 2" xfId="3280"/>
    <cellStyle name="เครื่องหมายจุลภาค 8 5 2 4 2 2 2" xfId="3827"/>
    <cellStyle name="เครื่องหมายจุลภาค 8 5 2 4 3" xfId="2742"/>
    <cellStyle name="เครื่องหมายจุลภาค 8 5 2 5" xfId="1851"/>
    <cellStyle name="เครื่องหมายจุลภาค 8 5 2 6" xfId="2164"/>
    <cellStyle name="เครื่องหมายจุลภาค 8 5 2 6 2" xfId="2939"/>
    <cellStyle name="เครื่องหมายจุลภาค 8 5 3" xfId="174"/>
    <cellStyle name="เครื่องหมายจุลภาค 8 5 3 2" xfId="631"/>
    <cellStyle name="เครื่องหมายจุลภาค 8 5 3 2 2" xfId="790"/>
    <cellStyle name="เครื่องหมายจุลภาค 8 5 3 2 2 2" xfId="1316"/>
    <cellStyle name="เครื่องหมายจุลภาค 8 5 3 2 2 2 2" xfId="3248"/>
    <cellStyle name="เครื่องหมายจุลภาค 8 5 3 2 2 2 2 2" xfId="3693"/>
    <cellStyle name="เครื่องหมายจุลภาค 8 5 3 2 2 3" xfId="2595"/>
    <cellStyle name="เครื่องหมายจุลภาค 8 5 3 2 3" xfId="1662"/>
    <cellStyle name="เครื่องหมายจุลภาค 8 5 3 2 4" xfId="1989"/>
    <cellStyle name="เครื่องหมายจุลภาค 8 5 3 2 5" xfId="2132"/>
    <cellStyle name="เครื่องหมายจุลภาค 8 5 3 2 5 2" xfId="3103"/>
    <cellStyle name="เครื่องหมายจุลภาค 8 5 3 3" xfId="904"/>
    <cellStyle name="เครื่องหมายจุลภาค 8 5 3 3 2" xfId="892"/>
    <cellStyle name="เครื่องหมายจุลภาค 8 5 3 3 2 2" xfId="3327"/>
    <cellStyle name="เครื่องหมายจุลภาค 8 5 3 3 2 2 2" xfId="3315"/>
    <cellStyle name="เครื่องหมายจุลภาค 8 5 3 3 3" xfId="2202"/>
    <cellStyle name="เครื่องหมายจุลภาค 8 5 3 4" xfId="1438"/>
    <cellStyle name="เครื่องหมายจุลภาค 8 5 3 5" xfId="2214"/>
    <cellStyle name="เครื่องหมายจุลภาค 8 5 3 5 2" xfId="2117"/>
    <cellStyle name="เครื่องหมายจุลภาค 8 5 4" xfId="568"/>
    <cellStyle name="เครื่องหมายจุลภาค 8 5 4 2" xfId="921"/>
    <cellStyle name="เครื่องหมายจุลภาค 8 5 4 2 2" xfId="3063"/>
    <cellStyle name="เครื่องหมายจุลภาค 8 5 4 2 2 2" xfId="3344"/>
    <cellStyle name="เครื่องหมายจุลภาค 8 5 4 3" xfId="2232"/>
    <cellStyle name="เครื่องหมายจุลภาค 8 5 5" xfId="1075"/>
    <cellStyle name="เครื่องหมายจุลภาค 8 5 6" xfId="1583"/>
    <cellStyle name="เครื่องหมายจุลภาค 8 5 7" xfId="841"/>
    <cellStyle name="เครื่องหมายจุลภาค 8 5 7 2" xfId="2846"/>
    <cellStyle name="เครื่องหมายจุลภาค 8 6" xfId="295"/>
    <cellStyle name="เครื่องหมายจุลภาค 8 6 2" xfId="3955"/>
    <cellStyle name="เครื่องหมายจุลภาค 8 7" xfId="334"/>
    <cellStyle name="เครื่องหมายจุลภาค 8 7 2" xfId="533"/>
    <cellStyle name="เครื่องหมายจุลภาค 8 7 2 2" xfId="684"/>
    <cellStyle name="เครื่องหมายจุลภาค 8 7 2 2 2" xfId="1262"/>
    <cellStyle name="เครื่องหมายจุลภาค 8 7 2 2 2 2" xfId="1357"/>
    <cellStyle name="เครื่องหมายจุลภาค 8 7 2 2 2 2 2" xfId="3639"/>
    <cellStyle name="เครื่องหมายจุลภาค 8 7 2 2 2 2 2 2" xfId="3734"/>
    <cellStyle name="เครื่องหมายจุลภาค 8 7 2 2 2 3" xfId="2636"/>
    <cellStyle name="เครื่องหมายจุลภาค 8 7 2 2 3" xfId="1703"/>
    <cellStyle name="เครื่องหมายจุลภาค 8 7 2 2 4" xfId="2030"/>
    <cellStyle name="เครื่องหมายจุลภาค 8 7 2 2 5" xfId="2541"/>
    <cellStyle name="เครื่องหมายจุลภาค 8 7 2 2 5 2" xfId="3148"/>
    <cellStyle name="เครื่องหมายจุลภาค 8 7 2 3" xfId="987"/>
    <cellStyle name="เครื่องหมายจุลภาค 8 7 2 3 2" xfId="1608"/>
    <cellStyle name="เครื่องหมายจุลภาค 8 7 2 3 2 2" xfId="3394"/>
    <cellStyle name="เครื่องหมายจุลภาค 8 7 2 3 2 2 2" xfId="3869"/>
    <cellStyle name="เครื่องหมายจุลภาค 8 7 2 3 3" xfId="2786"/>
    <cellStyle name="เครื่องหมายจุลภาค 8 7 2 4" xfId="1935"/>
    <cellStyle name="เครื่องหมายจุลภาค 8 7 2 5" xfId="2289"/>
    <cellStyle name="เครื่องหมายจุลภาค 8 7 2 5 2" xfId="3034"/>
    <cellStyle name="เครื่องหมายจุลภาค 8 7 3" xfId="806"/>
    <cellStyle name="เครื่องหมายจุลภาค 8 7 3 2" xfId="1130"/>
    <cellStyle name="เครื่องหมายจุลภาค 8 7 3 2 2" xfId="3261"/>
    <cellStyle name="เครื่องหมายจุลภาค 8 7 3 2 2 2" xfId="3516"/>
    <cellStyle name="เครื่องหมายจุลภาค 8 7 3 3" xfId="2418"/>
    <cellStyle name="เครื่องหมายจุลภาค 8 7 4" xfId="1479"/>
    <cellStyle name="เครื่องหมายจุลภาค 8 7 5" xfId="1813"/>
    <cellStyle name="เครื่องหมายจุลภาค 8 7 6" xfId="2145"/>
    <cellStyle name="เครื่องหมายจุลภาค 8 7 6 2" xfId="2890"/>
    <cellStyle name="เครื่องหมายจุลภาค 8 7 7" xfId="3953"/>
    <cellStyle name="เครื่องหมายจุลภาค 8 8" xfId="511"/>
    <cellStyle name="เครื่องหมายจุลภาค 8 8 2" xfId="818"/>
    <cellStyle name="เครื่องหมายจุลภาค 8 8 2 2" xfId="1240"/>
    <cellStyle name="เครื่องหมายจุลภาค 8 8 2 2 2" xfId="3271"/>
    <cellStyle name="เครื่องหมายจุลภาค 8 8 2 2 2 2" xfId="3617"/>
    <cellStyle name="เครื่องหมายจุลภาค 8 8 2 3" xfId="2519"/>
    <cellStyle name="เครื่องหมายจุลภาค 8 8 3" xfId="1586"/>
    <cellStyle name="เครื่องหมายจุลภาค 8 8 4" xfId="1913"/>
    <cellStyle name="เครื่องหมายจุลภาค 8 8 5" xfId="2155"/>
    <cellStyle name="เครื่องหมายจุลภาค 8 8 5 2" xfId="3012"/>
    <cellStyle name="เครื่องหมายจุลภาค 8 9" xfId="352"/>
    <cellStyle name="เครื่องหมายจุลภาค 8 9 2" xfId="767"/>
    <cellStyle name="เครื่องหมายจุลภาค 8 9 2 2" xfId="2905"/>
    <cellStyle name="เครื่องหมายจุลภาค 8 9 2 2 2" xfId="3227"/>
    <cellStyle name="เครื่องหมายจุลภาค 8 9 3" xfId="2105"/>
    <cellStyle name="เครื่องหมายจุลภาค 9" xfId="25"/>
    <cellStyle name="เครื่องหมายจุลภาค 9 2" xfId="26"/>
    <cellStyle name="เครื่องหมายจุลภาค 9 2 2" xfId="126"/>
    <cellStyle name="เครื่องหมายจุลภาค 9 2 2 10" xfId="510"/>
    <cellStyle name="เครื่องหมายจุลภาค 9 2 2 10 2" xfId="2118"/>
    <cellStyle name="เครื่องหมายจุลภาค 9 2 2 10 2 2" xfId="4537"/>
    <cellStyle name="เครื่องหมายจุลภาค 9 2 2 11" xfId="4022"/>
    <cellStyle name="เครื่องหมายจุลภาค 9 2 2 2" xfId="127"/>
    <cellStyle name="เครื่องหมายจุลภาค 9 2 2 2 2" xfId="276"/>
    <cellStyle name="เครื่องหมายจุลภาค 9 2 2 2 2 2" xfId="277"/>
    <cellStyle name="เครื่องหมายจุลภาค 9 2 2 2 2 2 2" xfId="488"/>
    <cellStyle name="เครื่องหมายจุลภาค 9 2 2 2 2 2 2 2" xfId="489"/>
    <cellStyle name="เครื่องหมายจุลภาค 9 2 2 2 2 2 2 2 2" xfId="748"/>
    <cellStyle name="เครื่องหมายจุลภาค 9 2 2 2 2 2 2 2 2 2" xfId="749"/>
    <cellStyle name="เครื่องหมายจุลภาค 9 2 2 2 2 2 2 2 2 2 2" xfId="1421"/>
    <cellStyle name="เครื่องหมายจุลภาค 9 2 2 2 2 2 2 2 2 2 2 2" xfId="1422"/>
    <cellStyle name="เครื่องหมายจุลภาค 9 2 2 2 2 2 2 2 2 2 2 2 2" xfId="3798"/>
    <cellStyle name="เครื่องหมายจุลภาค 9 2 2 2 2 2 2 2 2 2 2 2 2 2" xfId="3799"/>
    <cellStyle name="เครื่องหมายจุลภาค 9 2 2 2 2 2 2 2 2 2 2 2 2 2 2" xfId="4876"/>
    <cellStyle name="เครื่องหมายจุลภาค 9 2 2 2 2 2 2 2 2 2 2 2 2 3" xfId="4875"/>
    <cellStyle name="เครื่องหมายจุลภาค 9 2 2 2 2 2 2 2 2 2 2 2 3" xfId="4393"/>
    <cellStyle name="เครื่องหมายจุลภาค 9 2 2 2 2 2 2 2 2 2 2 3" xfId="2701"/>
    <cellStyle name="เครื่องหมายจุลภาค 9 2 2 2 2 2 2 2 2 2 2 3 2" xfId="4651"/>
    <cellStyle name="เครื่องหมายจุลภาค 9 2 2 2 2 2 2 2 2 2 2 4" xfId="4392"/>
    <cellStyle name="เครื่องหมายจุลภาค 9 2 2 2 2 2 2 2 2 2 3" xfId="1768"/>
    <cellStyle name="เครื่องหมายจุลภาค 9 2 2 2 2 2 2 2 2 2 3 2" xfId="4464"/>
    <cellStyle name="เครื่องหมายจุลภาค 9 2 2 2 2 2 2 2 2 2 4" xfId="2095"/>
    <cellStyle name="เครื่องหมายจุลภาค 9 2 2 2 2 2 2 2 2 2 4 2" xfId="4531"/>
    <cellStyle name="เครื่องหมายจุลภาค 9 2 2 2 2 2 2 2 2 2 5" xfId="2700"/>
    <cellStyle name="เครื่องหมายจุลภาค 9 2 2 2 2 2 2 2 2 2 5 2" xfId="3213"/>
    <cellStyle name="เครื่องหมายจุลภาค 9 2 2 2 2 2 2 2 2 2 5 2 2" xfId="4758"/>
    <cellStyle name="เครื่องหมายจุลภาค 9 2 2 2 2 2 2 2 2 2 5 3" xfId="4650"/>
    <cellStyle name="เครื่องหมายจุลภาค 9 2 2 2 2 2 2 2 2 2 6" xfId="4253"/>
    <cellStyle name="เครื่องหมายจุลภาค 9 2 2 2 2 2 2 2 2 3" xfId="1053"/>
    <cellStyle name="เครื่องหมายจุลภาค 9 2 2 2 2 2 2 2 2 3 2" xfId="1767"/>
    <cellStyle name="เครื่องหมายจุลภาค 9 2 2 2 2 2 2 2 2 3 2 2" xfId="3459"/>
    <cellStyle name="เครื่องหมายจุลภาค 9 2 2 2 2 2 2 2 2 3 2 2 2" xfId="3921"/>
    <cellStyle name="เครื่องหมายจุลภาค 9 2 2 2 2 2 2 2 2 3 2 2 2 2" xfId="4905"/>
    <cellStyle name="เครื่องหมายจุลภาค 9 2 2 2 2 2 2 2 2 3 2 2 3" xfId="4807"/>
    <cellStyle name="เครื่องหมายจุลภาค 9 2 2 2 2 2 2 2 2 3 2 3" xfId="4463"/>
    <cellStyle name="เครื่องหมายจุลภาค 9 2 2 2 2 2 2 2 2 3 3" xfId="2838"/>
    <cellStyle name="เครื่องหมายจุลภาค 9 2 2 2 2 2 2 2 2 3 3 2" xfId="4683"/>
    <cellStyle name="เครื่องหมายจุลภาค 9 2 2 2 2 2 2 2 2 3 4" xfId="4318"/>
    <cellStyle name="เครื่องหมายจุลภาค 9 2 2 2 2 2 2 2 2 4" xfId="2094"/>
    <cellStyle name="เครื่องหมายจุลภาค 9 2 2 2 2 2 2 2 2 4 2" xfId="4530"/>
    <cellStyle name="เครื่องหมายจุลภาค 9 2 2 2 2 2 2 2 2 5" xfId="2354"/>
    <cellStyle name="เครื่องหมายจุลภาค 9 2 2 2 2 2 2 2 2 5 2" xfId="3212"/>
    <cellStyle name="เครื่องหมายจุลภาค 9 2 2 2 2 2 2 2 2 5 2 2" xfId="4757"/>
    <cellStyle name="เครื่องหมายจุลภาค 9 2 2 2 2 2 2 2 2 5 3" xfId="4581"/>
    <cellStyle name="เครื่องหมายจุลภาค 9 2 2 2 2 2 2 2 2 6" xfId="4252"/>
    <cellStyle name="เครื่องหมายจุลภาค 9 2 2 2 2 2 2 2 3" xfId="1052"/>
    <cellStyle name="เครื่องหมายจุลภาค 9 2 2 2 2 2 2 2 3 2" xfId="1225"/>
    <cellStyle name="เครื่องหมายจุลภาค 9 2 2 2 2 2 2 2 3 2 2" xfId="3458"/>
    <cellStyle name="เครื่องหมายจุลภาค 9 2 2 2 2 2 2 2 3 2 2 2" xfId="3607"/>
    <cellStyle name="เครื่องหมายจุลภาค 9 2 2 2 2 2 2 2 3 2 2 2 2" xfId="4837"/>
    <cellStyle name="เครื่องหมายจุลภาค 9 2 2 2 2 2 2 2 3 2 2 3" xfId="4806"/>
    <cellStyle name="เครื่องหมายจุลภาค 9 2 2 2 2 2 2 2 3 2 3" xfId="4352"/>
    <cellStyle name="เครื่องหมายจุลภาค 9 2 2 2 2 2 2 2 3 3" xfId="2509"/>
    <cellStyle name="เครื่องหมายจุลภาค 9 2 2 2 2 2 2 2 3 3 2" xfId="4612"/>
    <cellStyle name="เครื่องหมายจุลภาค 9 2 2 2 2 2 2 2 3 4" xfId="4317"/>
    <cellStyle name="เครื่องหมายจุลภาค 9 2 2 2 2 2 2 2 4" xfId="1574"/>
    <cellStyle name="เครื่องหมายจุลภาค 9 2 2 2 2 2 2 2 4 2" xfId="4425"/>
    <cellStyle name="เครื่องหมายจุลภาค 9 2 2 2 2 2 2 2 5" xfId="1903"/>
    <cellStyle name="เครื่องหมายจุลภาค 9 2 2 2 2 2 2 2 5 2" xfId="4492"/>
    <cellStyle name="เครื่องหมายจุลภาค 9 2 2 2 2 2 2 2 6" xfId="2353"/>
    <cellStyle name="เครื่องหมายจุลภาค 9 2 2 2 2 2 2 2 6 2" xfId="3000"/>
    <cellStyle name="เครื่องหมายจุลภาค 9 2 2 2 2 2 2 2 6 2 2" xfId="4715"/>
    <cellStyle name="เครื่องหมายจุลภาค 9 2 2 2 2 2 2 2 6 3" xfId="4580"/>
    <cellStyle name="เครื่องหมายจุลภาค 9 2 2 2 2 2 2 2 7" xfId="4183"/>
    <cellStyle name="เครื่องหมายจุลภาค 9 2 2 2 2 2 2 3" xfId="600"/>
    <cellStyle name="เครื่องหมายจุลภาค 9 2 2 2 2 2 2 3 2" xfId="1224"/>
    <cellStyle name="เครื่องหมายจุลภาค 9 2 2 2 2 2 2 3 2 2" xfId="1297"/>
    <cellStyle name="เครื่องหมายจุลภาค 9 2 2 2 2 2 2 3 2 2 2" xfId="3606"/>
    <cellStyle name="เครื่องหมายจุลภาค 9 2 2 2 2 2 2 3 2 2 2 2" xfId="3674"/>
    <cellStyle name="เครื่องหมายจุลภาค 9 2 2 2 2 2 2 3 2 2 2 2 2" xfId="4853"/>
    <cellStyle name="เครื่องหมายจุลภาค 9 2 2 2 2 2 2 3 2 2 2 3" xfId="4836"/>
    <cellStyle name="เครื่องหมายจุลภาค 9 2 2 2 2 2 2 3 2 2 3" xfId="4370"/>
    <cellStyle name="เครื่องหมายจุลภาค 9 2 2 2 2 2 2 3 2 3" xfId="2576"/>
    <cellStyle name="เครื่องหมายจุลภาค 9 2 2 2 2 2 2 3 2 3 2" xfId="4628"/>
    <cellStyle name="เครื่องหมายจุลภาค 9 2 2 2 2 2 2 3 2 4" xfId="4351"/>
    <cellStyle name="เครื่องหมายจุลภาค 9 2 2 2 2 2 2 3 3" xfId="1643"/>
    <cellStyle name="เครื่องหมายจุลภาค 9 2 2 2 2 2 2 3 3 2" xfId="4441"/>
    <cellStyle name="เครื่องหมายจุลภาค 9 2 2 2 2 2 2 3 4" xfId="1970"/>
    <cellStyle name="เครื่องหมายจุลภาค 9 2 2 2 2 2 2 3 4 2" xfId="4508"/>
    <cellStyle name="เครื่องหมายจุลภาค 9 2 2 2 2 2 2 3 5" xfId="2508"/>
    <cellStyle name="เครื่องหมายจุลภาค 9 2 2 2 2 2 2 3 5 2" xfId="3079"/>
    <cellStyle name="เครื่องหมายจุลภาค 9 2 2 2 2 2 2 3 5 2 2" xfId="4733"/>
    <cellStyle name="เครื่องหมายจุลภาค 9 2 2 2 2 2 2 3 5 3" xfId="4611"/>
    <cellStyle name="เครื่องหมายจุลภาค 9 2 2 2 2 2 2 3 6" xfId="4222"/>
    <cellStyle name="เครื่องหมายจุลภาค 9 2 2 2 2 2 2 4" xfId="866"/>
    <cellStyle name="เครื่องหมายจุลภาค 9 2 2 2 2 2 2 4 2" xfId="1573"/>
    <cellStyle name="เครื่องหมายจุลภาค 9 2 2 2 2 2 2 4 2 2" xfId="3300"/>
    <cellStyle name="เครื่องหมายจุลภาค 9 2 2 2 2 2 2 4 2 2 2" xfId="3848"/>
    <cellStyle name="เครื่องหมายจุลภาค 9 2 2 2 2 2 2 4 2 2 2 2" xfId="4886"/>
    <cellStyle name="เครื่องหมายจุลภาค 9 2 2 2 2 2 2 4 2 2 3" xfId="4777"/>
    <cellStyle name="เครื่องหมายจุลภาค 9 2 2 2 2 2 2 4 2 3" xfId="4424"/>
    <cellStyle name="เครื่องหมายจุลภาค 9 2 2 2 2 2 2 4 3" xfId="2763"/>
    <cellStyle name="เครื่องหมายจุลภาค 9 2 2 2 2 2 2 4 3 2" xfId="4664"/>
    <cellStyle name="เครื่องหมายจุลภาค 9 2 2 2 2 2 2 4 4" xfId="4281"/>
    <cellStyle name="เครื่องหมายจุลภาค 9 2 2 2 2 2 2 5" xfId="1902"/>
    <cellStyle name="เครื่องหมายจุลภาค 9 2 2 2 2 2 2 5 2" xfId="4491"/>
    <cellStyle name="เครื่องหมายจุลภาค 9 2 2 2 2 2 2 6" xfId="2184"/>
    <cellStyle name="เครื่องหมายจุลภาค 9 2 2 2 2 2 2 6 2" xfId="2999"/>
    <cellStyle name="เครื่องหมายจุลภาค 9 2 2 2 2 2 2 6 2 2" xfId="4714"/>
    <cellStyle name="เครื่องหมายจุลภาค 9 2 2 2 2 2 2 6 3" xfId="4550"/>
    <cellStyle name="เครื่องหมายจุลภาค 9 2 2 2 2 2 2 7" xfId="4182"/>
    <cellStyle name="เครื่องหมายจุลภาค 9 2 2 2 2 2 3" xfId="599"/>
    <cellStyle name="เครื่องหมายจุลภาค 9 2 2 2 2 2 3 2" xfId="663"/>
    <cellStyle name="เครื่องหมายจุลภาค 9 2 2 2 2 2 3 2 2" xfId="1296"/>
    <cellStyle name="เครื่องหมายจุลภาค 9 2 2 2 2 2 3 2 2 2" xfId="1339"/>
    <cellStyle name="เครื่องหมายจุลภาค 9 2 2 2 2 2 3 2 2 2 2" xfId="3673"/>
    <cellStyle name="เครื่องหมายจุลภาค 9 2 2 2 2 2 3 2 2 2 2 2" xfId="3716"/>
    <cellStyle name="เครื่องหมายจุลภาค 9 2 2 2 2 2 3 2 2 2 2 2 2" xfId="4860"/>
    <cellStyle name="เครื่องหมายจุลภาค 9 2 2 2 2 2 3 2 2 2 2 3" xfId="4852"/>
    <cellStyle name="เครื่องหมายจุลภาค 9 2 2 2 2 2 3 2 2 2 3" xfId="4377"/>
    <cellStyle name="เครื่องหมายจุลภาค 9 2 2 2 2 2 3 2 2 3" xfId="2618"/>
    <cellStyle name="เครื่องหมายจุลภาค 9 2 2 2 2 2 3 2 2 3 2" xfId="4635"/>
    <cellStyle name="เครื่องหมายจุลภาค 9 2 2 2 2 2 3 2 2 4" xfId="4369"/>
    <cellStyle name="เครื่องหมายจุลภาค 9 2 2 2 2 2 3 2 3" xfId="1685"/>
    <cellStyle name="เครื่องหมายจุลภาค 9 2 2 2 2 2 3 2 3 2" xfId="4448"/>
    <cellStyle name="เครื่องหมายจุลภาค 9 2 2 2 2 2 3 2 4" xfId="2012"/>
    <cellStyle name="เครื่องหมายจุลภาค 9 2 2 2 2 2 3 2 4 2" xfId="4515"/>
    <cellStyle name="เครื่องหมายจุลภาค 9 2 2 2 2 2 3 2 5" xfId="2575"/>
    <cellStyle name="เครื่องหมายจุลภาค 9 2 2 2 2 2 3 2 5 2" xfId="3129"/>
    <cellStyle name="เครื่องหมายจุลภาค 9 2 2 2 2 2 3 2 5 2 2" xfId="4742"/>
    <cellStyle name="เครื่องหมายจุลภาค 9 2 2 2 2 2 3 2 5 3" xfId="4627"/>
    <cellStyle name="เครื่องหมายจุลภาค 9 2 2 2 2 2 3 2 6" xfId="4237"/>
    <cellStyle name="เครื่องหมายจุลภาค 9 2 2 2 2 2 3 3" xfId="956"/>
    <cellStyle name="เครื่องหมายจุลภาค 9 2 2 2 2 2 3 3 2" xfId="1642"/>
    <cellStyle name="เครื่องหมายจุลภาค 9 2 2 2 2 2 3 3 2 2" xfId="3373"/>
    <cellStyle name="เครื่องหมายจุลภาค 9 2 2 2 2 2 3 3 2 2 2" xfId="3883"/>
    <cellStyle name="เครื่องหมายจุลภาค 9 2 2 2 2 2 3 3 2 2 2 2" xfId="4897"/>
    <cellStyle name="เครื่องหมายจุลภาค 9 2 2 2 2 2 3 3 2 2 3" xfId="4790"/>
    <cellStyle name="เครื่องหมายจุลภาค 9 2 2 2 2 2 3 3 2 3" xfId="4440"/>
    <cellStyle name="เครื่องหมายจุลภาค 9 2 2 2 2 2 3 3 3" xfId="2800"/>
    <cellStyle name="เครื่องหมายจุลภาค 9 2 2 2 2 2 3 3 3 2" xfId="4675"/>
    <cellStyle name="เครื่องหมายจุลภาค 9 2 2 2 2 2 3 3 4" xfId="4298"/>
    <cellStyle name="เครื่องหมายจุลภาค 9 2 2 2 2 2 3 4" xfId="1969"/>
    <cellStyle name="เครื่องหมายจุลภาค 9 2 2 2 2 2 3 4 2" xfId="4507"/>
    <cellStyle name="เครื่องหมายจุลภาค 9 2 2 2 2 2 3 5" xfId="2267"/>
    <cellStyle name="เครื่องหมายจุลภาค 9 2 2 2 2 2 3 5 2" xfId="3078"/>
    <cellStyle name="เครื่องหมายจุลภาค 9 2 2 2 2 2 3 5 2 2" xfId="4732"/>
    <cellStyle name="เครื่องหมายจุลภาค 9 2 2 2 2 2 3 5 3" xfId="4564"/>
    <cellStyle name="เครื่องหมายจุลภาค 9 2 2 2 2 2 3 6" xfId="4221"/>
    <cellStyle name="เครื่องหมายจุลภาค 9 2 2 2 2 2 4" xfId="865"/>
    <cellStyle name="เครื่องหมายจุลภาค 9 2 2 2 2 2 4 2" xfId="1099"/>
    <cellStyle name="เครื่องหมายจุลภาค 9 2 2 2 2 2 4 2 2" xfId="3299"/>
    <cellStyle name="เครื่องหมายจุลภาค 9 2 2 2 2 2 4 2 2 2" xfId="3491"/>
    <cellStyle name="เครื่องหมายจุลภาค 9 2 2 2 2 2 4 2 2 2 2" xfId="4815"/>
    <cellStyle name="เครื่องหมายจุลภาค 9 2 2 2 2 2 4 2 2 3" xfId="4776"/>
    <cellStyle name="เครื่องหมายจุลภาค 9 2 2 2 2 2 4 2 3" xfId="4328"/>
    <cellStyle name="เครื่องหมายจุลภาค 9 2 2 2 2 2 4 3" xfId="2391"/>
    <cellStyle name="เครื่องหมายจุลภาค 9 2 2 2 2 2 4 3 2" xfId="4590"/>
    <cellStyle name="เครื่องหมายจุลภาค 9 2 2 2 2 2 4 4" xfId="4280"/>
    <cellStyle name="เครื่องหมายจุลภาค 9 2 2 2 2 2 5" xfId="1455"/>
    <cellStyle name="เครื่องหมายจุลภาค 9 2 2 2 2 2 5 2" xfId="4401"/>
    <cellStyle name="เครื่องหมายจุลภาค 9 2 2 2 2 2 6" xfId="1790"/>
    <cellStyle name="เครื่องหมายจุลภาค 9 2 2 2 2 2 6 2" xfId="4470"/>
    <cellStyle name="เครื่องหมายจุลภาค 9 2 2 2 2 2 7" xfId="2183"/>
    <cellStyle name="เครื่องหมายจุลภาค 9 2 2 2 2 2 7 2" xfId="2862"/>
    <cellStyle name="เครื่องหมายจุลภาค 9 2 2 2 2 2 7 2 2" xfId="4690"/>
    <cellStyle name="เครื่องหมายจุลภาค 9 2 2 2 2 2 7 3" xfId="4549"/>
    <cellStyle name="เครื่องหมายจุลภาค 9 2 2 2 2 2 8" xfId="4106"/>
    <cellStyle name="เครื่องหมายจุลภาค 9 2 2 2 2 3" xfId="327"/>
    <cellStyle name="เครื่องหมายจุลภาค 9 2 2 2 2 3 2" xfId="4124"/>
    <cellStyle name="เครื่องหมายจุลภาค 9 2 2 2 2 4" xfId="377"/>
    <cellStyle name="เครื่องหมายจุลภาค 9 2 2 2 2 4 2" xfId="662"/>
    <cellStyle name="เครื่องหมายจุลภาค 9 2 2 2 2 4 2 2" xfId="699"/>
    <cellStyle name="เครื่องหมายจุลภาค 9 2 2 2 2 4 2 2 2" xfId="1338"/>
    <cellStyle name="เครื่องหมายจุลภาค 9 2 2 2 2 4 2 2 2 2" xfId="1372"/>
    <cellStyle name="เครื่องหมายจุลภาค 9 2 2 2 2 4 2 2 2 2 2" xfId="3715"/>
    <cellStyle name="เครื่องหมายจุลภาค 9 2 2 2 2 4 2 2 2 2 2 2" xfId="3749"/>
    <cellStyle name="เครื่องหมายจุลภาค 9 2 2 2 2 4 2 2 2 2 2 2 2" xfId="4866"/>
    <cellStyle name="เครื่องหมายจุลภาค 9 2 2 2 2 4 2 2 2 2 2 3" xfId="4859"/>
    <cellStyle name="เครื่องหมายจุลภาค 9 2 2 2 2 4 2 2 2 2 3" xfId="4383"/>
    <cellStyle name="เครื่องหมายจุลภาค 9 2 2 2 2 4 2 2 2 3" xfId="2651"/>
    <cellStyle name="เครื่องหมายจุลภาค 9 2 2 2 2 4 2 2 2 3 2" xfId="4641"/>
    <cellStyle name="เครื่องหมายจุลภาค 9 2 2 2 2 4 2 2 2 4" xfId="4376"/>
    <cellStyle name="เครื่องหมายจุลภาค 9 2 2 2 2 4 2 2 3" xfId="1718"/>
    <cellStyle name="เครื่องหมายจุลภาค 9 2 2 2 2 4 2 2 3 2" xfId="4454"/>
    <cellStyle name="เครื่องหมายจุลภาค 9 2 2 2 2 4 2 2 4" xfId="2045"/>
    <cellStyle name="เครื่องหมายจุลภาค 9 2 2 2 2 4 2 2 4 2" xfId="4521"/>
    <cellStyle name="เครื่องหมายจุลภาค 9 2 2 2 2 4 2 2 5" xfId="2617"/>
    <cellStyle name="เครื่องหมายจุลภาค 9 2 2 2 2 4 2 2 5 2" xfId="3163"/>
    <cellStyle name="เครื่องหมายจุลภาค 9 2 2 2 2 4 2 2 5 2 2" xfId="4748"/>
    <cellStyle name="เครื่องหมายจุลภาค 9 2 2 2 2 4 2 2 5 3" xfId="4634"/>
    <cellStyle name="เครื่องหมายจุลภาค 9 2 2 2 2 4 2 2 6" xfId="4243"/>
    <cellStyle name="เครื่องหมายจุลภาค 9 2 2 2 2 4 2 3" xfId="1002"/>
    <cellStyle name="เครื่องหมายจุลภาค 9 2 2 2 2 4 2 3 2" xfId="1684"/>
    <cellStyle name="เครื่องหมายจุลภาค 9 2 2 2 2 4 2 3 2 2" xfId="3409"/>
    <cellStyle name="เครื่องหมายจุลภาค 9 2 2 2 2 4 2 3 2 2 2" xfId="3892"/>
    <cellStyle name="เครื่องหมายจุลภาค 9 2 2 2 2 4 2 3 2 2 2 2" xfId="4898"/>
    <cellStyle name="เครื่องหมายจุลภาค 9 2 2 2 2 4 2 3 2 2 3" xfId="4797"/>
    <cellStyle name="เครื่องหมายจุลภาค 9 2 2 2 2 4 2 3 2 3" xfId="4447"/>
    <cellStyle name="เครื่องหมายจุลภาค 9 2 2 2 2 4 2 3 3" xfId="2809"/>
    <cellStyle name="เครื่องหมายจุลภาค 9 2 2 2 2 4 2 3 3 2" xfId="4676"/>
    <cellStyle name="เครื่องหมายจุลภาค 9 2 2 2 2 4 2 3 4" xfId="4308"/>
    <cellStyle name="เครื่องหมายจุลภาค 9 2 2 2 2 4 2 4" xfId="2011"/>
    <cellStyle name="เครื่องหมายจุลภาค 9 2 2 2 2 4 2 4 2" xfId="4514"/>
    <cellStyle name="เครื่องหมายจุลภาค 9 2 2 2 2 4 2 5" xfId="2304"/>
    <cellStyle name="เครื่องหมายจุลภาค 9 2 2 2 2 4 2 5 2" xfId="3128"/>
    <cellStyle name="เครื่องหมายจุลภาค 9 2 2 2 2 4 2 5 2 2" xfId="4741"/>
    <cellStyle name="เครื่องหมายจุลภาค 9 2 2 2 2 4 2 5 3" xfId="4571"/>
    <cellStyle name="เครื่องหมายจุลภาค 9 2 2 2 2 4 2 6" xfId="4236"/>
    <cellStyle name="เครื่องหมายจุลภาค 9 2 2 2 2 4 3" xfId="955"/>
    <cellStyle name="เครื่องหมายจุลภาค 9 2 2 2 2 4 3 2" xfId="1153"/>
    <cellStyle name="เครื่องหมายจุลภาค 9 2 2 2 2 4 3 2 2" xfId="3372"/>
    <cellStyle name="เครื่องหมายจุลภาค 9 2 2 2 2 4 3 2 2 2" xfId="3536"/>
    <cellStyle name="เครื่องหมายจุลภาค 9 2 2 2 2 4 3 2 2 2 2" xfId="4822"/>
    <cellStyle name="เครื่องหมายจุลภาค 9 2 2 2 2 4 3 2 2 3" xfId="4789"/>
    <cellStyle name="เครื่องหมายจุลภาค 9 2 2 2 2 4 3 2 3" xfId="4337"/>
    <cellStyle name="เครื่องหมายจุลภาค 9 2 2 2 2 4 3 3" xfId="2438"/>
    <cellStyle name="เครื่องหมายจุลภาค 9 2 2 2 2 4 3 3 2" xfId="4597"/>
    <cellStyle name="เครื่องหมายจุลภาค 9 2 2 2 2 4 3 4" xfId="4297"/>
    <cellStyle name="เครื่องหมายจุลภาค 9 2 2 2 2 4 4" xfId="1501"/>
    <cellStyle name="เครื่องหมายจุลภาค 9 2 2 2 2 4 4 2" xfId="4410"/>
    <cellStyle name="เครื่องหมายจุลภาค 9 2 2 2 2 4 5" xfId="1832"/>
    <cellStyle name="เครื่องหมายจุลภาค 9 2 2 2 2 4 5 2" xfId="4477"/>
    <cellStyle name="เครื่องหมายจุลภาค 9 2 2 2 2 4 6" xfId="2266"/>
    <cellStyle name="เครื่องหมายจุลภาค 9 2 2 2 2 4 6 2" xfId="2918"/>
    <cellStyle name="เครื่องหมายจุลภาค 9 2 2 2 2 4 6 2 2" xfId="4699"/>
    <cellStyle name="เครื่องหมายจุลภาค 9 2 2 2 2 4 6 3" xfId="4563"/>
    <cellStyle name="เครื่องหมายจุลภาค 9 2 2 2 2 4 7" xfId="4144"/>
    <cellStyle name="เครื่องหมายจุลภาค 9 2 2 2 2 5" xfId="450"/>
    <cellStyle name="เครื่องหมายจุลภาค 9 2 2 2 2 5 2" xfId="1098"/>
    <cellStyle name="เครื่องหมายจุลภาค 9 2 2 2 2 5 2 2" xfId="1207"/>
    <cellStyle name="เครื่องหมายจุลภาค 9 2 2 2 2 5 2 2 2" xfId="3490"/>
    <cellStyle name="เครื่องหมายจุลภาค 9 2 2 2 2 5 2 2 2 2" xfId="3589"/>
    <cellStyle name="เครื่องหมายจุลภาค 9 2 2 2 2 5 2 2 2 2 2" xfId="4830"/>
    <cellStyle name="เครื่องหมายจุลภาค 9 2 2 2 2 5 2 2 2 3" xfId="4814"/>
    <cellStyle name="เครื่องหมายจุลภาค 9 2 2 2 2 5 2 2 3" xfId="4345"/>
    <cellStyle name="เครื่องหมายจุลภาค 9 2 2 2 2 5 2 3" xfId="2491"/>
    <cellStyle name="เครื่องหมายจุลภาค 9 2 2 2 2 5 2 3 2" xfId="4605"/>
    <cellStyle name="เครื่องหมายจุลภาค 9 2 2 2 2 5 2 4" xfId="4327"/>
    <cellStyle name="เครื่องหมายจุลภาค 9 2 2 2 2 5 3" xfId="1554"/>
    <cellStyle name="เครื่องหมายจุลภาค 9 2 2 2 2 5 3 2" xfId="4418"/>
    <cellStyle name="เครื่องหมายจุลภาค 9 2 2 2 2 5 4" xfId="1885"/>
    <cellStyle name="เครื่องหมายจุลภาค 9 2 2 2 2 5 4 2" xfId="4485"/>
    <cellStyle name="เครื่องหมายจุลภาค 9 2 2 2 2 5 5" xfId="2390"/>
    <cellStyle name="เครื่องหมายจุลภาค 9 2 2 2 2 5 5 2" xfId="2977"/>
    <cellStyle name="เครื่องหมายจุลภาค 9 2 2 2 2 5 5 2 2" xfId="4707"/>
    <cellStyle name="เครื่องหมายจุลภาค 9 2 2 2 2 5 5 3" xfId="4589"/>
    <cellStyle name="เครื่องหมายจุลภาค 9 2 2 2 2 5 6" xfId="4160"/>
    <cellStyle name="เครื่องหมายจุลภาค 9 2 2 2 2 6" xfId="649"/>
    <cellStyle name="เครื่องหมายจุลภาค 9 2 2 2 2 6 2" xfId="1454"/>
    <cellStyle name="เครื่องหมายจุลภาค 9 2 2 2 2 6 2 2" xfId="3117"/>
    <cellStyle name="เครื่องหมายจุลภาค 9 2 2 2 2 6 2 2 2" xfId="3812"/>
    <cellStyle name="เครื่องหมายจุลภาค 9 2 2 2 2 6 2 2 2 2" xfId="4878"/>
    <cellStyle name="เครื่องหมายจุลภาค 9 2 2 2 2 6 2 2 3" xfId="4737"/>
    <cellStyle name="เครื่องหมายจุลภาค 9 2 2 2 2 6 2 3" xfId="4400"/>
    <cellStyle name="เครื่องหมายจุลภาค 9 2 2 2 2 6 3" xfId="2719"/>
    <cellStyle name="เครื่องหมายจุลภาค 9 2 2 2 2 6 3 2" xfId="4654"/>
    <cellStyle name="เครื่องหมายจุลภาค 9 2 2 2 2 6 4" xfId="4232"/>
    <cellStyle name="เครื่องหมายจุลภาค 9 2 2 2 2 7" xfId="1789"/>
    <cellStyle name="เครื่องหมายจุลภาค 9 2 2 2 2 7 2" xfId="4469"/>
    <cellStyle name="เครื่องหมายจุลภาค 9 2 2 2 2 8" xfId="931"/>
    <cellStyle name="เครื่องหมายจุลภาค 9 2 2 2 2 8 2" xfId="2861"/>
    <cellStyle name="เครื่องหมายจุลภาค 9 2 2 2 2 8 2 2" xfId="4689"/>
    <cellStyle name="เครื่องหมายจุลภาค 9 2 2 2 2 8 3" xfId="4291"/>
    <cellStyle name="เครื่องหมายจุลภาค 9 2 2 2 2 9" xfId="4105"/>
    <cellStyle name="เครื่องหมายจุลภาค 9 2 2 2 3" xfId="326"/>
    <cellStyle name="เครื่องหมายจุลภาค 9 2 2 2 3 2" xfId="417"/>
    <cellStyle name="เครื่องหมายจุลภาค 9 2 2 2 3 2 2" xfId="509"/>
    <cellStyle name="เครื่องหมายจุลภาค 9 2 2 2 3 2 2 2" xfId="719"/>
    <cellStyle name="เครื่องหมายจุลภาค 9 2 2 2 3 2 2 2 2" xfId="757"/>
    <cellStyle name="เครื่องหมายจุลภาค 9 2 2 2 3 2 2 2 2 2" xfId="1392"/>
    <cellStyle name="เครื่องหมายจุลภาค 9 2 2 2 3 2 2 2 2 2 2" xfId="1430"/>
    <cellStyle name="เครื่องหมายจุลภาค 9 2 2 2 3 2 2 2 2 2 2 2" xfId="3769"/>
    <cellStyle name="เครื่องหมายจุลภาค 9 2 2 2 3 2 2 2 2 2 2 2 2" xfId="3807"/>
    <cellStyle name="เครื่องหมายจุลภาค 9 2 2 2 3 2 2 2 2 2 2 2 2 2" xfId="4877"/>
    <cellStyle name="เครื่องหมายจุลภาค 9 2 2 2 3 2 2 2 2 2 2 2 3" xfId="4871"/>
    <cellStyle name="เครื่องหมายจุลภาค 9 2 2 2 3 2 2 2 2 2 2 3" xfId="4394"/>
    <cellStyle name="เครื่องหมายจุลภาค 9 2 2 2 3 2 2 2 2 2 3" xfId="2709"/>
    <cellStyle name="เครื่องหมายจุลภาค 9 2 2 2 3 2 2 2 2 2 3 2" xfId="4652"/>
    <cellStyle name="เครื่องหมายจุลภาค 9 2 2 2 3 2 2 2 2 2 4" xfId="4388"/>
    <cellStyle name="เครื่องหมายจุลภาค 9 2 2 2 3 2 2 2 2 3" xfId="1776"/>
    <cellStyle name="เครื่องหมายจุลภาค 9 2 2 2 3 2 2 2 2 3 2" xfId="4465"/>
    <cellStyle name="เครื่องหมายจุลภาค 9 2 2 2 3 2 2 2 2 4" xfId="2103"/>
    <cellStyle name="เครื่องหมายจุลภาค 9 2 2 2 3 2 2 2 2 4 2" xfId="4532"/>
    <cellStyle name="เครื่องหมายจุลภาค 9 2 2 2 3 2 2 2 2 5" xfId="2671"/>
    <cellStyle name="เครื่องหมายจุลภาค 9 2 2 2 3 2 2 2 2 5 2" xfId="3221"/>
    <cellStyle name="เครื่องหมายจุลภาค 9 2 2 2 3 2 2 2 2 5 2 2" xfId="4759"/>
    <cellStyle name="เครื่องหมายจุลภาค 9 2 2 2 3 2 2 2 2 5 3" xfId="4646"/>
    <cellStyle name="เครื่องหมายจุลภาค 9 2 2 2 3 2 2 2 2 6" xfId="4254"/>
    <cellStyle name="เครื่องหมายจุลภาค 9 2 2 2 3 2 2 2 3" xfId="1061"/>
    <cellStyle name="เครื่องหมายจุลภาค 9 2 2 2 3 2 2 2 3 2" xfId="1738"/>
    <cellStyle name="เครื่องหมายจุลภาค 9 2 2 2 3 2 2 2 3 2 2" xfId="3467"/>
    <cellStyle name="เครื่องหมายจุลภาค 9 2 2 2 3 2 2 2 3 2 2 2" xfId="3912"/>
    <cellStyle name="เครื่องหมายจุลภาค 9 2 2 2 3 2 2 2 3 2 2 2 2" xfId="4904"/>
    <cellStyle name="เครื่องหมายจุลภาค 9 2 2 2 3 2 2 2 3 2 2 3" xfId="4808"/>
    <cellStyle name="เครื่องหมายจุลภาค 9 2 2 2 3 2 2 2 3 2 3" xfId="4459"/>
    <cellStyle name="เครื่องหมายจุลภาค 9 2 2 2 3 2 2 2 3 3" xfId="2829"/>
    <cellStyle name="เครื่องหมายจุลภาค 9 2 2 2 3 2 2 2 3 3 2" xfId="4682"/>
    <cellStyle name="เครื่องหมายจุลภาค 9 2 2 2 3 2 2 2 3 4" xfId="4319"/>
    <cellStyle name="เครื่องหมายจุลภาค 9 2 2 2 3 2 2 2 4" xfId="2065"/>
    <cellStyle name="เครื่องหมายจุลภาค 9 2 2 2 3 2 2 2 4 2" xfId="4526"/>
    <cellStyle name="เครื่องหมายจุลภาค 9 2 2 2 3 2 2 2 5" xfId="2362"/>
    <cellStyle name="เครื่องหมายจุลภาค 9 2 2 2 3 2 2 2 5 2" xfId="3183"/>
    <cellStyle name="เครื่องหมายจุลภาค 9 2 2 2 3 2 2 2 5 2 2" xfId="4753"/>
    <cellStyle name="เครื่องหมายจุลภาค 9 2 2 2 3 2 2 2 5 3" xfId="4582"/>
    <cellStyle name="เครื่องหมายจุลภาค 9 2 2 2 3 2 2 2 6" xfId="4248"/>
    <cellStyle name="เครื่องหมายจุลภาค 9 2 2 2 3 2 2 3" xfId="1023"/>
    <cellStyle name="เครื่องหมายจุลภาค 9 2 2 2 3 2 2 3 2" xfId="1239"/>
    <cellStyle name="เครื่องหมายจุลภาค 9 2 2 2 3 2 2 3 2 2" xfId="3429"/>
    <cellStyle name="เครื่องหมายจุลภาค 9 2 2 2 3 2 2 3 2 2 2" xfId="3616"/>
    <cellStyle name="เครื่องหมายจุลภาค 9 2 2 2 3 2 2 3 2 2 2 2" xfId="4838"/>
    <cellStyle name="เครื่องหมายจุลภาค 9 2 2 2 3 2 2 3 2 2 3" xfId="4802"/>
    <cellStyle name="เครื่องหมายจุลภาค 9 2 2 2 3 2 2 3 2 3" xfId="4355"/>
    <cellStyle name="เครื่องหมายจุลภาค 9 2 2 2 3 2 2 3 3" xfId="2518"/>
    <cellStyle name="เครื่องหมายจุลภาค 9 2 2 2 3 2 2 3 3 2" xfId="4613"/>
    <cellStyle name="เครื่องหมายจุลภาค 9 2 2 2 3 2 2 3 4" xfId="4313"/>
    <cellStyle name="เครื่องหมายจุลภาค 9 2 2 2 3 2 2 4" xfId="1585"/>
    <cellStyle name="เครื่องหมายจุลภาค 9 2 2 2 3 2 2 4 2" xfId="4426"/>
    <cellStyle name="เครื่องหมายจุลภาค 9 2 2 2 3 2 2 5" xfId="1912"/>
    <cellStyle name="เครื่องหมายจุลภาค 9 2 2 2 3 2 2 5 2" xfId="4493"/>
    <cellStyle name="เครื่องหมายจุลภาค 9 2 2 2 3 2 2 6" xfId="2324"/>
    <cellStyle name="เครื่องหมายจุลภาค 9 2 2 2 3 2 2 6 2" xfId="3011"/>
    <cellStyle name="เครื่องหมายจุลภาค 9 2 2 2 3 2 2 6 2 2" xfId="4716"/>
    <cellStyle name="เครื่องหมายจุลภาค 9 2 2 2 3 2 2 6 3" xfId="4576"/>
    <cellStyle name="เครื่องหมายจุลภาค 9 2 2 2 3 2 2 7" xfId="4192"/>
    <cellStyle name="เครื่องหมายจุลภาค 9 2 2 2 3 2 3" xfId="618"/>
    <cellStyle name="เครื่องหมายจุลภาค 9 2 2 2 3 2 3 2" xfId="1184"/>
    <cellStyle name="เครื่องหมายจุลภาค 9 2 2 2 3 2 3 2 2" xfId="1305"/>
    <cellStyle name="เครื่องหมายจุลภาค 9 2 2 2 3 2 3 2 2 2" xfId="3566"/>
    <cellStyle name="เครื่องหมายจุลภาค 9 2 2 2 3 2 3 2 2 2 2" xfId="3682"/>
    <cellStyle name="เครื่องหมายจุลภาค 9 2 2 2 3 2 3 2 2 2 2 2" xfId="4854"/>
    <cellStyle name="เครื่องหมายจุลภาค 9 2 2 2 3 2 3 2 2 2 3" xfId="4828"/>
    <cellStyle name="เครื่องหมายจุลภาค 9 2 2 2 3 2 3 2 2 3" xfId="4371"/>
    <cellStyle name="เครื่องหมายจุลภาค 9 2 2 2 3 2 3 2 3" xfId="2584"/>
    <cellStyle name="เครื่องหมายจุลภาค 9 2 2 2 3 2 3 2 3 2" xfId="4629"/>
    <cellStyle name="เครื่องหมายจุลภาค 9 2 2 2 3 2 3 2 4" xfId="4343"/>
    <cellStyle name="เครื่องหมายจุลภาค 9 2 2 2 3 2 3 3" xfId="1651"/>
    <cellStyle name="เครื่องหมายจุลภาค 9 2 2 2 3 2 3 3 2" xfId="4442"/>
    <cellStyle name="เครื่องหมายจุลภาค 9 2 2 2 3 2 3 4" xfId="1978"/>
    <cellStyle name="เครื่องหมายจุลภาค 9 2 2 2 3 2 3 4 2" xfId="4509"/>
    <cellStyle name="เครื่องหมายจุลภาค 9 2 2 2 3 2 3 5" xfId="2468"/>
    <cellStyle name="เครื่องหมายจุลภาค 9 2 2 2 3 2 3 5 2" xfId="3090"/>
    <cellStyle name="เครื่องหมายจุลภาค 9 2 2 2 3 2 3 5 2 2" xfId="4735"/>
    <cellStyle name="เครื่องหมายจุลภาค 9 2 2 2 3 2 3 5 3" xfId="4603"/>
    <cellStyle name="เครื่องหมายจุลภาค 9 2 2 2 3 2 3 6" xfId="4227"/>
    <cellStyle name="เครื่องหมายจุลภาค 9 2 2 2 3 2 4" xfId="880"/>
    <cellStyle name="เครื่องหมายจุลภาค 9 2 2 2 3 2 4 2" xfId="1531"/>
    <cellStyle name="เครื่องหมายจุลภาค 9 2 2 2 3 2 4 2 2" xfId="3308"/>
    <cellStyle name="เครื่องหมายจุลภาค 9 2 2 2 3 2 4 2 2 2" xfId="3838"/>
    <cellStyle name="เครื่องหมายจุลภาค 9 2 2 2 3 2 4 2 2 2 2" xfId="4885"/>
    <cellStyle name="เครื่องหมายจุลภาค 9 2 2 2 3 2 4 2 2 3" xfId="4778"/>
    <cellStyle name="เครื่องหมายจุลภาค 9 2 2 2 3 2 4 2 3" xfId="4416"/>
    <cellStyle name="เครื่องหมายจุลภาค 9 2 2 2 3 2 4 3" xfId="2753"/>
    <cellStyle name="เครื่องหมายจุลภาค 9 2 2 2 3 2 4 3 2" xfId="4663"/>
    <cellStyle name="เครื่องหมายจุลภาค 9 2 2 2 3 2 4 4" xfId="4285"/>
    <cellStyle name="เครื่องหมายจุลภาค 9 2 2 2 3 2 5" xfId="1862"/>
    <cellStyle name="เครื่องหมายจุลภาค 9 2 2 2 3 2 5 2" xfId="4483"/>
    <cellStyle name="เครื่องหมายจุลภาค 9 2 2 2 3 2 6" xfId="2192"/>
    <cellStyle name="เครื่องหมายจุลภาค 9 2 2 2 3 2 6 2" xfId="2950"/>
    <cellStyle name="เครื่องหมายจุลภาค 9 2 2 2 3 2 6 2 2" xfId="4705"/>
    <cellStyle name="เครื่องหมายจุลภาค 9 2 2 2 3 2 6 3" xfId="4551"/>
    <cellStyle name="เครื่องหมายจุลภาค 9 2 2 2 3 2 7" xfId="4154"/>
    <cellStyle name="เครื่องหมายจุลภาค 9 2 2 2 3 3" xfId="532"/>
    <cellStyle name="เครื่องหมายจุลภาค 9 2 2 2 3 3 2" xfId="682"/>
    <cellStyle name="เครื่องหมายจุลภาค 9 2 2 2 3 3 2 2" xfId="1261"/>
    <cellStyle name="เครื่องหมายจุลภาค 9 2 2 2 3 3 2 2 2" xfId="1355"/>
    <cellStyle name="เครื่องหมายจุลภาค 9 2 2 2 3 3 2 2 2 2" xfId="3638"/>
    <cellStyle name="เครื่องหมายจุลภาค 9 2 2 2 3 3 2 2 2 2 2" xfId="3732"/>
    <cellStyle name="เครื่องหมายจุลภาค 9 2 2 2 3 3 2 2 2 2 2 2" xfId="4862"/>
    <cellStyle name="เครื่องหมายจุลภาค 9 2 2 2 3 3 2 2 2 2 3" xfId="4847"/>
    <cellStyle name="เครื่องหมายจุลภาค 9 2 2 2 3 3 2 2 2 3" xfId="4379"/>
    <cellStyle name="เครื่องหมายจุลภาค 9 2 2 2 3 3 2 2 3" xfId="2634"/>
    <cellStyle name="เครื่องหมายจุลภาค 9 2 2 2 3 3 2 2 3 2" xfId="4637"/>
    <cellStyle name="เครื่องหมายจุลภาค 9 2 2 2 3 3 2 2 4" xfId="4364"/>
    <cellStyle name="เครื่องหมายจุลภาค 9 2 2 2 3 3 2 3" xfId="1701"/>
    <cellStyle name="เครื่องหมายจุลภาค 9 2 2 2 3 3 2 3 2" xfId="4450"/>
    <cellStyle name="เครื่องหมายจุลภาค 9 2 2 2 3 3 2 4" xfId="2028"/>
    <cellStyle name="เครื่องหมายจุลภาค 9 2 2 2 3 3 2 4 2" xfId="4517"/>
    <cellStyle name="เครื่องหมายจุลภาค 9 2 2 2 3 3 2 5" xfId="2540"/>
    <cellStyle name="เครื่องหมายจุลภาค 9 2 2 2 3 3 2 5 2" xfId="3146"/>
    <cellStyle name="เครื่องหมายจุลภาค 9 2 2 2 3 3 2 5 2 2" xfId="4744"/>
    <cellStyle name="เครื่องหมายจุลภาค 9 2 2 2 3 3 2 5 3" xfId="4622"/>
    <cellStyle name="เครื่องหมายจุลภาค 9 2 2 2 3 3 2 6" xfId="4239"/>
    <cellStyle name="เครื่องหมายจุลภาค 9 2 2 2 3 3 3" xfId="985"/>
    <cellStyle name="เครื่องหมายจุลภาค 9 2 2 2 3 3 3 2" xfId="1607"/>
    <cellStyle name="เครื่องหมายจุลภาค 9 2 2 2 3 3 3 2 2" xfId="3392"/>
    <cellStyle name="เครื่องหมายจุลภาค 9 2 2 2 3 3 3 2 2 2" xfId="3868"/>
    <cellStyle name="เครื่องหมายจุลภาค 9 2 2 2 3 3 3 2 2 2 2" xfId="4895"/>
    <cellStyle name="เครื่องหมายจุลภาค 9 2 2 2 3 3 3 2 2 3" xfId="4793"/>
    <cellStyle name="เครื่องหมายจุลภาค 9 2 2 2 3 3 3 2 3" xfId="4435"/>
    <cellStyle name="เครื่องหมายจุลภาค 9 2 2 2 3 3 3 3" xfId="2785"/>
    <cellStyle name="เครื่องหมายจุลภาค 9 2 2 2 3 3 3 3 2" xfId="4673"/>
    <cellStyle name="เครื่องหมายจุลภาค 9 2 2 2 3 3 3 4" xfId="4304"/>
    <cellStyle name="เครื่องหมายจุลภาค 9 2 2 2 3 3 4" xfId="1934"/>
    <cellStyle name="เครื่องหมายจุลภาค 9 2 2 2 3 3 4 2" xfId="4502"/>
    <cellStyle name="เครื่องหมายจุลภาค 9 2 2 2 3 3 5" xfId="2287"/>
    <cellStyle name="เครื่องหมายจุลภาค 9 2 2 2 3 3 5 2" xfId="3033"/>
    <cellStyle name="เครื่องหมายจุลภาค 9 2 2 2 3 3 5 2 2" xfId="4725"/>
    <cellStyle name="เครื่องหมายจุลภาค 9 2 2 2 3 3 5 3" xfId="4567"/>
    <cellStyle name="เครื่องหมายจุลภาค 9 2 2 2 3 3 6" xfId="4201"/>
    <cellStyle name="เครื่องหมายจุลภาค 9 2 2 2 3 4" xfId="799"/>
    <cellStyle name="เครื่องหมายจุลภาค 9 2 2 2 3 4 2" xfId="1127"/>
    <cellStyle name="เครื่องหมายจุลภาค 9 2 2 2 3 4 2 2" xfId="3256"/>
    <cellStyle name="เครื่องหมายจุลภาค 9 2 2 2 3 4 2 2 2" xfId="3513"/>
    <cellStyle name="เครื่องหมายจุลภาค 9 2 2 2 3 4 2 2 2 2" xfId="4817"/>
    <cellStyle name="เครื่องหมายจุลภาค 9 2 2 2 3 4 2 2 3" xfId="4771"/>
    <cellStyle name="เครื่องหมายจุลภาค 9 2 2 2 3 4 2 3" xfId="4330"/>
    <cellStyle name="เครื่องหมายจุลภาค 9 2 2 2 3 4 3" xfId="2415"/>
    <cellStyle name="เครื่องหมายจุลภาค 9 2 2 2 3 4 3 2" xfId="4592"/>
    <cellStyle name="เครื่องหมายจุลภาค 9 2 2 2 3 4 4" xfId="4267"/>
    <cellStyle name="เครื่องหมายจุลภาค 9 2 2 2 3 5" xfId="1476"/>
    <cellStyle name="เครื่องหมายจุลภาค 9 2 2 2 3 5 2" xfId="4403"/>
    <cellStyle name="เครื่องหมายจุลภาค 9 2 2 2 3 6" xfId="1810"/>
    <cellStyle name="เครื่องหมายจุลภาค 9 2 2 2 3 6 2" xfId="4472"/>
    <cellStyle name="เครื่องหมายจุลภาค 9 2 2 2 3 7" xfId="2140"/>
    <cellStyle name="เครื่องหมายจุลภาค 9 2 2 2 3 7 2" xfId="2884"/>
    <cellStyle name="เครื่องหมายจุลภาค 9 2 2 2 3 7 2 2" xfId="4692"/>
    <cellStyle name="เครื่องหมายจุลภาค 9 2 2 2 3 7 3" xfId="4544"/>
    <cellStyle name="เครื่องหมายจุลภาค 9 2 2 2 3 8" xfId="4123"/>
    <cellStyle name="เครื่องหมายจุลภาค 9 2 2 2 4" xfId="376"/>
    <cellStyle name="เครื่องหมายจุลภาค 9 2 2 2 4 2" xfId="515"/>
    <cellStyle name="เครื่องหมายจุลภาค 9 2 2 2 4 2 2" xfId="698"/>
    <cellStyle name="เครื่องหมายจุลภาค 9 2 2 2 4 2 2 2" xfId="1244"/>
    <cellStyle name="เครื่องหมายจุลภาค 9 2 2 2 4 2 2 2 2" xfId="1371"/>
    <cellStyle name="เครื่องหมายจุลภาค 9 2 2 2 4 2 2 2 2 2" xfId="3621"/>
    <cellStyle name="เครื่องหมายจุลภาค 9 2 2 2 4 2 2 2 2 2 2" xfId="3748"/>
    <cellStyle name="เครื่องหมายจุลภาค 9 2 2 2 4 2 2 2 2 2 2 2" xfId="4865"/>
    <cellStyle name="เครื่องหมายจุลภาค 9 2 2 2 4 2 2 2 2 2 3" xfId="4839"/>
    <cellStyle name="เครื่องหมายจุลภาค 9 2 2 2 4 2 2 2 2 3" xfId="4382"/>
    <cellStyle name="เครื่องหมายจุลภาค 9 2 2 2 4 2 2 2 3" xfId="2650"/>
    <cellStyle name="เครื่องหมายจุลภาค 9 2 2 2 4 2 2 2 3 2" xfId="4640"/>
    <cellStyle name="เครื่องหมายจุลภาค 9 2 2 2 4 2 2 2 4" xfId="4356"/>
    <cellStyle name="เครื่องหมายจุลภาค 9 2 2 2 4 2 2 3" xfId="1717"/>
    <cellStyle name="เครื่องหมายจุลภาค 9 2 2 2 4 2 2 3 2" xfId="4453"/>
    <cellStyle name="เครื่องหมายจุลภาค 9 2 2 2 4 2 2 4" xfId="2044"/>
    <cellStyle name="เครื่องหมายจุลภาค 9 2 2 2 4 2 2 4 2" xfId="4520"/>
    <cellStyle name="เครื่องหมายจุลภาค 9 2 2 2 4 2 2 5" xfId="2523"/>
    <cellStyle name="เครื่องหมายจุลภาค 9 2 2 2 4 2 2 5 2" xfId="3162"/>
    <cellStyle name="เครื่องหมายจุลภาค 9 2 2 2 4 2 2 5 2 2" xfId="4747"/>
    <cellStyle name="เครื่องหมายจุลภาค 9 2 2 2 4 2 2 5 3" xfId="4614"/>
    <cellStyle name="เครื่องหมายจุลภาค 9 2 2 2 4 2 2 6" xfId="4242"/>
    <cellStyle name="เครื่องหมายจุลภาค 9 2 2 2 4 2 3" xfId="1001"/>
    <cellStyle name="เครื่องหมายจุลภาค 9 2 2 2 4 2 3 2" xfId="1590"/>
    <cellStyle name="เครื่องหมายจุลภาค 9 2 2 2 4 2 3 2 2" xfId="3408"/>
    <cellStyle name="เครื่องหมายจุลภาค 9 2 2 2 4 2 3 2 2 2" xfId="3851"/>
    <cellStyle name="เครื่องหมายจุลภาค 9 2 2 2 4 2 3 2 2 2 2" xfId="4887"/>
    <cellStyle name="เครื่องหมายจุลภาค 9 2 2 2 4 2 3 2 2 3" xfId="4796"/>
    <cellStyle name="เครื่องหมายจุลภาค 9 2 2 2 4 2 3 2 3" xfId="4427"/>
    <cellStyle name="เครื่องหมายจุลภาค 9 2 2 2 4 2 3 3" xfId="2768"/>
    <cellStyle name="เครื่องหมายจุลภาค 9 2 2 2 4 2 3 3 2" xfId="4665"/>
    <cellStyle name="เครื่องหมายจุลภาค 9 2 2 2 4 2 3 4" xfId="4307"/>
    <cellStyle name="เครื่องหมายจุลภาค 9 2 2 2 4 2 4" xfId="1917"/>
    <cellStyle name="เครื่องหมายจุลภาค 9 2 2 2 4 2 4 2" xfId="4494"/>
    <cellStyle name="เครื่องหมายจุลภาค 9 2 2 2 4 2 5" xfId="2303"/>
    <cellStyle name="เครื่องหมายจุลภาค 9 2 2 2 4 2 5 2" xfId="3016"/>
    <cellStyle name="เครื่องหมายจุลภาค 9 2 2 2 4 2 5 2 2" xfId="4717"/>
    <cellStyle name="เครื่องหมายจุลภาค 9 2 2 2 4 2 5 3" xfId="4570"/>
    <cellStyle name="เครื่องหมายจุลภาค 9 2 2 2 4 2 6" xfId="4193"/>
    <cellStyle name="เครื่องหมายจุลภาค 9 2 2 2 4 3" xfId="328"/>
    <cellStyle name="เครื่องหมายจุลภาค 9 2 2 2 4 3 2" xfId="1152"/>
    <cellStyle name="เครื่องหมายจุลภาค 9 2 2 2 4 3 2 2" xfId="2885"/>
    <cellStyle name="เครื่องหมายจุลภาค 9 2 2 2 4 3 2 2 2" xfId="3535"/>
    <cellStyle name="เครื่องหมายจุลภาค 9 2 2 2 4 3 2 2 2 2" xfId="4821"/>
    <cellStyle name="เครื่องหมายจุลภาค 9 2 2 2 4 3 2 2 3" xfId="4693"/>
    <cellStyle name="เครื่องหมายจุลภาค 9 2 2 2 4 3 2 3" xfId="4336"/>
    <cellStyle name="เครื่องหมายจุลภาค 9 2 2 2 4 3 3" xfId="2437"/>
    <cellStyle name="เครื่องหมายจุลภาค 9 2 2 2 4 3 3 2" xfId="4596"/>
    <cellStyle name="เครื่องหมายจุลภาค 9 2 2 2 4 3 4" xfId="4125"/>
    <cellStyle name="เครื่องหมายจุลภาค 9 2 2 2 4 4" xfId="1500"/>
    <cellStyle name="เครื่องหมายจุลภาค 9 2 2 2 4 4 2" xfId="4409"/>
    <cellStyle name="เครื่องหมายจุลภาค 9 2 2 2 4 5" xfId="1831"/>
    <cellStyle name="เครื่องหมายจุลภาค 9 2 2 2 4 5 2" xfId="4476"/>
    <cellStyle name="เครื่องหมายจุลภาค 9 2 2 2 4 6" xfId="972"/>
    <cellStyle name="เครื่องหมายจุลภาค 9 2 2 2 4 6 2" xfId="2917"/>
    <cellStyle name="เครื่องหมายจุลภาค 9 2 2 2 4 6 2 2" xfId="4698"/>
    <cellStyle name="เครื่องหมายจุลภาค 9 2 2 2 4 6 3" xfId="4299"/>
    <cellStyle name="เครื่องหมายจุลภาค 9 2 2 2 4 7" xfId="4143"/>
    <cellStyle name="เครื่องหมายจุลภาค 9 2 2 2 5" xfId="477"/>
    <cellStyle name="เครื่องหมายจุลภาค 9 2 2 2 5 2" xfId="927"/>
    <cellStyle name="เครื่องหมายจุลภาค 9 2 2 2 5 2 2" xfId="1214"/>
    <cellStyle name="เครื่องหมายจุลภาค 9 2 2 2 5 2 2 2" xfId="3349"/>
    <cellStyle name="เครื่องหมายจุลภาค 9 2 2 2 5 2 2 2 2" xfId="3596"/>
    <cellStyle name="เครื่องหมายจุลภาค 9 2 2 2 5 2 2 2 2 2" xfId="4833"/>
    <cellStyle name="เครื่องหมายจุลภาค 9 2 2 2 5 2 2 2 3" xfId="4782"/>
    <cellStyle name="เครื่องหมายจุลภาค 9 2 2 2 5 2 2 3" xfId="4348"/>
    <cellStyle name="เครื่องหมายจุลภาค 9 2 2 2 5 2 3" xfId="2498"/>
    <cellStyle name="เครื่องหมายจุลภาค 9 2 2 2 5 2 3 2" xfId="4608"/>
    <cellStyle name="เครื่องหมายจุลภาค 9 2 2 2 5 2 4" xfId="4289"/>
    <cellStyle name="เครื่องหมายจุลภาค 9 2 2 2 5 3" xfId="1563"/>
    <cellStyle name="เครื่องหมายจุลภาค 9 2 2 2 5 3 2" xfId="4421"/>
    <cellStyle name="เครื่องหมายจุลภาค 9 2 2 2 5 4" xfId="1892"/>
    <cellStyle name="เครื่องหมายจุลภาค 9 2 2 2 5 4 2" xfId="4488"/>
    <cellStyle name="เครื่องหมายจุลภาค 9 2 2 2 5 5" xfId="2241"/>
    <cellStyle name="เครื่องหมายจุลภาค 9 2 2 2 5 5 2" xfId="2988"/>
    <cellStyle name="เครื่องหมายจุลภาค 9 2 2 2 5 5 2 2" xfId="4710"/>
    <cellStyle name="เครื่องหมายจุลภาค 9 2 2 2 5 5 3" xfId="4556"/>
    <cellStyle name="เครื่องหมายจุลภาค 9 2 2 2 5 6" xfId="4178"/>
    <cellStyle name="เครื่องหมายจุลภาค 9 2 2 2 6" xfId="182"/>
    <cellStyle name="เครื่องหมายจุลภาค 9 2 2 2 6 2" xfId="786"/>
    <cellStyle name="เครื่องหมายจุลภาค 9 2 2 2 6 2 2" xfId="2843"/>
    <cellStyle name="เครื่องหมายจุลภาค 9 2 2 2 6 2 2 2" xfId="3244"/>
    <cellStyle name="เครื่องหมายจุลภาค 9 2 2 2 6 2 2 2 2" xfId="4766"/>
    <cellStyle name="เครื่องหมายจุลภาค 9 2 2 2 6 2 2 3" xfId="4685"/>
    <cellStyle name="เครื่องหมายจุลภาค 9 2 2 2 6 2 3" xfId="4262"/>
    <cellStyle name="เครื่องหมายจุลภาค 9 2 2 2 6 3" xfId="2128"/>
    <cellStyle name="เครื่องหมายจุลภาค 9 2 2 2 6 3 2" xfId="4539"/>
    <cellStyle name="เครื่องหมายจุลภาค 9 2 2 2 6 4" xfId="4043"/>
    <cellStyle name="เครื่องหมายจุลภาค 9 2 2 2 7" xfId="1435"/>
    <cellStyle name="เครื่องหมายจุลภาค 9 2 2 2 7 2" xfId="4395"/>
    <cellStyle name="เครื่องหมายจุลภาค 9 2 2 2 8" xfId="1144"/>
    <cellStyle name="เครื่องหมายจุลภาค 9 2 2 2 8 2" xfId="447"/>
    <cellStyle name="เครื่องหมายจุลภาค 9 2 2 2 8 2 2" xfId="4159"/>
    <cellStyle name="เครื่องหมายจุลภาค 9 2 2 2 8 3" xfId="4332"/>
    <cellStyle name="เครื่องหมายจุลภาค 9 2 2 2 9" xfId="4023"/>
    <cellStyle name="เครื่องหมายจุลภาค 9 2 2 3" xfId="128"/>
    <cellStyle name="เครื่องหมายจุลภาค 9 2 2 3 2" xfId="4024"/>
    <cellStyle name="เครื่องหมายจุลภาค 9 2 2 4" xfId="190"/>
    <cellStyle name="เครื่องหมายจุลภาค 9 2 2 4 2" xfId="416"/>
    <cellStyle name="เครื่องหมายจุลภาค 9 2 2 4 2 2" xfId="444"/>
    <cellStyle name="เครื่องหมายจุลภาค 9 2 2 4 2 2 2" xfId="718"/>
    <cellStyle name="เครื่องหมายจุลภาค 9 2 2 4 2 2 2 2" xfId="738"/>
    <cellStyle name="เครื่องหมายจุลภาค 9 2 2 4 2 2 2 2 2" xfId="1391"/>
    <cellStyle name="เครื่องหมายจุลภาค 9 2 2 4 2 2 2 2 2 2" xfId="1411"/>
    <cellStyle name="เครื่องหมายจุลภาค 9 2 2 4 2 2 2 2 2 2 2" xfId="3768"/>
    <cellStyle name="เครื่องหมายจุลภาค 9 2 2 4 2 2 2 2 2 2 2 2" xfId="3788"/>
    <cellStyle name="เครื่องหมายจุลภาค 9 2 2 4 2 2 2 2 2 2 2 3" xfId="4870"/>
    <cellStyle name="เครื่องหมายจุลภาค 9 2 2 4 2 2 2 2 2 3" xfId="2690"/>
    <cellStyle name="เครื่องหมายจุลภาค 9 2 2 4 2 2 2 2 2 4" xfId="4387"/>
    <cellStyle name="เครื่องหมายจุลภาค 9 2 2 4 2 2 2 2 3" xfId="1757"/>
    <cellStyle name="เครื่องหมายจุลภาค 9 2 2 4 2 2 2 2 4" xfId="2084"/>
    <cellStyle name="เครื่องหมายจุลภาค 9 2 2 4 2 2 2 2 5" xfId="2670"/>
    <cellStyle name="เครื่องหมายจุลภาค 9 2 2 4 2 2 2 2 5 2" xfId="3202"/>
    <cellStyle name="เครื่องหมายจุลภาค 9 2 2 4 2 2 2 2 5 3" xfId="4645"/>
    <cellStyle name="เครื่องหมายจุลภาค 9 2 2 4 2 2 2 3" xfId="1042"/>
    <cellStyle name="เครื่องหมายจุลภาค 9 2 2 4 2 2 2 3 2" xfId="1737"/>
    <cellStyle name="เครื่องหมายจุลภาค 9 2 2 4 2 2 2 3 2 2" xfId="3448"/>
    <cellStyle name="เครื่องหมายจุลภาค 9 2 2 4 2 2 2 3 2 2 2" xfId="3911"/>
    <cellStyle name="เครื่องหมายจุลภาค 9 2 2 4 2 2 2 3 2 2 2 2" xfId="4903"/>
    <cellStyle name="เครื่องหมายจุลภาค 9 2 2 4 2 2 2 3 2 3" xfId="4458"/>
    <cellStyle name="เครื่องหมายจุลภาค 9 2 2 4 2 2 2 3 3" xfId="2828"/>
    <cellStyle name="เครื่องหมายจุลภาค 9 2 2 4 2 2 2 3 3 2" xfId="4681"/>
    <cellStyle name="เครื่องหมายจุลภาค 9 2 2 4 2 2 2 4" xfId="2064"/>
    <cellStyle name="เครื่องหมายจุลภาค 9 2 2 4 2 2 2 4 2" xfId="4525"/>
    <cellStyle name="เครื่องหมายจุลภาค 9 2 2 4 2 2 2 5" xfId="2343"/>
    <cellStyle name="เครื่องหมายจุลภาค 9 2 2 4 2 2 2 5 2" xfId="3182"/>
    <cellStyle name="เครื่องหมายจุลภาค 9 2 2 4 2 2 2 5 2 2" xfId="4752"/>
    <cellStyle name="เครื่องหมายจุลภาค 9 2 2 4 2 2 2 6" xfId="4247"/>
    <cellStyle name="เครื่องหมายจุลภาค 9 2 2 4 2 2 3" xfId="1022"/>
    <cellStyle name="เครื่องหมายจุลภาค 9 2 2 4 2 2 3 2" xfId="1204"/>
    <cellStyle name="เครื่องหมายจุลภาค 9 2 2 4 2 2 3 2 2" xfId="3428"/>
    <cellStyle name="เครื่องหมายจุลภาค 9 2 2 4 2 2 3 2 2 2" xfId="3586"/>
    <cellStyle name="เครื่องหมายจุลภาค 9 2 2 4 2 2 3 2 2 3" xfId="4801"/>
    <cellStyle name="เครื่องหมายจุลภาค 9 2 2 4 2 2 3 3" xfId="2488"/>
    <cellStyle name="เครื่องหมายจุลภาค 9 2 2 4 2 2 3 4" xfId="4312"/>
    <cellStyle name="เครื่องหมายจุลภาค 9 2 2 4 2 2 4" xfId="1551"/>
    <cellStyle name="เครื่องหมายจุลภาค 9 2 2 4 2 2 5" xfId="1882"/>
    <cellStyle name="เครื่องหมายจุลภาค 9 2 2 4 2 2 6" xfId="2323"/>
    <cellStyle name="เครื่องหมายจุลภาค 9 2 2 4 2 2 6 2" xfId="2972"/>
    <cellStyle name="เครื่องหมายจุลภาค 9 2 2 4 2 2 6 3" xfId="4575"/>
    <cellStyle name="เครื่องหมายจุลภาค 9 2 2 4 2 3" xfId="564"/>
    <cellStyle name="เครื่องหมายจุลภาค 9 2 2 4 2 3 2" xfId="1183"/>
    <cellStyle name="เครื่องหมายจุลภาค 9 2 2 4 2 3 2 2" xfId="1286"/>
    <cellStyle name="เครื่องหมายจุลภาค 9 2 2 4 2 3 2 2 2" xfId="3565"/>
    <cellStyle name="เครื่องหมายจุลภาค 9 2 2 4 2 3 2 2 2 2" xfId="3663"/>
    <cellStyle name="เครื่องหมายจุลภาค 9 2 2 4 2 3 2 2 2 3" xfId="4827"/>
    <cellStyle name="เครื่องหมายจุลภาค 9 2 2 4 2 3 2 3" xfId="2565"/>
    <cellStyle name="เครื่องหมายจุลภาค 9 2 2 4 2 3 2 4" xfId="4342"/>
    <cellStyle name="เครื่องหมายจุลภาค 9 2 2 4 2 3 3" xfId="1632"/>
    <cellStyle name="เครื่องหมายจุลภาค 9 2 2 4 2 3 4" xfId="1959"/>
    <cellStyle name="เครื่องหมายจุลภาค 9 2 2 4 2 3 5" xfId="2467"/>
    <cellStyle name="เครื่องหมายจุลภาค 9 2 2 4 2 3 5 2" xfId="3060"/>
    <cellStyle name="เครื่องหมายจุลภาค 9 2 2 4 2 3 5 3" xfId="4602"/>
    <cellStyle name="เครื่องหมายจุลภาค 9 2 2 4 2 4" xfId="838"/>
    <cellStyle name="เครื่องหมายจุลภาค 9 2 2 4 2 4 2" xfId="1530"/>
    <cellStyle name="เครื่องหมายจุลภาค 9 2 2 4 2 4 2 2" xfId="3289"/>
    <cellStyle name="เครื่องหมายจุลภาค 9 2 2 4 2 4 2 2 2" xfId="3837"/>
    <cellStyle name="เครื่องหมายจุลภาค 9 2 2 4 2 4 2 2 2 2" xfId="4884"/>
    <cellStyle name="เครื่องหมายจุลภาค 9 2 2 4 2 4 2 3" xfId="4415"/>
    <cellStyle name="เครื่องหมายจุลภาค 9 2 2 4 2 4 3" xfId="2752"/>
    <cellStyle name="เครื่องหมายจุลภาค 9 2 2 4 2 4 3 2" xfId="4662"/>
    <cellStyle name="เครื่องหมายจุลภาค 9 2 2 4 2 5" xfId="1861"/>
    <cellStyle name="เครื่องหมายจุลภาค 9 2 2 4 2 5 2" xfId="4482"/>
    <cellStyle name="เครื่องหมายจุลภาค 9 2 2 4 2 6" xfId="2173"/>
    <cellStyle name="เครื่องหมายจุลภาค 9 2 2 4 2 6 2" xfId="2949"/>
    <cellStyle name="เครื่องหมายจุลภาค 9 2 2 4 2 6 2 2" xfId="4704"/>
    <cellStyle name="เครื่องหมายจุลภาค 9 2 2 4 2 7" xfId="4153"/>
    <cellStyle name="เครื่องหมายจุลภาค 9 2 2 4 3" xfId="531"/>
    <cellStyle name="เครื่องหมายจุลภาค 9 2 2 4 3 2" xfId="642"/>
    <cellStyle name="เครื่องหมายจุลภาค 9 2 2 4 3 2 2" xfId="1260"/>
    <cellStyle name="เครื่องหมายจุลภาค 9 2 2 4 3 2 2 2" xfId="1326"/>
    <cellStyle name="เครื่องหมายจุลภาค 9 2 2 4 3 2 2 2 2" xfId="3637"/>
    <cellStyle name="เครื่องหมายจุลภาค 9 2 2 4 3 2 2 2 2 2" xfId="3703"/>
    <cellStyle name="เครื่องหมายจุลภาค 9 2 2 4 3 2 2 2 2 3" xfId="4846"/>
    <cellStyle name="เครื่องหมายจุลภาค 9 2 2 4 3 2 2 3" xfId="2605"/>
    <cellStyle name="เครื่องหมายจุลภาค 9 2 2 4 3 2 2 4" xfId="4363"/>
    <cellStyle name="เครื่องหมายจุลภาค 9 2 2 4 3 2 3" xfId="1672"/>
    <cellStyle name="เครื่องหมายจุลภาค 9 2 2 4 3 2 4" xfId="1999"/>
    <cellStyle name="เครื่องหมายจุลภาค 9 2 2 4 3 2 5" xfId="2539"/>
    <cellStyle name="เครื่องหมายจุลภาค 9 2 2 4 3 2 5 2" xfId="3113"/>
    <cellStyle name="เครื่องหมายจุลภาค 9 2 2 4 3 2 5 3" xfId="4621"/>
    <cellStyle name="เครื่องหมายจุลภาค 9 2 2 4 3 3" xfId="918"/>
    <cellStyle name="เครื่องหมายจุลภาค 9 2 2 4 3 3 2" xfId="1606"/>
    <cellStyle name="เครื่องหมายจุลภาค 9 2 2 4 3 3 2 2" xfId="3341"/>
    <cellStyle name="เครื่องหมายจุลภาค 9 2 2 4 3 3 2 2 2" xfId="3867"/>
    <cellStyle name="เครื่องหมายจุลภาค 9 2 2 4 3 3 2 2 2 2" xfId="4894"/>
    <cellStyle name="เครื่องหมายจุลภาค 9 2 2 4 3 3 2 3" xfId="4434"/>
    <cellStyle name="เครื่องหมายจุลภาค 9 2 2 4 3 3 3" xfId="2784"/>
    <cellStyle name="เครื่องหมายจุลภาค 9 2 2 4 3 3 3 2" xfId="4672"/>
    <cellStyle name="เครื่องหมายจุลภาค 9 2 2 4 3 4" xfId="1933"/>
    <cellStyle name="เครื่องหมายจุลภาค 9 2 2 4 3 4 2" xfId="4501"/>
    <cellStyle name="เครื่องหมายจุลภาค 9 2 2 4 3 5" xfId="2228"/>
    <cellStyle name="เครื่องหมายจุลภาค 9 2 2 4 3 5 2" xfId="3032"/>
    <cellStyle name="เครื่องหมายจุลภาค 9 2 2 4 3 5 2 2" xfId="4724"/>
    <cellStyle name="เครื่องหมายจุลภาค 9 2 2 4 3 6" xfId="4200"/>
    <cellStyle name="เครื่องหมายจุลภาค 9 2 2 4 4" xfId="798"/>
    <cellStyle name="เครื่องหมายจุลภาค 9 2 2 4 4 2" xfId="795"/>
    <cellStyle name="เครื่องหมายจุลภาค 9 2 2 4 4 2 2" xfId="3255"/>
    <cellStyle name="เครื่องหมายจุลภาค 9 2 2 4 4 2 2 2" xfId="3252"/>
    <cellStyle name="เครื่องหมายจุลภาค 9 2 2 4 4 2 2 3" xfId="4770"/>
    <cellStyle name="เครื่องหมายจุลภาค 9 2 2 4 4 3" xfId="2136"/>
    <cellStyle name="เครื่องหมายจุลภาค 9 2 2 4 4 4" xfId="4266"/>
    <cellStyle name="เครื่องหมายจุลภาค 9 2 2 4 5" xfId="942"/>
    <cellStyle name="เครื่องหมายจุลภาค 9 2 2 4 6" xfId="1067"/>
    <cellStyle name="เครื่องหมายจุลภาค 9 2 2 4 7" xfId="2139"/>
    <cellStyle name="เครื่องหมายจุลภาค 9 2 2 4 7 2" xfId="2721"/>
    <cellStyle name="เครื่องหมายจุลภาค 9 2 2 4 7 3" xfId="4543"/>
    <cellStyle name="เครื่องหมายจุลภาค 9 2 2 5" xfId="167"/>
    <cellStyle name="เครื่องหมายจุลภาค 9 2 2 6" xfId="312"/>
    <cellStyle name="เครื่องหมายจุลภาค 9 2 2 6 2" xfId="520"/>
    <cellStyle name="เครื่องหมายจุลภาค 9 2 2 6 2 2" xfId="675"/>
    <cellStyle name="เครื่องหมายจุลภาค 9 2 2 6 2 2 2" xfId="1249"/>
    <cellStyle name="เครื่องหมายจุลภาค 9 2 2 6 2 2 2 2" xfId="1348"/>
    <cellStyle name="เครื่องหมายจุลภาค 9 2 2 6 2 2 2 2 2" xfId="3626"/>
    <cellStyle name="เครื่องหมายจุลภาค 9 2 2 6 2 2 2 2 2 2" xfId="3725"/>
    <cellStyle name="เครื่องหมายจุลภาค 9 2 2 6 2 2 2 2 2 3" xfId="4842"/>
    <cellStyle name="เครื่องหมายจุลภาค 9 2 2 6 2 2 2 3" xfId="2627"/>
    <cellStyle name="เครื่องหมายจุลภาค 9 2 2 6 2 2 2 4" xfId="4359"/>
    <cellStyle name="เครื่องหมายจุลภาค 9 2 2 6 2 2 3" xfId="1694"/>
    <cellStyle name="เครื่องหมายจุลภาค 9 2 2 6 2 2 4" xfId="2021"/>
    <cellStyle name="เครื่องหมายจุลภาค 9 2 2 6 2 2 5" xfId="2528"/>
    <cellStyle name="เครื่องหมายจุลภาค 9 2 2 6 2 2 5 2" xfId="3139"/>
    <cellStyle name="เครื่องหมายจุลภาค 9 2 2 6 2 2 5 3" xfId="4617"/>
    <cellStyle name="เครื่องหมายจุลภาค 9 2 2 6 2 3" xfId="975"/>
    <cellStyle name="เครื่องหมายจุลภาค 9 2 2 6 2 3 2" xfId="1595"/>
    <cellStyle name="เครื่องหมายจุลภาค 9 2 2 6 2 3 2 2" xfId="3383"/>
    <cellStyle name="เครื่องหมายจุลภาค 9 2 2 6 2 3 2 2 2" xfId="3856"/>
    <cellStyle name="เครื่องหมายจุลภาค 9 2 2 6 2 3 2 2 2 2" xfId="4890"/>
    <cellStyle name="เครื่องหมายจุลภาค 9 2 2 6 2 3 2 3" xfId="4430"/>
    <cellStyle name="เครื่องหมายจุลภาค 9 2 2 6 2 3 3" xfId="2773"/>
    <cellStyle name="เครื่องหมายจุลภาค 9 2 2 6 2 3 3 2" xfId="4668"/>
    <cellStyle name="เครื่องหมายจุลภาค 9 2 2 6 2 4" xfId="1922"/>
    <cellStyle name="เครื่องหมายจุลภาค 9 2 2 6 2 4 2" xfId="4497"/>
    <cellStyle name="เครื่องหมายจุลภาค 9 2 2 6 2 5" xfId="2277"/>
    <cellStyle name="เครื่องหมายจุลภาค 9 2 2 6 2 5 2" xfId="3021"/>
    <cellStyle name="เครื่องหมายจุลภาค 9 2 2 6 2 5 2 2" xfId="4720"/>
    <cellStyle name="เครื่องหมายจุลภาค 9 2 2 6 2 6" xfId="4196"/>
    <cellStyle name="เครื่องหมายจุลภาค 9 2 2 6 3" xfId="773"/>
    <cellStyle name="เครื่องหมายจุลภาค 9 2 2 6 3 2" xfId="1118"/>
    <cellStyle name="เครื่องหมายจุลภาค 9 2 2 6 3 2 2" xfId="3232"/>
    <cellStyle name="เครื่องหมายจุลภาค 9 2 2 6 3 2 2 2" xfId="3506"/>
    <cellStyle name="เครื่องหมายจุลภาค 9 2 2 6 3 2 2 3" xfId="4763"/>
    <cellStyle name="เครื่องหมายจุลภาค 9 2 2 6 3 3" xfId="2408"/>
    <cellStyle name="เครื่องหมายจุลภาค 9 2 2 6 3 4" xfId="4259"/>
    <cellStyle name="เครื่องหมายจุลภาค 9 2 2 6 4" xfId="1469"/>
    <cellStyle name="เครื่องหมายจุลภาค 9 2 2 6 5" xfId="1803"/>
    <cellStyle name="เครื่องหมายจุลภาค 9 2 2 6 6" xfId="2112"/>
    <cellStyle name="เครื่องหมายจุลภาค 9 2 2 6 6 2" xfId="2877"/>
    <cellStyle name="เครื่องหมายจุลภาค 9 2 2 6 6 3" xfId="4535"/>
    <cellStyle name="เครื่องหมายจุลภาค 9 2 2 7" xfId="379"/>
    <cellStyle name="เครื่องหมายจุลภาค 9 2 2 7 2" xfId="909"/>
    <cellStyle name="เครื่องหมายจุลภาค 9 2 2 7 2 2" xfId="1154"/>
    <cellStyle name="เครื่องหมายจุลภาค 9 2 2 7 2 2 2" xfId="3332"/>
    <cellStyle name="เครื่องหมายจุลภาค 9 2 2 7 2 2 2 2" xfId="3537"/>
    <cellStyle name="เครื่องหมายจุลภาค 9 2 2 7 2 2 2 3" xfId="4781"/>
    <cellStyle name="เครื่องหมายจุลภาค 9 2 2 7 2 3" xfId="2439"/>
    <cellStyle name="เครื่องหมายจุลภาค 9 2 2 7 2 4" xfId="4288"/>
    <cellStyle name="เครื่องหมายจุลภาค 9 2 2 7 3" xfId="1502"/>
    <cellStyle name="เครื่องหมายจุลภาค 9 2 2 7 4" xfId="1833"/>
    <cellStyle name="เครื่องหมายจุลภาค 9 2 2 7 5" xfId="2219"/>
    <cellStyle name="เครื่องหมายจุลภาค 9 2 2 7 5 2" xfId="2919"/>
    <cellStyle name="เครื่องหมายจุลภาค 9 2 2 7 5 3" xfId="4554"/>
    <cellStyle name="เครื่องหมายจุลภาค 9 2 2 8" xfId="330"/>
    <cellStyle name="เครื่องหมายจุลภาค 9 2 2 8 2" xfId="979"/>
    <cellStyle name="เครื่องหมายจุลภาค 9 2 2 8 2 2" xfId="2887"/>
    <cellStyle name="เครื่องหมายจุลภาค 9 2 2 8 2 2 2" xfId="3387"/>
    <cellStyle name="เครื่องหมายจุลภาค 9 2 2 8 2 2 2 2" xfId="4792"/>
    <cellStyle name="เครื่องหมายจุลภาค 9 2 2 8 2 3" xfId="4302"/>
    <cellStyle name="เครื่องหมายจุลภาค 9 2 2 8 3" xfId="2282"/>
    <cellStyle name="เครื่องหมายจุลภาค 9 2 2 8 3 2" xfId="4566"/>
    <cellStyle name="เครื่องหมายจุลภาค 9 2 2 9" xfId="1440"/>
    <cellStyle name="เครื่องหมายจุลภาค 9 2 2 9 2" xfId="4396"/>
    <cellStyle name="เครื่องหมายจุลภาค 9 2 3" xfId="168"/>
    <cellStyle name="เครื่องหมายจุลภาค 9 2 3 2" xfId="407"/>
    <cellStyle name="เครื่องหมายจุลภาค 9 2 3 2 2" xfId="431"/>
    <cellStyle name="เครื่องหมายจุลภาค 9 2 3 2 2 2" xfId="709"/>
    <cellStyle name="เครื่องหมายจุลภาค 9 2 3 2 2 2 2" xfId="730"/>
    <cellStyle name="เครื่องหมายจุลภาค 9 2 3 2 2 2 2 2" xfId="1382"/>
    <cellStyle name="เครื่องหมายจุลภาค 9 2 3 2 2 2 2 2 2" xfId="1403"/>
    <cellStyle name="เครื่องหมายจุลภาค 9 2 3 2 2 2 2 2 2 2" xfId="3759"/>
    <cellStyle name="เครื่องหมายจุลภาค 9 2 3 2 2 2 2 2 2 2 2" xfId="3780"/>
    <cellStyle name="เครื่องหมายจุลภาค 9 2 3 2 2 2 2 2 3" xfId="2682"/>
    <cellStyle name="เครื่องหมายจุลภาค 9 2 3 2 2 2 2 3" xfId="1749"/>
    <cellStyle name="เครื่องหมายจุลภาค 9 2 3 2 2 2 2 4" xfId="2076"/>
    <cellStyle name="เครื่องหมายจุลภาค 9 2 3 2 2 2 2 5" xfId="2661"/>
    <cellStyle name="เครื่องหมายจุลภาค 9 2 3 2 2 2 2 5 2" xfId="3194"/>
    <cellStyle name="เครื่องหมายจุลภาค 9 2 3 2 2 2 3" xfId="1034"/>
    <cellStyle name="เครื่องหมายจุลภาค 9 2 3 2 2 2 3 2" xfId="1728"/>
    <cellStyle name="เครื่องหมายจุลภาค 9 2 3 2 2 2 3 2 2" xfId="3440"/>
    <cellStyle name="เครื่องหมายจุลภาค 9 2 3 2 2 2 3 2 2 2" xfId="3902"/>
    <cellStyle name="เครื่องหมายจุลภาค 9 2 3 2 2 2 3 3" xfId="2819"/>
    <cellStyle name="เครื่องหมายจุลภาค 9 2 3 2 2 2 4" xfId="2055"/>
    <cellStyle name="เครื่องหมายจุลภาค 9 2 3 2 2 2 5" xfId="2335"/>
    <cellStyle name="เครื่องหมายจุลภาค 9 2 3 2 2 2 5 2" xfId="3173"/>
    <cellStyle name="เครื่องหมายจุลภาค 9 2 3 2 2 3" xfId="1013"/>
    <cellStyle name="เครื่องหมายจุลภาค 9 2 3 2 2 3 2" xfId="1196"/>
    <cellStyle name="เครื่องหมายจุลภาค 9 2 3 2 2 3 2 2" xfId="3419"/>
    <cellStyle name="เครื่องหมายจุลภาค 9 2 3 2 2 3 2 2 2" xfId="3578"/>
    <cellStyle name="เครื่องหมายจุลภาค 9 2 3 2 2 3 3" xfId="2480"/>
    <cellStyle name="เครื่องหมายจุลภาค 9 2 3 2 2 4" xfId="1543"/>
    <cellStyle name="เครื่องหมายจุลภาค 9 2 3 2 2 5" xfId="1874"/>
    <cellStyle name="เครื่องหมายจุลภาค 9 2 3 2 2 6" xfId="2314"/>
    <cellStyle name="เครื่องหมายจุลภาค 9 2 3 2 2 6 2" xfId="2963"/>
    <cellStyle name="เครื่องหมายจุลภาค 9 2 3 2 3" xfId="551"/>
    <cellStyle name="เครื่องหมายจุลภาค 9 2 3 2 3 2" xfId="1174"/>
    <cellStyle name="เครื่องหมายจุลภาค 9 2 3 2 3 2 2" xfId="1278"/>
    <cellStyle name="เครื่องหมายจุลภาค 9 2 3 2 3 2 2 2" xfId="3556"/>
    <cellStyle name="เครื่องหมายจุลภาค 9 2 3 2 3 2 2 2 2" xfId="3655"/>
    <cellStyle name="เครื่องหมายจุลภาค 9 2 3 2 3 2 3" xfId="2557"/>
    <cellStyle name="เครื่องหมายจุลภาค 9 2 3 2 3 3" xfId="1624"/>
    <cellStyle name="เครื่องหมายจุลภาค 9 2 3 2 3 4" xfId="1951"/>
    <cellStyle name="เครื่องหมายจุลภาค 9 2 3 2 3 5" xfId="2458"/>
    <cellStyle name="เครื่องหมายจุลภาค 9 2 3 2 3 5 2" xfId="3051"/>
    <cellStyle name="เครื่องหมายจุลภาค 9 2 3 2 4" xfId="828"/>
    <cellStyle name="เครื่องหมายจุลภาค 9 2 3 2 4 2" xfId="1521"/>
    <cellStyle name="เครื่องหมายจุลภาค 9 2 3 2 4 2 2" xfId="3281"/>
    <cellStyle name="เครื่องหมายจุลภาค 9 2 3 2 4 2 2 2" xfId="3828"/>
    <cellStyle name="เครื่องหมายจุลภาค 9 2 3 2 4 3" xfId="2743"/>
    <cellStyle name="เครื่องหมายจุลภาค 9 2 3 2 5" xfId="1852"/>
    <cellStyle name="เครื่องหมายจุลภาค 9 2 3 2 6" xfId="2165"/>
    <cellStyle name="เครื่องหมายจุลภาค 9 2 3 2 6 2" xfId="2940"/>
    <cellStyle name="เครื่องหมายจุลภาค 9 2 3 3" xfId="306"/>
    <cellStyle name="เครื่องหมายจุลภาค 9 2 3 3 2" xfId="632"/>
    <cellStyle name="เครื่องหมายจุลภาค 9 2 3 3 2 2" xfId="1116"/>
    <cellStyle name="เครื่องหมายจุลภาค 9 2 3 3 2 2 2" xfId="1317"/>
    <cellStyle name="เครื่องหมายจุลภาค 9 2 3 3 2 2 2 2" xfId="3505"/>
    <cellStyle name="เครื่องหมายจุลภาค 9 2 3 3 2 2 2 2 2" xfId="3694"/>
    <cellStyle name="เครื่องหมายจุลภาค 9 2 3 3 2 2 3" xfId="2596"/>
    <cellStyle name="เครื่องหมายจุลภาค 9 2 3 3 2 3" xfId="1663"/>
    <cellStyle name="เครื่องหมายจุลภาค 9 2 3 3 2 4" xfId="1990"/>
    <cellStyle name="เครื่องหมายจุลภาค 9 2 3 3 2 5" xfId="2407"/>
    <cellStyle name="เครื่องหมายจุลภาค 9 2 3 3 2 5 2" xfId="3104"/>
    <cellStyle name="เครื่องหมายจุลภาค 9 2 3 3 3" xfId="905"/>
    <cellStyle name="เครื่องหมายจุลภาค 9 2 3 3 3 2" xfId="1467"/>
    <cellStyle name="เครื่องหมายจุลภาค 9 2 3 3 3 2 2" xfId="3328"/>
    <cellStyle name="เครื่องหมายจุลภาค 9 2 3 3 3 2 2 2" xfId="3814"/>
    <cellStyle name="เครื่องหมายจุลภาค 9 2 3 3 3 3" xfId="2726"/>
    <cellStyle name="เครื่องหมายจุลภาค 9 2 3 3 4" xfId="1802"/>
    <cellStyle name="เครื่องหมายจุลภาค 9 2 3 3 5" xfId="2215"/>
    <cellStyle name="เครื่องหมายจุลภาค 9 2 3 3 5 2" xfId="2876"/>
    <cellStyle name="เครื่องหมายจุลภาค 9 2 3 4" xfId="385"/>
    <cellStyle name="เครื่องหมายจุลภาค 9 2 3 4 2" xfId="941"/>
    <cellStyle name="เครื่องหมายจุลภาค 9 2 3 4 2 2" xfId="2922"/>
    <cellStyle name="เครื่องหมายจุลภาค 9 2 3 4 2 2 2" xfId="3360"/>
    <cellStyle name="เครื่องหมายจุลภาค 9 2 3 4 3" xfId="2254"/>
    <cellStyle name="เครื่องหมายจุลภาค 9 2 3 5" xfId="1064"/>
    <cellStyle name="เครื่องหมายจุลภาค 9 2 3 6" xfId="1437"/>
    <cellStyle name="เครื่องหมายจุลภาค 9 2 3 7" xfId="577"/>
    <cellStyle name="เครื่องหมายจุลภาค 9 2 3 7 2" xfId="2195"/>
    <cellStyle name="เครื่องหมายจุลภาค 9 2 4" xfId="291"/>
    <cellStyle name="เครื่องหมายจุลภาค 9 2 5" xfId="333"/>
    <cellStyle name="เครื่องหมายจุลภาค 9 2 5 2" xfId="344"/>
    <cellStyle name="เครื่องหมายจุลภาค 9 2 5 2 2" xfId="683"/>
    <cellStyle name="เครื่องหมายจุลภาค 9 2 5 2 2 2" xfId="1137"/>
    <cellStyle name="เครื่องหมายจุลภาค 9 2 5 2 2 2 2" xfId="1356"/>
    <cellStyle name="เครื่องหมายจุลภาค 9 2 5 2 2 2 2 2" xfId="3523"/>
    <cellStyle name="เครื่องหมายจุลภาค 9 2 5 2 2 2 2 2 2" xfId="3733"/>
    <cellStyle name="เครื่องหมายจุลภาค 9 2 5 2 2 2 3" xfId="2635"/>
    <cellStyle name="เครื่องหมายจุลภาค 9 2 5 2 2 3" xfId="1702"/>
    <cellStyle name="เครื่องหมายจุลภาค 9 2 5 2 2 4" xfId="2029"/>
    <cellStyle name="เครื่องหมายจุลภาค 9 2 5 2 2 5" xfId="2425"/>
    <cellStyle name="เครื่องหมายจุลภาค 9 2 5 2 2 5 2" xfId="3147"/>
    <cellStyle name="เครื่องหมายจุลภาค 9 2 5 2 3" xfId="986"/>
    <cellStyle name="เครื่องหมายจุลภาค 9 2 5 2 3 2" xfId="1487"/>
    <cellStyle name="เครื่องหมายจุลภาค 9 2 5 2 3 2 2" xfId="3393"/>
    <cellStyle name="เครื่องหมายจุลภาค 9 2 5 2 3 2 2 2" xfId="3816"/>
    <cellStyle name="เครื่องหมายจุลภาค 9 2 5 2 3 3" xfId="2729"/>
    <cellStyle name="เครื่องหมายจุลภาค 9 2 5 2 4" xfId="1820"/>
    <cellStyle name="เครื่องหมายจุลภาค 9 2 5 2 5" xfId="2288"/>
    <cellStyle name="เครื่องหมายจุลภาค 9 2 5 2 5 2" xfId="2899"/>
    <cellStyle name="เครื่องหมายจุลภาค 9 2 5 3" xfId="463"/>
    <cellStyle name="เครื่องหมายจุลภาค 9 2 5 3 2" xfId="1129"/>
    <cellStyle name="เครื่องหมายจุลภาค 9 2 5 3 2 2" xfId="2983"/>
    <cellStyle name="เครื่องหมายจุลภาค 9 2 5 3 2 2 2" xfId="3515"/>
    <cellStyle name="เครื่องหมายจุลภาค 9 2 5 3 3" xfId="2417"/>
    <cellStyle name="เครื่องหมายจุลภาค 9 2 5 4" xfId="1478"/>
    <cellStyle name="เครื่องหมายจุลภาค 9 2 5 5" xfId="1812"/>
    <cellStyle name="เครื่องหมายจุลภาค 9 2 5 6" xfId="455"/>
    <cellStyle name="เครื่องหมายจุลภาค 9 2 5 6 2" xfId="2889"/>
    <cellStyle name="เครื่องหมายจุลภาค 9 2 6" xfId="388"/>
    <cellStyle name="เครื่องหมายจุลภาค 9 2 6 2" xfId="884"/>
    <cellStyle name="เครื่องหมายจุลภาค 9 2 6 2 2" xfId="1158"/>
    <cellStyle name="เครื่องหมายจุลภาค 9 2 6 2 2 2" xfId="3309"/>
    <cellStyle name="เครื่องหมายจุลภาค 9 2 6 2 2 2 2" xfId="3541"/>
    <cellStyle name="เครื่องหมายจุลภาค 9 2 6 2 3" xfId="2443"/>
    <cellStyle name="เครื่องหมายจุลภาค 9 2 6 3" xfId="1506"/>
    <cellStyle name="เครื่องหมายจุลภาค 9 2 6 4" xfId="1837"/>
    <cellStyle name="เครื่องหมายจุลภาค 9 2 6 5" xfId="2194"/>
    <cellStyle name="เครื่องหมายจุลภาค 9 2 6 5 2" xfId="2924"/>
    <cellStyle name="เครื่องหมายจุลภาค 9 2 7" xfId="430"/>
    <cellStyle name="เครื่องหมายจุลภาค 9 2 7 2" xfId="945"/>
    <cellStyle name="เครื่องหมายจุลภาค 9 2 7 2 2" xfId="2962"/>
    <cellStyle name="เครื่องหมายจุลภาค 9 2 7 2 2 2" xfId="3363"/>
    <cellStyle name="เครื่องหมายจุลภาค 9 2 7 3" xfId="2257"/>
    <cellStyle name="เครื่องหมายจุลภาค 9 2 8" xfId="778"/>
    <cellStyle name="เครื่องหมายจุลภาค 9 2 9" xfId="390"/>
    <cellStyle name="เครื่องหมายจุลภาค 9 2 9 2" xfId="2366"/>
    <cellStyle name="เครื่องหมายจุลภาค 9 3" xfId="129"/>
    <cellStyle name="เครื่องหมายสกุลเงิน 2" xfId="3932"/>
    <cellStyle name="จุลภาค" xfId="1" builtinId="3"/>
    <cellStyle name="จุลภาค 2" xfId="3941"/>
    <cellStyle name="จุลภาค 2 2" xfId="3942"/>
    <cellStyle name="จุลภาค 3" xfId="3958"/>
    <cellStyle name="จุลภาค 4" xfId="3959"/>
    <cellStyle name="ปกติ" xfId="0" builtinId="0"/>
    <cellStyle name="ปกติ 10" xfId="82"/>
    <cellStyle name="ปกติ 10 2" xfId="239"/>
    <cellStyle name="ปกติ 10 2 2" xfId="4082"/>
    <cellStyle name="ปกติ 10 3" xfId="154"/>
    <cellStyle name="ปกติ 10 3 2" xfId="4032"/>
    <cellStyle name="ปกติ 10 4" xfId="201"/>
    <cellStyle name="ปกติ 10 4 2" xfId="4053"/>
    <cellStyle name="ปกติ 10 5" xfId="356"/>
    <cellStyle name="ปกติ 10 5 2" xfId="4130"/>
    <cellStyle name="ปกติ 10 6" xfId="461"/>
    <cellStyle name="ปกติ 10 6 2" xfId="4168"/>
    <cellStyle name="ปกติ 10 7" xfId="846"/>
    <cellStyle name="ปกติ 10 7 2" xfId="4272"/>
    <cellStyle name="ปกติ 10 8" xfId="3996"/>
    <cellStyle name="ปกติ 11" xfId="130"/>
    <cellStyle name="ปกติ 11 2" xfId="3930"/>
    <cellStyle name="ปกติ 12" xfId="131"/>
    <cellStyle name="ปกติ 13" xfId="132"/>
    <cellStyle name="ปกติ 14" xfId="152"/>
    <cellStyle name="ปกติ 14 2" xfId="301"/>
    <cellStyle name="ปกติ 14 2 2" xfId="4112"/>
    <cellStyle name="ปกติ 14 3" xfId="347"/>
    <cellStyle name="ปกติ 14 3 2" xfId="4128"/>
    <cellStyle name="ปกติ 14 4" xfId="398"/>
    <cellStyle name="ปกติ 14 4 2" xfId="4149"/>
    <cellStyle name="ปกติ 14 5" xfId="193"/>
    <cellStyle name="ปกติ 14 5 2" xfId="4047"/>
    <cellStyle name="ปกติ 14 6" xfId="506"/>
    <cellStyle name="ปกติ 14 6 2" xfId="4190"/>
    <cellStyle name="ปกติ 14 7" xfId="1238"/>
    <cellStyle name="ปกติ 14 7 2" xfId="4354"/>
    <cellStyle name="ปกติ 14 8" xfId="4030"/>
    <cellStyle name="ปกติ 15" xfId="3924"/>
    <cellStyle name="ปกติ 16" xfId="3925"/>
    <cellStyle name="ปกติ 17" xfId="3922"/>
    <cellStyle name="ปกติ 18" xfId="3957"/>
    <cellStyle name="ปกติ 2" xfId="27"/>
    <cellStyle name="ปกติ 2 2" xfId="28"/>
    <cellStyle name="ปกติ 2 2 2" xfId="73"/>
    <cellStyle name="ปกติ 2 2 2 2" xfId="3943"/>
    <cellStyle name="ปกติ 2 2 2 3" xfId="3944"/>
    <cellStyle name="ปกติ 2 2 2 3 2" xfId="3945"/>
    <cellStyle name="ปกติ 2 2 2 4" xfId="3946"/>
    <cellStyle name="ปกติ 2 2 3" xfId="3947"/>
    <cellStyle name="ปกติ 2 3" xfId="29"/>
    <cellStyle name="ปกติ 2 3 2" xfId="133"/>
    <cellStyle name="ปกติ 2 3 3" xfId="134"/>
    <cellStyle name="ปกติ 2 4" xfId="135"/>
    <cellStyle name="ปกติ 2 4 2" xfId="4025"/>
    <cellStyle name="ปกติ 2 5" xfId="136"/>
    <cellStyle name="ปกติ 2 5 2" xfId="4026"/>
    <cellStyle name="ปกติ 2 6" xfId="3931"/>
    <cellStyle name="ปกติ 2 7" xfId="3956"/>
    <cellStyle name="ปกติ 3" xfId="30"/>
    <cellStyle name="ปกติ 3 2" xfId="31"/>
    <cellStyle name="ปกติ 3 2 2" xfId="137"/>
    <cellStyle name="ปกติ 3 3" xfId="32"/>
    <cellStyle name="ปกติ 3 3 2" xfId="138"/>
    <cellStyle name="ปกติ 3 3 3" xfId="139"/>
    <cellStyle name="ปกติ 3 4" xfId="33"/>
    <cellStyle name="ปกติ 3 4 2" xfId="140"/>
    <cellStyle name="ปกติ 3 4 3" xfId="141"/>
    <cellStyle name="ปกติ 3 5" xfId="142"/>
    <cellStyle name="ปกติ 3 5 2" xfId="3923"/>
    <cellStyle name="ปกติ 3 5 3" xfId="4027"/>
    <cellStyle name="ปกติ 3 6" xfId="143"/>
    <cellStyle name="ปกติ 3 6 2" xfId="3927"/>
    <cellStyle name="ปกติ 3 6 3" xfId="4028"/>
    <cellStyle name="ปกติ 4" xfId="34"/>
    <cellStyle name="ปกติ 4 10" xfId="765"/>
    <cellStyle name="ปกติ 4 10 2" xfId="2196"/>
    <cellStyle name="ปกติ 4 10 3" xfId="4256"/>
    <cellStyle name="ปกติ 4 2" xfId="144"/>
    <cellStyle name="ปกติ 4 2 2" xfId="195"/>
    <cellStyle name="ปกติ 4 2 2 2" xfId="294"/>
    <cellStyle name="ปกติ 4 2 2 2 2" xfId="445"/>
    <cellStyle name="ปกติ 4 2 2 2 2 2" xfId="497"/>
    <cellStyle name="ปกติ 4 2 2 2 2 2 2" xfId="739"/>
    <cellStyle name="ปกติ 4 2 2 2 2 2 2 2" xfId="755"/>
    <cellStyle name="ปกติ 4 2 2 2 2 2 2 2 2" xfId="1412"/>
    <cellStyle name="ปกติ 4 2 2 2 2 2 2 2 2 2" xfId="1428"/>
    <cellStyle name="ปกติ 4 2 2 2 2 2 2 2 2 2 2" xfId="3789"/>
    <cellStyle name="ปกติ 4 2 2 2 2 2 2 2 2 2 2 2" xfId="3805"/>
    <cellStyle name="ปกติ 4 2 2 2 2 2 2 2 2 3" xfId="2707"/>
    <cellStyle name="ปกติ 4 2 2 2 2 2 2 2 3" xfId="1774"/>
    <cellStyle name="ปกติ 4 2 2 2 2 2 2 2 4" xfId="2101"/>
    <cellStyle name="ปกติ 4 2 2 2 2 2 2 2 5" xfId="2691"/>
    <cellStyle name="ปกติ 4 2 2 2 2 2 2 2 5 2" xfId="3219"/>
    <cellStyle name="ปกติ 4 2 2 2 2 2 2 3" xfId="1059"/>
    <cellStyle name="ปกติ 4 2 2 2 2 2 2 3 2" xfId="1758"/>
    <cellStyle name="ปกติ 4 2 2 2 2 2 2 3 2 2" xfId="3465"/>
    <cellStyle name="ปกติ 4 2 2 2 2 2 2 3 2 2 2" xfId="3919"/>
    <cellStyle name="ปกติ 4 2 2 2 2 2 2 3 3" xfId="2836"/>
    <cellStyle name="ปกติ 4 2 2 2 2 2 2 4" xfId="2085"/>
    <cellStyle name="ปกติ 4 2 2 2 2 2 2 5" xfId="2360"/>
    <cellStyle name="ปกติ 4 2 2 2 2 2 2 5 2" xfId="3203"/>
    <cellStyle name="ปกติ 4 2 2 2 2 2 3" xfId="1043"/>
    <cellStyle name="ปกติ 4 2 2 2 2 2 3 2" xfId="1231"/>
    <cellStyle name="ปกติ 4 2 2 2 2 2 3 2 2" xfId="3449"/>
    <cellStyle name="ปกติ 4 2 2 2 2 2 3 2 2 2" xfId="3613"/>
    <cellStyle name="ปกติ 4 2 2 2 2 2 3 3" xfId="2515"/>
    <cellStyle name="ปกติ 4 2 2 2 2 2 4" xfId="1580"/>
    <cellStyle name="ปกติ 4 2 2 2 2 2 5" xfId="1909"/>
    <cellStyle name="ปกติ 4 2 2 2 2 2 6" xfId="2344"/>
    <cellStyle name="ปกติ 4 2 2 2 2 2 6 2" xfId="3007"/>
    <cellStyle name="ปกติ 4 2 2 2 2 3" xfId="608"/>
    <cellStyle name="ปกติ 4 2 2 2 2 3 2" xfId="1205"/>
    <cellStyle name="ปกติ 4 2 2 2 2 3 2 2" xfId="1303"/>
    <cellStyle name="ปกติ 4 2 2 2 2 3 2 2 2" xfId="3587"/>
    <cellStyle name="ปกติ 4 2 2 2 2 3 2 2 2 2" xfId="3680"/>
    <cellStyle name="ปกติ 4 2 2 2 2 3 2 3" xfId="2582"/>
    <cellStyle name="ปกติ 4 2 2 2 2 3 3" xfId="1649"/>
    <cellStyle name="ปกติ 4 2 2 2 2 3 4" xfId="1976"/>
    <cellStyle name="ปกติ 4 2 2 2 2 3 5" xfId="2489"/>
    <cellStyle name="ปกติ 4 2 2 2 2 3 5 2" xfId="3087"/>
    <cellStyle name="ปกติ 4 2 2 2 2 4" xfId="872"/>
    <cellStyle name="ปกติ 4 2 2 2 2 4 2" xfId="1552"/>
    <cellStyle name="ปกติ 4 2 2 2 2 4 2 2" xfId="3306"/>
    <cellStyle name="ปกติ 4 2 2 2 2 4 2 2 2" xfId="3845"/>
    <cellStyle name="ปกติ 4 2 2 2 2 4 3" xfId="2760"/>
    <cellStyle name="ปกติ 4 2 2 2 2 5" xfId="1883"/>
    <cellStyle name="ปกติ 4 2 2 2 2 6" xfId="2190"/>
    <cellStyle name="ปกติ 4 2 2 2 2 6 2" xfId="2973"/>
    <cellStyle name="ปกติ 4 2 2 2 3" xfId="565"/>
    <cellStyle name="ปกติ 4 2 2 2 3 2" xfId="672"/>
    <cellStyle name="ปกติ 4 2 2 2 3 2 2" xfId="1287"/>
    <cellStyle name="ปกติ 4 2 2 2 3 2 2 2" xfId="1346"/>
    <cellStyle name="ปกติ 4 2 2 2 3 2 2 2 2" xfId="3664"/>
    <cellStyle name="ปกติ 4 2 2 2 3 2 2 2 2 2" xfId="3723"/>
    <cellStyle name="ปกติ 4 2 2 2 3 2 2 3" xfId="2625"/>
    <cellStyle name="ปกติ 4 2 2 2 3 2 3" xfId="1692"/>
    <cellStyle name="ปกติ 4 2 2 2 3 2 4" xfId="2019"/>
    <cellStyle name="ปกติ 4 2 2 2 3 2 5" xfId="2566"/>
    <cellStyle name="ปกติ 4 2 2 2 3 2 5 2" xfId="3136"/>
    <cellStyle name="ปกติ 4 2 2 2 3 3" xfId="965"/>
    <cellStyle name="ปกติ 4 2 2 2 3 3 2" xfId="1633"/>
    <cellStyle name="ปกติ 4 2 2 2 3 3 2 2" xfId="3380"/>
    <cellStyle name="ปกติ 4 2 2 2 3 3 2 2 2" xfId="3881"/>
    <cellStyle name="ปกติ 4 2 2 2 3 3 3" xfId="2798"/>
    <cellStyle name="ปกติ 4 2 2 2 3 4" xfId="1960"/>
    <cellStyle name="ปกติ 4 2 2 2 3 5" xfId="2274"/>
    <cellStyle name="ปกติ 4 2 2 2 3 5 2" xfId="3061"/>
    <cellStyle name="ปกติ 4 2 2 2 4" xfId="839"/>
    <cellStyle name="ปกติ 4 2 2 2 4 2" xfId="1111"/>
    <cellStyle name="ปกติ 4 2 2 2 4 2 2" xfId="3290"/>
    <cellStyle name="ปกติ 4 2 2 2 4 2 2 2" xfId="3501"/>
    <cellStyle name="ปกติ 4 2 2 2 4 3" xfId="2402"/>
    <cellStyle name="ปกติ 4 2 2 2 5" xfId="1464"/>
    <cellStyle name="ปกติ 4 2 2 2 6" xfId="1799"/>
    <cellStyle name="ปกติ 4 2 2 2 7" xfId="2174"/>
    <cellStyle name="ปกติ 4 2 2 2 7 2" xfId="2873"/>
    <cellStyle name="ปกติ 4 2 2 3" xfId="341"/>
    <cellStyle name="ปกติ 4 2 2 4" xfId="391"/>
    <cellStyle name="ปกติ 4 2 2 4 2" xfId="644"/>
    <cellStyle name="ปกติ 4 2 2 4 2 2" xfId="700"/>
    <cellStyle name="ปกติ 4 2 2 4 2 2 2" xfId="1327"/>
    <cellStyle name="ปกติ 4 2 2 4 2 2 2 2" xfId="1373"/>
    <cellStyle name="ปกติ 4 2 2 4 2 2 2 2 2" xfId="3704"/>
    <cellStyle name="ปกติ 4 2 2 4 2 2 2 2 2 2" xfId="3750"/>
    <cellStyle name="ปกติ 4 2 2 4 2 2 2 3" xfId="2652"/>
    <cellStyle name="ปกติ 4 2 2 4 2 2 3" xfId="1719"/>
    <cellStyle name="ปกติ 4 2 2 4 2 2 4" xfId="2046"/>
    <cellStyle name="ปกติ 4 2 2 4 2 2 5" xfId="2606"/>
    <cellStyle name="ปกติ 4 2 2 4 2 2 5 2" xfId="3164"/>
    <cellStyle name="ปกติ 4 2 2 4 2 3" xfId="1003"/>
    <cellStyle name="ปกติ 4 2 2 4 2 3 2" xfId="1673"/>
    <cellStyle name="ปกติ 4 2 2 4 2 3 2 2" xfId="3410"/>
    <cellStyle name="ปกติ 4 2 2 4 2 3 2 2 2" xfId="3890"/>
    <cellStyle name="ปกติ 4 2 2 4 2 3 3" xfId="2807"/>
    <cellStyle name="ปกติ 4 2 2 4 2 4" xfId="2000"/>
    <cellStyle name="ปกติ 4 2 2 4 2 5" xfId="2305"/>
    <cellStyle name="ปกติ 4 2 2 4 2 5 2" xfId="3114"/>
    <cellStyle name="ปกติ 4 2 2 4 3" xfId="919"/>
    <cellStyle name="ปกติ 4 2 2 4 3 2" xfId="1159"/>
    <cellStyle name="ปกติ 4 2 2 4 3 2 2" xfId="3342"/>
    <cellStyle name="ปกติ 4 2 2 4 3 2 2 2" xfId="3542"/>
    <cellStyle name="ปกติ 4 2 2 4 3 3" xfId="2444"/>
    <cellStyle name="ปกติ 4 2 2 4 4" xfId="1507"/>
    <cellStyle name="ปกติ 4 2 2 4 5" xfId="1838"/>
    <cellStyle name="ปกติ 4 2 2 4 6" xfId="2229"/>
    <cellStyle name="ปกติ 4 2 2 4 6 2" xfId="2926"/>
    <cellStyle name="ปกติ 4 2 2 5" xfId="170"/>
    <cellStyle name="ปกติ 4 2 2 5 2" xfId="797"/>
    <cellStyle name="ปกติ 4 2 2 5 2 2" xfId="783"/>
    <cellStyle name="ปกติ 4 2 2 5 2 2 2" xfId="3254"/>
    <cellStyle name="ปกติ 4 2 2 5 2 2 2 2" xfId="3241"/>
    <cellStyle name="ปกติ 4 2 2 5 2 3" xfId="2125"/>
    <cellStyle name="ปกติ 4 2 2 5 3" xfId="617"/>
    <cellStyle name="ปกติ 4 2 2 5 4" xfId="1124"/>
    <cellStyle name="ปกติ 4 2 2 5 5" xfId="2138"/>
    <cellStyle name="ปกติ 4 2 2 5 5 2" xfId="2725"/>
    <cellStyle name="ปกติ 4 2 2 6" xfId="557"/>
    <cellStyle name="ปกติ 4 2 2 6 2" xfId="1084"/>
    <cellStyle name="ปกติ 4 2 2 6 2 2" xfId="3053"/>
    <cellStyle name="ปกติ 4 2 2 6 2 2 2" xfId="3477"/>
    <cellStyle name="ปกติ 4 2 2 6 3" xfId="2376"/>
    <cellStyle name="ปกติ 4 2 2 7" xfId="1126"/>
    <cellStyle name="ปกติ 4 2 2 8" xfId="1237"/>
    <cellStyle name="ปกติ 4 2 2 8 2" xfId="349"/>
    <cellStyle name="ปกติ 4 2 3" xfId="271"/>
    <cellStyle name="ปกติ 4 2 3 2" xfId="418"/>
    <cellStyle name="ปกติ 4 2 3 2 2" xfId="485"/>
    <cellStyle name="ปกติ 4 2 3 2 2 2" xfId="720"/>
    <cellStyle name="ปกติ 4 2 3 2 2 2 2" xfId="745"/>
    <cellStyle name="ปกติ 4 2 3 2 2 2 2 2" xfId="1393"/>
    <cellStyle name="ปกติ 4 2 3 2 2 2 2 2 2" xfId="1418"/>
    <cellStyle name="ปกติ 4 2 3 2 2 2 2 2 2 2" xfId="3770"/>
    <cellStyle name="ปกติ 4 2 3 2 2 2 2 2 2 2 2" xfId="3795"/>
    <cellStyle name="ปกติ 4 2 3 2 2 2 2 2 3" xfId="2697"/>
    <cellStyle name="ปกติ 4 2 3 2 2 2 2 3" xfId="1764"/>
    <cellStyle name="ปกติ 4 2 3 2 2 2 2 4" xfId="2091"/>
    <cellStyle name="ปกติ 4 2 3 2 2 2 2 5" xfId="2672"/>
    <cellStyle name="ปกติ 4 2 3 2 2 2 2 5 2" xfId="3209"/>
    <cellStyle name="ปกติ 4 2 3 2 2 2 3" xfId="1049"/>
    <cellStyle name="ปกติ 4 2 3 2 2 2 3 2" xfId="1739"/>
    <cellStyle name="ปกติ 4 2 3 2 2 2 3 2 2" xfId="3455"/>
    <cellStyle name="ปกติ 4 2 3 2 2 2 3 2 2 2" xfId="3913"/>
    <cellStyle name="ปกติ 4 2 3 2 2 2 3 3" xfId="2830"/>
    <cellStyle name="ปกติ 4 2 3 2 2 2 4" xfId="2066"/>
    <cellStyle name="ปกติ 4 2 3 2 2 2 5" xfId="2350"/>
    <cellStyle name="ปกติ 4 2 3 2 2 2 5 2" xfId="3184"/>
    <cellStyle name="ปกติ 4 2 3 2 2 3" xfId="1024"/>
    <cellStyle name="ปกติ 4 2 3 2 2 3 2" xfId="1221"/>
    <cellStyle name="ปกติ 4 2 3 2 2 3 2 2" xfId="3430"/>
    <cellStyle name="ปกติ 4 2 3 2 2 3 2 2 2" xfId="3603"/>
    <cellStyle name="ปกติ 4 2 3 2 2 3 3" xfId="2505"/>
    <cellStyle name="ปกติ 4 2 3 2 2 4" xfId="1570"/>
    <cellStyle name="ปกติ 4 2 3 2 2 5" xfId="1899"/>
    <cellStyle name="ปกติ 4 2 3 2 2 6" xfId="2325"/>
    <cellStyle name="ปกติ 4 2 3 2 2 6 2" xfId="2996"/>
    <cellStyle name="ปกติ 4 2 3 2 3" xfId="596"/>
    <cellStyle name="ปกติ 4 2 3 2 3 2" xfId="1185"/>
    <cellStyle name="ปกติ 4 2 3 2 3 2 2" xfId="1293"/>
    <cellStyle name="ปกติ 4 2 3 2 3 2 2 2" xfId="3567"/>
    <cellStyle name="ปกติ 4 2 3 2 3 2 2 2 2" xfId="3670"/>
    <cellStyle name="ปกติ 4 2 3 2 3 2 3" xfId="2572"/>
    <cellStyle name="ปกติ 4 2 3 2 3 3" xfId="1639"/>
    <cellStyle name="ปกติ 4 2 3 2 3 4" xfId="1966"/>
    <cellStyle name="ปกติ 4 2 3 2 3 5" xfId="2469"/>
    <cellStyle name="ปกติ 4 2 3 2 3 5 2" xfId="3075"/>
    <cellStyle name="ปกติ 4 2 3 2 4" xfId="862"/>
    <cellStyle name="ปกติ 4 2 3 2 4 2" xfId="1532"/>
    <cellStyle name="ปกติ 4 2 3 2 4 2 2" xfId="3296"/>
    <cellStyle name="ปกติ 4 2 3 2 4 2 2 2" xfId="3839"/>
    <cellStyle name="ปกติ 4 2 3 2 4 3" xfId="2754"/>
    <cellStyle name="ปกติ 4 2 3 2 5" xfId="1863"/>
    <cellStyle name="ปกติ 4 2 3 2 6" xfId="2180"/>
    <cellStyle name="ปกติ 4 2 3 2 6 2" xfId="2951"/>
    <cellStyle name="ปกติ 4 2 3 3" xfId="539"/>
    <cellStyle name="ปกติ 4 2 3 3 2" xfId="657"/>
    <cellStyle name="ปกติ 4 2 3 3 2 2" xfId="1268"/>
    <cellStyle name="ปกติ 4 2 3 3 2 2 2" xfId="1333"/>
    <cellStyle name="ปกติ 4 2 3 3 2 2 2 2" xfId="3645"/>
    <cellStyle name="ปกติ 4 2 3 3 2 2 2 2 2" xfId="3710"/>
    <cellStyle name="ปกติ 4 2 3 3 2 2 3" xfId="2612"/>
    <cellStyle name="ปกติ 4 2 3 3 2 3" xfId="1679"/>
    <cellStyle name="ปกติ 4 2 3 3 2 4" xfId="2006"/>
    <cellStyle name="ปกติ 4 2 3 3 2 5" xfId="2547"/>
    <cellStyle name="ปกติ 4 2 3 3 2 5 2" xfId="3123"/>
    <cellStyle name="ปกติ 4 2 3 3 3" xfId="950"/>
    <cellStyle name="ปกติ 4 2 3 3 3 2" xfId="1614"/>
    <cellStyle name="ปกติ 4 2 3 3 3 2 2" xfId="3367"/>
    <cellStyle name="ปกติ 4 2 3 3 3 2 2 2" xfId="3875"/>
    <cellStyle name="ปกติ 4 2 3 3 3 3" xfId="2792"/>
    <cellStyle name="ปกติ 4 2 3 3 4" xfId="1941"/>
    <cellStyle name="ปกติ 4 2 3 3 5" xfId="2261"/>
    <cellStyle name="ปกติ 4 2 3 3 5 2" xfId="3040"/>
    <cellStyle name="ปกติ 4 2 3 4" xfId="814"/>
    <cellStyle name="ปกติ 4 2 3 4 2" xfId="1093"/>
    <cellStyle name="ปกติ 4 2 3 4 2 2" xfId="3268"/>
    <cellStyle name="ปกติ 4 2 3 4 2 2 2" xfId="3485"/>
    <cellStyle name="ปกติ 4 2 3 4 3" xfId="2385"/>
    <cellStyle name="ปกติ 4 2 3 5" xfId="1449"/>
    <cellStyle name="ปกติ 4 2 3 6" xfId="1784"/>
    <cellStyle name="ปกติ 4 2 3 7" xfId="2152"/>
    <cellStyle name="ปกติ 4 2 3 7 2" xfId="2856"/>
    <cellStyle name="ปกติ 4 2 4" xfId="175"/>
    <cellStyle name="ปกติ 4 2 4 2" xfId="621"/>
    <cellStyle name="ปกติ 4 2 4 2 2" xfId="634"/>
    <cellStyle name="ปกติ 4 2 4 2 2 2" xfId="1306"/>
    <cellStyle name="ปกติ 4 2 4 2 2 2 2" xfId="1319"/>
    <cellStyle name="ปกติ 4 2 4 2 2 2 2 2" xfId="3683"/>
    <cellStyle name="ปกติ 4 2 4 2 2 2 2 2 2" xfId="3696"/>
    <cellStyle name="ปกติ 4 2 4 2 2 2 3" xfId="2598"/>
    <cellStyle name="ปกติ 4 2 4 2 2 3" xfId="1665"/>
    <cellStyle name="ปกติ 4 2 4 2 2 4" xfId="1992"/>
    <cellStyle name="ปกติ 4 2 4 2 2 5" xfId="2585"/>
    <cellStyle name="ปกติ 4 2 4 2 2 5 2" xfId="3106"/>
    <cellStyle name="ปกติ 4 2 4 2 3" xfId="908"/>
    <cellStyle name="ปกติ 4 2 4 2 3 2" xfId="1652"/>
    <cellStyle name="ปกติ 4 2 4 2 3 2 2" xfId="3331"/>
    <cellStyle name="ปกติ 4 2 4 2 3 2 2 2" xfId="3884"/>
    <cellStyle name="ปกติ 4 2 4 2 3 3" xfId="2801"/>
    <cellStyle name="ปกติ 4 2 4 2 4" xfId="1979"/>
    <cellStyle name="ปกติ 4 2 4 2 5" xfId="2218"/>
    <cellStyle name="ปกติ 4 2 4 2 5 2" xfId="3093"/>
    <cellStyle name="ปกติ 4 2 4 3" xfId="890"/>
    <cellStyle name="ปกติ 4 2 4 3 2" xfId="762"/>
    <cellStyle name="ปกติ 4 2 4 3 2 2" xfId="3314"/>
    <cellStyle name="ปกติ 4 2 4 3 2 2 2" xfId="3224"/>
    <cellStyle name="ปกติ 4 2 4 3 3" xfId="384"/>
    <cellStyle name="ปกติ 4 2 4 4" xfId="1106"/>
    <cellStyle name="ปกติ 4 2 4 5" xfId="770"/>
    <cellStyle name="ปกติ 4 2 4 6" xfId="2201"/>
    <cellStyle name="ปกติ 4 2 4 6 2" xfId="2728"/>
    <cellStyle name="ปกติ 4 2 5" xfId="289"/>
    <cellStyle name="ปกติ 4 2 5 2" xfId="894"/>
    <cellStyle name="ปกติ 4 2 5 2 2" xfId="1109"/>
    <cellStyle name="ปกติ 4 2 5 2 2 2" xfId="3317"/>
    <cellStyle name="ปกติ 4 2 5 2 2 2 2" xfId="3499"/>
    <cellStyle name="ปกติ 4 2 5 2 3" xfId="2399"/>
    <cellStyle name="ปกติ 4 2 5 3" xfId="1462"/>
    <cellStyle name="ปกติ 4 2 5 4" xfId="1797"/>
    <cellStyle name="ปกติ 4 2 5 5" xfId="2204"/>
    <cellStyle name="ปกติ 4 2 5 5 2" xfId="2870"/>
    <cellStyle name="ปกติ 4 2 6" xfId="495"/>
    <cellStyle name="ปกติ 4 2 6 2" xfId="1070"/>
    <cellStyle name="ปกติ 4 2 6 2 2" xfId="3006"/>
    <cellStyle name="ปกติ 4 2 6 2 2 2" xfId="3470"/>
    <cellStyle name="ปกติ 4 2 6 3" xfId="2367"/>
    <cellStyle name="ปกติ 4 2 7" xfId="801"/>
    <cellStyle name="ปกติ 4 2 8" xfId="874"/>
    <cellStyle name="ปกติ 4 2 8 2" xfId="2110"/>
    <cellStyle name="ปกติ 4 3" xfId="145"/>
    <cellStyle name="ปกติ 4 4" xfId="172"/>
    <cellStyle name="ปกติ 4 4 2" xfId="408"/>
    <cellStyle name="ปกติ 4 4 2 2" xfId="433"/>
    <cellStyle name="ปกติ 4 4 2 2 2" xfId="710"/>
    <cellStyle name="ปกติ 4 4 2 2 2 2" xfId="731"/>
    <cellStyle name="ปกติ 4 4 2 2 2 2 2" xfId="1383"/>
    <cellStyle name="ปกติ 4 4 2 2 2 2 2 2" xfId="1404"/>
    <cellStyle name="ปกติ 4 4 2 2 2 2 2 2 2" xfId="3760"/>
    <cellStyle name="ปกติ 4 4 2 2 2 2 2 2 2 2" xfId="3781"/>
    <cellStyle name="ปกติ 4 4 2 2 2 2 2 2 2 2 2" xfId="4872"/>
    <cellStyle name="ปกติ 4 4 2 2 2 2 2 2 3" xfId="4389"/>
    <cellStyle name="ปกติ 4 4 2 2 2 2 2 3" xfId="2683"/>
    <cellStyle name="ปกติ 4 4 2 2 2 2 2 3 2" xfId="4647"/>
    <cellStyle name="ปกติ 4 4 2 2 2 2 3" xfId="1750"/>
    <cellStyle name="ปกติ 4 4 2 2 2 2 3 2" xfId="4460"/>
    <cellStyle name="ปกติ 4 4 2 2 2 2 4" xfId="2077"/>
    <cellStyle name="ปกติ 4 4 2 2 2 2 4 2" xfId="4527"/>
    <cellStyle name="ปกติ 4 4 2 2 2 2 5" xfId="2662"/>
    <cellStyle name="ปกติ 4 4 2 2 2 2 5 2" xfId="3195"/>
    <cellStyle name="ปกติ 4 4 2 2 2 2 5 2 2" xfId="4754"/>
    <cellStyle name="ปกติ 4 4 2 2 2 2 6" xfId="4249"/>
    <cellStyle name="ปกติ 4 4 2 2 2 3" xfId="1035"/>
    <cellStyle name="ปกติ 4 4 2 2 2 3 2" xfId="1729"/>
    <cellStyle name="ปกติ 4 4 2 2 2 3 2 2" xfId="3441"/>
    <cellStyle name="ปกติ 4 4 2 2 2 3 2 2 2" xfId="3903"/>
    <cellStyle name="ปกติ 4 4 2 2 2 3 2 2 3" xfId="4803"/>
    <cellStyle name="ปกติ 4 4 2 2 2 3 3" xfId="2820"/>
    <cellStyle name="ปกติ 4 4 2 2 2 3 4" xfId="4314"/>
    <cellStyle name="ปกติ 4 4 2 2 2 4" xfId="2056"/>
    <cellStyle name="ปกติ 4 4 2 2 2 5" xfId="2336"/>
    <cellStyle name="ปกติ 4 4 2 2 2 5 2" xfId="3174"/>
    <cellStyle name="ปกติ 4 4 2 2 2 5 3" xfId="4577"/>
    <cellStyle name="ปกติ 4 4 2 2 3" xfId="1014"/>
    <cellStyle name="ปกติ 4 4 2 2 3 2" xfId="1197"/>
    <cellStyle name="ปกติ 4 4 2 2 3 2 2" xfId="3420"/>
    <cellStyle name="ปกติ 4 4 2 2 3 2 2 2" xfId="3579"/>
    <cellStyle name="ปกติ 4 4 2 2 3 2 2 2 2" xfId="4829"/>
    <cellStyle name="ปกติ 4 4 2 2 3 2 3" xfId="4344"/>
    <cellStyle name="ปกติ 4 4 2 2 3 3" xfId="2481"/>
    <cellStyle name="ปกติ 4 4 2 2 3 3 2" xfId="4604"/>
    <cellStyle name="ปกติ 4 4 2 2 4" xfId="1544"/>
    <cellStyle name="ปกติ 4 4 2 2 4 2" xfId="4417"/>
    <cellStyle name="ปกติ 4 4 2 2 5" xfId="1875"/>
    <cellStyle name="ปกติ 4 4 2 2 5 2" xfId="4484"/>
    <cellStyle name="ปกติ 4 4 2 2 6" xfId="2315"/>
    <cellStyle name="ปกติ 4 4 2 2 6 2" xfId="2964"/>
    <cellStyle name="ปกติ 4 4 2 2 6 2 2" xfId="4706"/>
    <cellStyle name="ปกติ 4 4 2 2 7" xfId="4156"/>
    <cellStyle name="ปกติ 4 4 2 3" xfId="553"/>
    <cellStyle name="ปกติ 4 4 2 3 2" xfId="1175"/>
    <cellStyle name="ปกติ 4 4 2 3 2 2" xfId="1279"/>
    <cellStyle name="ปกติ 4 4 2 3 2 2 2" xfId="3557"/>
    <cellStyle name="ปกติ 4 4 2 3 2 2 2 2" xfId="3656"/>
    <cellStyle name="ปกติ 4 4 2 3 2 2 2 2 2" xfId="4849"/>
    <cellStyle name="ปกติ 4 4 2 3 2 2 3" xfId="4366"/>
    <cellStyle name="ปกติ 4 4 2 3 2 3" xfId="2558"/>
    <cellStyle name="ปกติ 4 4 2 3 2 3 2" xfId="4624"/>
    <cellStyle name="ปกติ 4 4 2 3 3" xfId="1625"/>
    <cellStyle name="ปกติ 4 4 2 3 3 2" xfId="4437"/>
    <cellStyle name="ปกติ 4 4 2 3 4" xfId="1952"/>
    <cellStyle name="ปกติ 4 4 2 3 4 2" xfId="4504"/>
    <cellStyle name="ปกติ 4 4 2 3 5" xfId="2459"/>
    <cellStyle name="ปกติ 4 4 2 3 5 2" xfId="3052"/>
    <cellStyle name="ปกติ 4 4 2 3 5 2 2" xfId="4728"/>
    <cellStyle name="ปกติ 4 4 2 3 6" xfId="4206"/>
    <cellStyle name="ปกติ 4 4 2 4" xfId="829"/>
    <cellStyle name="ปกติ 4 4 2 4 2" xfId="1522"/>
    <cellStyle name="ปกติ 4 4 2 4 2 2" xfId="3282"/>
    <cellStyle name="ปกติ 4 4 2 4 2 2 2" xfId="3829"/>
    <cellStyle name="ปกติ 4 4 2 4 2 2 3" xfId="4773"/>
    <cellStyle name="ปกติ 4 4 2 4 3" xfId="2744"/>
    <cellStyle name="ปกติ 4 4 2 4 4" xfId="4269"/>
    <cellStyle name="ปกติ 4 4 2 5" xfId="1853"/>
    <cellStyle name="ปกติ 4 4 2 6" xfId="2166"/>
    <cellStyle name="ปกติ 4 4 2 6 2" xfId="2941"/>
    <cellStyle name="ปกติ 4 4 2 6 3" xfId="4546"/>
    <cellStyle name="ปกติ 4 4 3" xfId="514"/>
    <cellStyle name="ปกติ 4 4 3 2" xfId="633"/>
    <cellStyle name="ปกติ 4 4 3 2 2" xfId="1243"/>
    <cellStyle name="ปกติ 4 4 3 2 2 2" xfId="1318"/>
    <cellStyle name="ปกติ 4 4 3 2 2 2 2" xfId="3620"/>
    <cellStyle name="ปกติ 4 4 3 2 2 2 2 2" xfId="3695"/>
    <cellStyle name="ปกติ 4 4 3 2 2 2 2 2 2" xfId="4855"/>
    <cellStyle name="ปกติ 4 4 3 2 2 2 3" xfId="4372"/>
    <cellStyle name="ปกติ 4 4 3 2 2 3" xfId="2597"/>
    <cellStyle name="ปกติ 4 4 3 2 2 3 2" xfId="4630"/>
    <cellStyle name="ปกติ 4 4 3 2 3" xfId="1664"/>
    <cellStyle name="ปกติ 4 4 3 2 3 2" xfId="4443"/>
    <cellStyle name="ปกติ 4 4 3 2 4" xfId="1991"/>
    <cellStyle name="ปกติ 4 4 3 2 4 2" xfId="4510"/>
    <cellStyle name="ปกติ 4 4 3 2 5" xfId="2522"/>
    <cellStyle name="ปกติ 4 4 3 2 5 2" xfId="3105"/>
    <cellStyle name="ปกติ 4 4 3 2 5 2 2" xfId="4736"/>
    <cellStyle name="ปกติ 4 4 3 2 6" xfId="4228"/>
    <cellStyle name="ปกติ 4 4 3 3" xfId="906"/>
    <cellStyle name="ปกติ 4 4 3 3 2" xfId="1589"/>
    <cellStyle name="ปกติ 4 4 3 3 2 2" xfId="3329"/>
    <cellStyle name="ปกติ 4 4 3 3 2 2 2" xfId="3850"/>
    <cellStyle name="ปกติ 4 4 3 3 2 2 3" xfId="4780"/>
    <cellStyle name="ปกติ 4 4 3 3 3" xfId="2767"/>
    <cellStyle name="ปกติ 4 4 3 3 4" xfId="4287"/>
    <cellStyle name="ปกติ 4 4 3 4" xfId="1916"/>
    <cellStyle name="ปกติ 4 4 3 5" xfId="2216"/>
    <cellStyle name="ปกติ 4 4 3 5 2" xfId="3015"/>
    <cellStyle name="ปกติ 4 4 3 5 3" xfId="4553"/>
    <cellStyle name="ปกติ 4 4 4" xfId="355"/>
    <cellStyle name="ปกติ 4 4 4 2" xfId="787"/>
    <cellStyle name="ปกติ 4 4 4 2 2" xfId="2908"/>
    <cellStyle name="ปกติ 4 4 4 2 2 2" xfId="3245"/>
    <cellStyle name="ปกติ 4 4 4 2 2 2 2" xfId="4767"/>
    <cellStyle name="ปกติ 4 4 4 2 3" xfId="4263"/>
    <cellStyle name="ปกติ 4 4 4 3" xfId="2129"/>
    <cellStyle name="ปกติ 4 4 4 3 2" xfId="4540"/>
    <cellStyle name="ปกติ 4 4 5" xfId="982"/>
    <cellStyle name="ปกติ 4 4 5 2" xfId="4303"/>
    <cellStyle name="ปกติ 4 4 6" xfId="1493"/>
    <cellStyle name="ปกติ 4 4 6 2" xfId="4406"/>
    <cellStyle name="ปกติ 4 4 7" xfId="613"/>
    <cellStyle name="ปกติ 4 4 7 2" xfId="469"/>
    <cellStyle name="ปกติ 4 4 7 2 2" xfId="4173"/>
    <cellStyle name="ปกติ 4 4 8" xfId="4035"/>
    <cellStyle name="ปกติ 4 5" xfId="288"/>
    <cellStyle name="ปกติ 4 5 2" xfId="4110"/>
    <cellStyle name="ปกติ 4 6" xfId="275"/>
    <cellStyle name="ปกติ 4 6 2" xfId="519"/>
    <cellStyle name="ปกติ 4 6 2 2" xfId="661"/>
    <cellStyle name="ปกติ 4 6 2 2 2" xfId="1248"/>
    <cellStyle name="ปกติ 4 6 2 2 2 2" xfId="1337"/>
    <cellStyle name="ปกติ 4 6 2 2 2 2 2" xfId="3625"/>
    <cellStyle name="ปกติ 4 6 2 2 2 2 2 2" xfId="3714"/>
    <cellStyle name="ปกติ 4 6 2 2 2 2 2 2 2" xfId="4858"/>
    <cellStyle name="ปกติ 4 6 2 2 2 2 3" xfId="4375"/>
    <cellStyle name="ปกติ 4 6 2 2 2 3" xfId="2616"/>
    <cellStyle name="ปกติ 4 6 2 2 2 3 2" xfId="4633"/>
    <cellStyle name="ปกติ 4 6 2 2 3" xfId="1683"/>
    <cellStyle name="ปกติ 4 6 2 2 3 2" xfId="4446"/>
    <cellStyle name="ปกติ 4 6 2 2 4" xfId="2010"/>
    <cellStyle name="ปกติ 4 6 2 2 4 2" xfId="4513"/>
    <cellStyle name="ปกติ 4 6 2 2 5" xfId="2527"/>
    <cellStyle name="ปกติ 4 6 2 2 5 2" xfId="3127"/>
    <cellStyle name="ปกติ 4 6 2 2 5 2 2" xfId="4740"/>
    <cellStyle name="ปกติ 4 6 2 2 6" xfId="4235"/>
    <cellStyle name="ปกติ 4 6 2 3" xfId="954"/>
    <cellStyle name="ปกติ 4 6 2 3 2" xfId="1594"/>
    <cellStyle name="ปกติ 4 6 2 3 2 2" xfId="3371"/>
    <cellStyle name="ปกติ 4 6 2 3 2 2 2" xfId="3855"/>
    <cellStyle name="ปกติ 4 6 2 3 2 2 3" xfId="4788"/>
    <cellStyle name="ปกติ 4 6 2 3 3" xfId="2772"/>
    <cellStyle name="ปกติ 4 6 2 3 4" xfId="4296"/>
    <cellStyle name="ปกติ 4 6 2 4" xfId="1921"/>
    <cellStyle name="ปกติ 4 6 2 5" xfId="2265"/>
    <cellStyle name="ปกติ 4 6 2 5 2" xfId="3020"/>
    <cellStyle name="ปกติ 4 6 2 5 3" xfId="4562"/>
    <cellStyle name="ปกติ 4 6 3" xfId="772"/>
    <cellStyle name="ปกติ 4 6 3 2" xfId="1097"/>
    <cellStyle name="ปกติ 4 6 3 2 2" xfId="3231"/>
    <cellStyle name="ปกติ 4 6 3 2 2 2" xfId="3489"/>
    <cellStyle name="ปกติ 4 6 3 2 2 2 2" xfId="4813"/>
    <cellStyle name="ปกติ 4 6 3 2 3" xfId="4326"/>
    <cellStyle name="ปกติ 4 6 3 3" xfId="2389"/>
    <cellStyle name="ปกติ 4 6 3 3 2" xfId="4588"/>
    <cellStyle name="ปกติ 4 6 4" xfId="1453"/>
    <cellStyle name="ปกติ 4 6 4 2" xfId="4399"/>
    <cellStyle name="ปกติ 4 6 5" xfId="1788"/>
    <cellStyle name="ปกติ 4 6 5 2" xfId="4468"/>
    <cellStyle name="ปกติ 4 6 6" xfId="2111"/>
    <cellStyle name="ปกติ 4 6 6 2" xfId="2860"/>
    <cellStyle name="ปกติ 4 6 6 2 2" xfId="4688"/>
    <cellStyle name="ปกติ 4 6 7" xfId="4104"/>
    <cellStyle name="ปกติ 4 7" xfId="386"/>
    <cellStyle name="ปกติ 4 7 2" xfId="893"/>
    <cellStyle name="ปกติ 4 7 2 2" xfId="1157"/>
    <cellStyle name="ปกติ 4 7 2 2 2" xfId="3316"/>
    <cellStyle name="ปกติ 4 7 2 2 2 2" xfId="3540"/>
    <cellStyle name="ปกติ 4 7 2 2 2 2 2" xfId="4823"/>
    <cellStyle name="ปกติ 4 7 2 2 3" xfId="4338"/>
    <cellStyle name="ปกติ 4 7 2 3" xfId="2442"/>
    <cellStyle name="ปกติ 4 7 2 3 2" xfId="4598"/>
    <cellStyle name="ปกติ 4 7 3" xfId="1505"/>
    <cellStyle name="ปกติ 4 7 3 2" xfId="4411"/>
    <cellStyle name="ปกติ 4 7 4" xfId="1836"/>
    <cellStyle name="ปกติ 4 7 4 2" xfId="4478"/>
    <cellStyle name="ปกติ 4 7 5" xfId="2203"/>
    <cellStyle name="ปกติ 4 7 5 2" xfId="2923"/>
    <cellStyle name="ปกติ 4 7 5 2 2" xfId="4700"/>
    <cellStyle name="ปกติ 4 7 6" xfId="4147"/>
    <cellStyle name="ปกติ 4 8" xfId="478"/>
    <cellStyle name="ปกติ 4 8 2" xfId="1139"/>
    <cellStyle name="ปกติ 4 8 2 2" xfId="2989"/>
    <cellStyle name="ปกติ 4 8 2 2 2" xfId="3525"/>
    <cellStyle name="ปกติ 4 8 2 2 3" xfId="4711"/>
    <cellStyle name="ปกติ 4 8 3" xfId="2427"/>
    <cellStyle name="ปกติ 4 8 4" xfId="4179"/>
    <cellStyle name="ปกติ 4 9" xfId="1115"/>
    <cellStyle name="ปกติ 5" xfId="74"/>
    <cellStyle name="ปกติ 5 2" xfId="146"/>
    <cellStyle name="ปกติ 5 3" xfId="147"/>
    <cellStyle name="ปกติ 5 4" xfId="151"/>
    <cellStyle name="ปกติ 5 4 2" xfId="4029"/>
    <cellStyle name="ปกติ 6" xfId="75"/>
    <cellStyle name="ปกติ 6 12" xfId="148"/>
    <cellStyle name="ปกติ 6 2" xfId="76"/>
    <cellStyle name="ปกติ 6 3" xfId="3948"/>
    <cellStyle name="ปกติ 6 4" xfId="3950"/>
    <cellStyle name="ปกติ 7" xfId="77"/>
    <cellStyle name="ปกติ 8" xfId="78"/>
    <cellStyle name="ปกติ 8 2" xfId="79"/>
    <cellStyle name="ปกติ 9" xfId="80"/>
    <cellStyle name="ปกติ 9 2" xfId="3995"/>
    <cellStyle name="เปอร์เซ็นต์ 2 8" xfId="149"/>
    <cellStyle name="หมายเหตุ 2" xfId="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204107</xdr:rowOff>
    </xdr:from>
    <xdr:to>
      <xdr:col>0</xdr:col>
      <xdr:colOff>202000</xdr:colOff>
      <xdr:row>29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8212727"/>
          <a:ext cx="202000" cy="789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1181100</xdr:colOff>
      <xdr:row>3</xdr:row>
      <xdr:rowOff>302895</xdr:rowOff>
    </xdr:from>
    <xdr:to>
      <xdr:col>0</xdr:col>
      <xdr:colOff>1398339</xdr:colOff>
      <xdr:row>4</xdr:row>
      <xdr:rowOff>212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556260" y="1483995"/>
          <a:ext cx="0" cy="2117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15</xdr:col>
      <xdr:colOff>0</xdr:colOff>
      <xdr:row>28</xdr:row>
      <xdr:rowOff>196487</xdr:rowOff>
    </xdr:from>
    <xdr:to>
      <xdr:col>15</xdr:col>
      <xdr:colOff>183696</xdr:colOff>
      <xdr:row>29</xdr:row>
      <xdr:rowOff>780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7572647"/>
          <a:ext cx="183696" cy="557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1082040</xdr:colOff>
      <xdr:row>3</xdr:row>
      <xdr:rowOff>295275</xdr:rowOff>
    </xdr:from>
    <xdr:to>
      <xdr:col>15</xdr:col>
      <xdr:colOff>1272540</xdr:colOff>
      <xdr:row>4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082040" y="1323975"/>
          <a:ext cx="190500" cy="5524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15</xdr:col>
      <xdr:colOff>1082040</xdr:colOff>
      <xdr:row>3</xdr:row>
      <xdr:rowOff>295275</xdr:rowOff>
    </xdr:from>
    <xdr:to>
      <xdr:col>15</xdr:col>
      <xdr:colOff>1272540</xdr:colOff>
      <xdr:row>4</xdr:row>
      <xdr:rowOff>0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1082040" y="1323975"/>
          <a:ext cx="190500" cy="5524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20</xdr:col>
      <xdr:colOff>0</xdr:colOff>
      <xdr:row>28</xdr:row>
      <xdr:rowOff>196487</xdr:rowOff>
    </xdr:from>
    <xdr:to>
      <xdr:col>20</xdr:col>
      <xdr:colOff>183696</xdr:colOff>
      <xdr:row>29</xdr:row>
      <xdr:rowOff>780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17119600" y="7587887"/>
          <a:ext cx="183696" cy="582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1082040</xdr:colOff>
      <xdr:row>3</xdr:row>
      <xdr:rowOff>295275</xdr:rowOff>
    </xdr:from>
    <xdr:to>
      <xdr:col>20</xdr:col>
      <xdr:colOff>1272540</xdr:colOff>
      <xdr:row>4</xdr:row>
      <xdr:rowOff>0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18201640" y="1328208"/>
          <a:ext cx="144780" cy="5185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20</xdr:col>
      <xdr:colOff>1082040</xdr:colOff>
      <xdr:row>3</xdr:row>
      <xdr:rowOff>295275</xdr:rowOff>
    </xdr:from>
    <xdr:to>
      <xdr:col>20</xdr:col>
      <xdr:colOff>1272540</xdr:colOff>
      <xdr:row>4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18201640" y="1328208"/>
          <a:ext cx="144780" cy="5185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27000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927000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927000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927000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927000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927000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55</xdr:row>
      <xdr:rowOff>5987</xdr:rowOff>
    </xdr:from>
    <xdr:to>
      <xdr:col>0</xdr:col>
      <xdr:colOff>226813</xdr:colOff>
      <xdr:row>55</xdr:row>
      <xdr:rowOff>3018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4407787"/>
          <a:ext cx="2268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55</xdr:row>
      <xdr:rowOff>5987</xdr:rowOff>
    </xdr:from>
    <xdr:to>
      <xdr:col>0</xdr:col>
      <xdr:colOff>226813</xdr:colOff>
      <xdr:row>55</xdr:row>
      <xdr:rowOff>3018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4407787"/>
          <a:ext cx="2268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55</xdr:row>
      <xdr:rowOff>5987</xdr:rowOff>
    </xdr:from>
    <xdr:to>
      <xdr:col>0</xdr:col>
      <xdr:colOff>226813</xdr:colOff>
      <xdr:row>55</xdr:row>
      <xdr:rowOff>3018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4407787"/>
          <a:ext cx="2268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16398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16398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16398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0" y="116398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0" y="116398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0" y="116398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0" y="116398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0" y="116398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0" y="116398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4" name="Text Box 4"/>
        <xdr:cNvSpPr txBox="1">
          <a:spLocks noChangeArrowheads="1"/>
        </xdr:cNvSpPr>
      </xdr:nvSpPr>
      <xdr:spPr bwMode="auto">
        <a:xfrm>
          <a:off x="0" y="116398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5" name="Text Box 4"/>
        <xdr:cNvSpPr txBox="1">
          <a:spLocks noChangeArrowheads="1"/>
        </xdr:cNvSpPr>
      </xdr:nvSpPr>
      <xdr:spPr bwMode="auto">
        <a:xfrm>
          <a:off x="0" y="116398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0" y="116398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390142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390142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390142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390142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390142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390142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0" y="96586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0" y="96586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0" y="96586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0" y="96586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0" y="96586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0" y="96586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4" name="Text Box 4"/>
        <xdr:cNvSpPr txBox="1">
          <a:spLocks noChangeArrowheads="1"/>
        </xdr:cNvSpPr>
      </xdr:nvSpPr>
      <xdr:spPr bwMode="auto">
        <a:xfrm>
          <a:off x="0" y="96586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5" name="Text Box 4"/>
        <xdr:cNvSpPr txBox="1">
          <a:spLocks noChangeArrowheads="1"/>
        </xdr:cNvSpPr>
      </xdr:nvSpPr>
      <xdr:spPr bwMode="auto">
        <a:xfrm>
          <a:off x="0" y="96586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0" y="96586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7" name="Text Box 4"/>
        <xdr:cNvSpPr txBox="1">
          <a:spLocks noChangeArrowheads="1"/>
        </xdr:cNvSpPr>
      </xdr:nvSpPr>
      <xdr:spPr bwMode="auto">
        <a:xfrm>
          <a:off x="0" y="96586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0" y="96586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9" name="Text Box 4"/>
        <xdr:cNvSpPr txBox="1">
          <a:spLocks noChangeArrowheads="1"/>
        </xdr:cNvSpPr>
      </xdr:nvSpPr>
      <xdr:spPr bwMode="auto">
        <a:xfrm>
          <a:off x="0" y="9658622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0" name="Text Box 4"/>
        <xdr:cNvSpPr txBox="1">
          <a:spLocks noChangeArrowheads="1"/>
        </xdr:cNvSpPr>
      </xdr:nvSpPr>
      <xdr:spPr bwMode="auto">
        <a:xfrm>
          <a:off x="15669491" y="9494446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1" name="Text Box 4"/>
        <xdr:cNvSpPr txBox="1">
          <a:spLocks noChangeArrowheads="1"/>
        </xdr:cNvSpPr>
      </xdr:nvSpPr>
      <xdr:spPr bwMode="auto">
        <a:xfrm>
          <a:off x="15669491" y="9494446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2" name="Text Box 4"/>
        <xdr:cNvSpPr txBox="1">
          <a:spLocks noChangeArrowheads="1"/>
        </xdr:cNvSpPr>
      </xdr:nvSpPr>
      <xdr:spPr bwMode="auto">
        <a:xfrm>
          <a:off x="15669491" y="9494446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3" name="Text Box 4"/>
        <xdr:cNvSpPr txBox="1">
          <a:spLocks noChangeArrowheads="1"/>
        </xdr:cNvSpPr>
      </xdr:nvSpPr>
      <xdr:spPr bwMode="auto">
        <a:xfrm>
          <a:off x="15669491" y="9494446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4" name="Text Box 4"/>
        <xdr:cNvSpPr txBox="1">
          <a:spLocks noChangeArrowheads="1"/>
        </xdr:cNvSpPr>
      </xdr:nvSpPr>
      <xdr:spPr bwMode="auto">
        <a:xfrm>
          <a:off x="15669491" y="9494446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15669491" y="9494446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6" name="Text Box 4"/>
        <xdr:cNvSpPr txBox="1">
          <a:spLocks noChangeArrowheads="1"/>
        </xdr:cNvSpPr>
      </xdr:nvSpPr>
      <xdr:spPr bwMode="auto">
        <a:xfrm>
          <a:off x="15669491" y="9494446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7" name="Text Box 4"/>
        <xdr:cNvSpPr txBox="1">
          <a:spLocks noChangeArrowheads="1"/>
        </xdr:cNvSpPr>
      </xdr:nvSpPr>
      <xdr:spPr bwMode="auto">
        <a:xfrm>
          <a:off x="15669491" y="9494446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8" name="Text Box 4"/>
        <xdr:cNvSpPr txBox="1">
          <a:spLocks noChangeArrowheads="1"/>
        </xdr:cNvSpPr>
      </xdr:nvSpPr>
      <xdr:spPr bwMode="auto">
        <a:xfrm>
          <a:off x="15669491" y="9494446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9" name="Text Box 4"/>
        <xdr:cNvSpPr txBox="1">
          <a:spLocks noChangeArrowheads="1"/>
        </xdr:cNvSpPr>
      </xdr:nvSpPr>
      <xdr:spPr bwMode="auto">
        <a:xfrm>
          <a:off x="15669491" y="9494446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30" name="Text Box 4"/>
        <xdr:cNvSpPr txBox="1">
          <a:spLocks noChangeArrowheads="1"/>
        </xdr:cNvSpPr>
      </xdr:nvSpPr>
      <xdr:spPr bwMode="auto">
        <a:xfrm>
          <a:off x="15669491" y="9494446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31" name="Text Box 4"/>
        <xdr:cNvSpPr txBox="1">
          <a:spLocks noChangeArrowheads="1"/>
        </xdr:cNvSpPr>
      </xdr:nvSpPr>
      <xdr:spPr bwMode="auto">
        <a:xfrm>
          <a:off x="15669491" y="9494446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96"/>
  <sheetViews>
    <sheetView tabSelected="1" topLeftCell="AD1" zoomScaleNormal="100" workbookViewId="0">
      <selection activeCell="AK6" sqref="AK6"/>
    </sheetView>
  </sheetViews>
  <sheetFormatPr defaultColWidth="9.140625" defaultRowHeight="26.25" customHeight="1"/>
  <cols>
    <col min="1" max="1" width="20.7109375" style="337" customWidth="1"/>
    <col min="2" max="5" width="11" style="335" customWidth="1"/>
    <col min="6" max="9" width="11.28515625" style="335" customWidth="1"/>
    <col min="10" max="13" width="11.5703125" style="335" customWidth="1"/>
    <col min="14" max="15" width="10.7109375" style="335" customWidth="1"/>
    <col min="16" max="16" width="10.7109375" style="63" customWidth="1"/>
    <col min="17" max="25" width="10.7109375" style="336" customWidth="1"/>
    <col min="26" max="28" width="10.7109375" style="335" customWidth="1"/>
    <col min="29" max="29" width="11.28515625" style="335" customWidth="1"/>
    <col min="30" max="37" width="11.42578125" style="335" customWidth="1"/>
    <col min="38" max="41" width="12.85546875" style="335" customWidth="1"/>
    <col min="42" max="16384" width="9.140625" style="335"/>
  </cols>
  <sheetData>
    <row r="1" spans="1:42" s="337" customFormat="1" ht="26.25" customHeight="1">
      <c r="A1" s="337" t="s">
        <v>163</v>
      </c>
      <c r="P1" s="63"/>
      <c r="Q1" s="336"/>
      <c r="R1" s="336"/>
      <c r="S1" s="336"/>
      <c r="T1" s="336"/>
      <c r="U1" s="336"/>
      <c r="V1" s="336"/>
      <c r="W1" s="336"/>
      <c r="X1" s="336"/>
      <c r="Y1" s="336"/>
    </row>
    <row r="2" spans="1:42" ht="24.6" customHeight="1">
      <c r="A2" s="369"/>
      <c r="C2" s="343"/>
      <c r="G2" s="368"/>
      <c r="K2" s="368"/>
      <c r="P2" s="367"/>
    </row>
    <row r="3" spans="1:42" s="8" customFormat="1" ht="30" customHeight="1">
      <c r="A3" s="462" t="s">
        <v>6</v>
      </c>
      <c r="B3" s="460" t="s">
        <v>162</v>
      </c>
      <c r="C3" s="460"/>
      <c r="D3" s="460"/>
      <c r="E3" s="460"/>
      <c r="F3" s="460" t="s">
        <v>161</v>
      </c>
      <c r="G3" s="460"/>
      <c r="H3" s="460"/>
      <c r="I3" s="460"/>
      <c r="J3" s="464" t="s">
        <v>160</v>
      </c>
      <c r="K3" s="464"/>
      <c r="L3" s="464"/>
      <c r="M3" s="366"/>
      <c r="N3" s="461" t="s">
        <v>159</v>
      </c>
      <c r="O3" s="461"/>
      <c r="P3" s="461"/>
      <c r="Q3" s="461"/>
      <c r="R3" s="461" t="s">
        <v>158</v>
      </c>
      <c r="S3" s="461"/>
      <c r="T3" s="461"/>
      <c r="U3" s="461"/>
      <c r="V3" s="461" t="s">
        <v>157</v>
      </c>
      <c r="W3" s="461"/>
      <c r="X3" s="461"/>
      <c r="Y3" s="461"/>
      <c r="Z3" s="461" t="s">
        <v>156</v>
      </c>
      <c r="AA3" s="461"/>
      <c r="AB3" s="461"/>
      <c r="AC3" s="461"/>
      <c r="AD3" s="461" t="s">
        <v>155</v>
      </c>
      <c r="AE3" s="461"/>
      <c r="AF3" s="461"/>
      <c r="AG3" s="461"/>
      <c r="AH3" s="461" t="s">
        <v>154</v>
      </c>
      <c r="AI3" s="461"/>
      <c r="AJ3" s="461"/>
      <c r="AK3" s="461"/>
      <c r="AL3" s="461" t="s">
        <v>168</v>
      </c>
      <c r="AM3" s="461"/>
      <c r="AN3" s="461"/>
      <c r="AO3" s="461"/>
    </row>
    <row r="4" spans="1:42" s="8" customFormat="1" ht="27" customHeight="1">
      <c r="A4" s="463"/>
      <c r="B4" s="365" t="s">
        <v>153</v>
      </c>
      <c r="C4" s="365" t="s">
        <v>152</v>
      </c>
      <c r="D4" s="365" t="s">
        <v>151</v>
      </c>
      <c r="E4" s="365" t="s">
        <v>150</v>
      </c>
      <c r="F4" s="365" t="s">
        <v>153</v>
      </c>
      <c r="G4" s="365" t="s">
        <v>152</v>
      </c>
      <c r="H4" s="365" t="s">
        <v>151</v>
      </c>
      <c r="I4" s="365" t="s">
        <v>150</v>
      </c>
      <c r="J4" s="364" t="s">
        <v>153</v>
      </c>
      <c r="K4" s="364" t="s">
        <v>152</v>
      </c>
      <c r="L4" s="364" t="s">
        <v>151</v>
      </c>
      <c r="M4" s="364" t="s">
        <v>150</v>
      </c>
      <c r="N4" s="364" t="s">
        <v>153</v>
      </c>
      <c r="O4" s="364" t="s">
        <v>152</v>
      </c>
      <c r="P4" s="364" t="s">
        <v>151</v>
      </c>
      <c r="Q4" s="364" t="s">
        <v>150</v>
      </c>
      <c r="R4" s="364" t="s">
        <v>153</v>
      </c>
      <c r="S4" s="364" t="s">
        <v>152</v>
      </c>
      <c r="T4" s="364" t="s">
        <v>151</v>
      </c>
      <c r="U4" s="364" t="s">
        <v>150</v>
      </c>
      <c r="V4" s="364" t="s">
        <v>153</v>
      </c>
      <c r="W4" s="364" t="s">
        <v>152</v>
      </c>
      <c r="X4" s="364" t="s">
        <v>151</v>
      </c>
      <c r="Y4" s="364" t="s">
        <v>150</v>
      </c>
      <c r="Z4" s="364" t="s">
        <v>153</v>
      </c>
      <c r="AA4" s="364" t="s">
        <v>152</v>
      </c>
      <c r="AB4" s="364" t="s">
        <v>151</v>
      </c>
      <c r="AC4" s="364" t="s">
        <v>150</v>
      </c>
      <c r="AD4" s="364" t="s">
        <v>153</v>
      </c>
      <c r="AE4" s="364" t="s">
        <v>152</v>
      </c>
      <c r="AF4" s="364" t="s">
        <v>151</v>
      </c>
      <c r="AG4" s="364" t="s">
        <v>150</v>
      </c>
      <c r="AH4" s="364" t="s">
        <v>153</v>
      </c>
      <c r="AI4" s="364" t="s">
        <v>152</v>
      </c>
      <c r="AJ4" s="364" t="s">
        <v>151</v>
      </c>
      <c r="AK4" s="364" t="s">
        <v>150</v>
      </c>
      <c r="AL4" s="364" t="s">
        <v>153</v>
      </c>
      <c r="AM4" s="364" t="s">
        <v>152</v>
      </c>
      <c r="AN4" s="364" t="s">
        <v>151</v>
      </c>
      <c r="AO4" s="364" t="s">
        <v>150</v>
      </c>
    </row>
    <row r="5" spans="1:42" s="8" customFormat="1" ht="20.25" customHeight="1">
      <c r="A5" s="459" t="s">
        <v>21</v>
      </c>
      <c r="B5" s="459"/>
      <c r="C5" s="459"/>
      <c r="D5" s="459"/>
      <c r="E5" s="459"/>
      <c r="F5" s="459"/>
      <c r="G5" s="459"/>
      <c r="H5" s="459"/>
      <c r="I5" s="459"/>
      <c r="J5" s="459"/>
      <c r="K5" s="459"/>
      <c r="L5" s="459"/>
      <c r="P5" s="363"/>
      <c r="AI5" s="8" t="s">
        <v>21</v>
      </c>
    </row>
    <row r="6" spans="1:42" s="336" customFormat="1" ht="21" customHeight="1">
      <c r="A6" s="2" t="s">
        <v>38</v>
      </c>
      <c r="B6" s="355">
        <v>1463504</v>
      </c>
      <c r="C6" s="362">
        <v>1496075</v>
      </c>
      <c r="D6" s="353">
        <v>0</v>
      </c>
      <c r="E6" s="355">
        <v>1554713</v>
      </c>
      <c r="F6" s="355">
        <v>2211286</v>
      </c>
      <c r="G6" s="360">
        <v>2216461</v>
      </c>
      <c r="H6" s="361">
        <v>1568702</v>
      </c>
      <c r="I6" s="355">
        <v>1596453</v>
      </c>
      <c r="J6" s="355">
        <v>2231241</v>
      </c>
      <c r="K6" s="360">
        <v>2236201</v>
      </c>
      <c r="L6" s="360">
        <v>2226720</v>
      </c>
      <c r="M6" s="360">
        <v>2206530</v>
      </c>
      <c r="N6" s="360">
        <v>2192585</v>
      </c>
      <c r="O6" s="360">
        <v>2179550</v>
      </c>
      <c r="P6" s="360">
        <v>2178229</v>
      </c>
      <c r="Q6" s="360">
        <v>2199606</v>
      </c>
      <c r="R6" s="360">
        <v>2011469</v>
      </c>
      <c r="S6" s="360">
        <v>1397340.87</v>
      </c>
      <c r="T6" s="360">
        <v>2017213</v>
      </c>
      <c r="U6" s="360">
        <v>2019155.77</v>
      </c>
      <c r="V6" s="360">
        <v>2021364</v>
      </c>
      <c r="W6" s="360">
        <v>2023741</v>
      </c>
      <c r="X6" s="360">
        <v>2025910</v>
      </c>
      <c r="Y6" s="355">
        <v>2027645</v>
      </c>
      <c r="Z6" s="355">
        <v>2029679</v>
      </c>
      <c r="AA6" s="355">
        <v>2031873</v>
      </c>
      <c r="AB6" s="355">
        <v>2033816</v>
      </c>
      <c r="AC6" s="355">
        <v>2035816</v>
      </c>
      <c r="AD6" s="355">
        <v>2037730</v>
      </c>
      <c r="AE6" s="355">
        <v>2039805</v>
      </c>
      <c r="AF6" s="355">
        <v>2041594</v>
      </c>
      <c r="AG6" s="355">
        <v>2043022</v>
      </c>
      <c r="AH6" s="355">
        <v>2044122</v>
      </c>
      <c r="AI6" s="355">
        <v>2045917</v>
      </c>
      <c r="AJ6" s="355">
        <v>2047509</v>
      </c>
      <c r="AK6" s="355">
        <v>2048551</v>
      </c>
      <c r="AL6" s="173">
        <v>2049836</v>
      </c>
      <c r="AM6" s="47">
        <v>2051355</v>
      </c>
      <c r="AN6" s="47">
        <v>2052652</v>
      </c>
      <c r="AO6" s="47">
        <v>2053245</v>
      </c>
      <c r="AP6" s="174"/>
    </row>
    <row r="7" spans="1:42" s="336" customFormat="1" ht="14.25" customHeight="1">
      <c r="A7" s="2"/>
      <c r="B7" s="355"/>
      <c r="C7" s="355"/>
      <c r="D7" s="355"/>
      <c r="E7" s="355"/>
      <c r="F7" s="355"/>
      <c r="G7" s="6"/>
      <c r="H7" s="6"/>
      <c r="I7" s="355"/>
      <c r="J7" s="355"/>
      <c r="K7" s="6"/>
      <c r="L7" s="6"/>
      <c r="M7" s="6"/>
      <c r="N7" s="6"/>
      <c r="O7" s="6"/>
      <c r="P7" s="6"/>
      <c r="Q7" s="5"/>
      <c r="R7" s="5"/>
      <c r="S7" s="359"/>
      <c r="T7" s="359"/>
      <c r="U7" s="359"/>
      <c r="V7" s="359"/>
      <c r="W7" s="359"/>
      <c r="X7" s="359"/>
      <c r="Y7" s="5"/>
      <c r="Z7" s="5"/>
      <c r="AA7" s="5"/>
      <c r="AB7" s="5"/>
      <c r="AC7" s="5"/>
      <c r="AD7" s="5"/>
      <c r="AE7" s="5"/>
      <c r="AF7" s="5"/>
      <c r="AG7" s="5"/>
      <c r="AL7" s="175"/>
      <c r="AM7" s="46"/>
      <c r="AN7" s="46"/>
      <c r="AO7" s="46"/>
      <c r="AP7" s="174"/>
    </row>
    <row r="8" spans="1:42" s="336" customFormat="1" ht="21" customHeight="1">
      <c r="A8" s="350" t="s">
        <v>37</v>
      </c>
      <c r="B8" s="345">
        <v>44706</v>
      </c>
      <c r="C8" s="345">
        <v>28861</v>
      </c>
      <c r="D8" s="344">
        <v>0</v>
      </c>
      <c r="E8" s="345">
        <v>25629</v>
      </c>
      <c r="F8" s="345">
        <v>74688.070000000007</v>
      </c>
      <c r="G8" s="358">
        <v>68546.81</v>
      </c>
      <c r="H8" s="358">
        <v>33272</v>
      </c>
      <c r="I8" s="345">
        <v>24978</v>
      </c>
      <c r="J8" s="345">
        <v>109562.67</v>
      </c>
      <c r="K8" s="358">
        <v>87120.98</v>
      </c>
      <c r="L8" s="358">
        <v>70261.210000000006</v>
      </c>
      <c r="M8" s="358">
        <v>75634</v>
      </c>
      <c r="N8" s="358">
        <v>84459</v>
      </c>
      <c r="O8" s="358">
        <v>70320</v>
      </c>
      <c r="P8" s="358">
        <v>53342</v>
      </c>
      <c r="Q8" s="358">
        <v>69039</v>
      </c>
      <c r="R8" s="358">
        <v>59516</v>
      </c>
      <c r="S8" s="358">
        <v>18722.509999999998</v>
      </c>
      <c r="T8" s="358">
        <v>50890</v>
      </c>
      <c r="U8" s="358">
        <v>56432</v>
      </c>
      <c r="V8" s="358">
        <v>62809</v>
      </c>
      <c r="W8" s="358">
        <v>54362.23</v>
      </c>
      <c r="X8" s="358">
        <v>74636.06</v>
      </c>
      <c r="Y8" s="345">
        <v>56402</v>
      </c>
      <c r="Z8" s="345">
        <v>71272</v>
      </c>
      <c r="AA8" s="345">
        <v>63749.59</v>
      </c>
      <c r="AB8" s="345">
        <v>73806.210000000006</v>
      </c>
      <c r="AC8" s="345">
        <v>80180.34</v>
      </c>
      <c r="AD8" s="345">
        <v>52242</v>
      </c>
      <c r="AE8" s="345">
        <v>60743</v>
      </c>
      <c r="AF8" s="345">
        <v>67737</v>
      </c>
      <c r="AG8" s="345">
        <v>53979</v>
      </c>
      <c r="AH8" s="345">
        <v>39518</v>
      </c>
      <c r="AI8" s="345">
        <v>52716</v>
      </c>
      <c r="AJ8" s="345">
        <v>63358</v>
      </c>
      <c r="AK8" s="345">
        <v>47207</v>
      </c>
      <c r="AL8" s="176">
        <v>50865</v>
      </c>
      <c r="AM8" s="46">
        <v>50533</v>
      </c>
      <c r="AN8" s="46">
        <v>41929</v>
      </c>
      <c r="AO8" s="46">
        <v>49436</v>
      </c>
      <c r="AP8" s="174"/>
    </row>
    <row r="9" spans="1:42" s="336" customFormat="1" ht="21" customHeight="1">
      <c r="A9" s="336" t="s">
        <v>36</v>
      </c>
      <c r="B9" s="345">
        <v>453805</v>
      </c>
      <c r="C9" s="345">
        <v>469178</v>
      </c>
      <c r="D9" s="344">
        <v>0</v>
      </c>
      <c r="E9" s="345">
        <v>521526</v>
      </c>
      <c r="F9" s="345">
        <v>702126.63</v>
      </c>
      <c r="G9" s="358">
        <v>689000.68</v>
      </c>
      <c r="H9" s="358">
        <v>489011</v>
      </c>
      <c r="I9" s="345">
        <v>509873</v>
      </c>
      <c r="J9" s="345">
        <v>656108.71</v>
      </c>
      <c r="K9" s="358">
        <v>696717.4</v>
      </c>
      <c r="L9" s="358">
        <v>687773.52</v>
      </c>
      <c r="M9" s="358">
        <v>659715</v>
      </c>
      <c r="N9" s="358">
        <v>631888</v>
      </c>
      <c r="O9" s="358">
        <v>652463</v>
      </c>
      <c r="P9" s="358">
        <v>692385</v>
      </c>
      <c r="Q9" s="358">
        <v>602903</v>
      </c>
      <c r="R9" s="358">
        <v>611040</v>
      </c>
      <c r="S9" s="358">
        <v>377783.69</v>
      </c>
      <c r="T9" s="358">
        <v>619112</v>
      </c>
      <c r="U9" s="358">
        <v>634275</v>
      </c>
      <c r="V9" s="358">
        <v>675433</v>
      </c>
      <c r="W9" s="358">
        <v>689665.51</v>
      </c>
      <c r="X9" s="358">
        <v>662204.31999999995</v>
      </c>
      <c r="Y9" s="345">
        <v>657487</v>
      </c>
      <c r="Z9" s="345">
        <v>635033</v>
      </c>
      <c r="AA9" s="345">
        <v>645357.16</v>
      </c>
      <c r="AB9" s="345">
        <v>631655.55000000005</v>
      </c>
      <c r="AC9" s="345">
        <v>614924.18999999994</v>
      </c>
      <c r="AD9" s="345">
        <v>619080</v>
      </c>
      <c r="AE9" s="345">
        <v>626555</v>
      </c>
      <c r="AF9" s="345">
        <v>624260</v>
      </c>
      <c r="AG9" s="345">
        <v>644049</v>
      </c>
      <c r="AH9" s="345">
        <v>633176</v>
      </c>
      <c r="AI9" s="345">
        <v>630660</v>
      </c>
      <c r="AJ9" s="345">
        <v>653418</v>
      </c>
      <c r="AK9" s="345">
        <v>680069</v>
      </c>
      <c r="AL9" s="176">
        <v>603664</v>
      </c>
      <c r="AM9" s="46">
        <v>632934</v>
      </c>
      <c r="AN9" s="46">
        <v>650243</v>
      </c>
      <c r="AO9" s="46">
        <v>621796</v>
      </c>
      <c r="AP9" s="174"/>
    </row>
    <row r="10" spans="1:42" s="336" customFormat="1" ht="21" customHeight="1">
      <c r="A10" s="349" t="s">
        <v>35</v>
      </c>
      <c r="B10" s="345">
        <v>305095</v>
      </c>
      <c r="C10" s="345">
        <v>319051</v>
      </c>
      <c r="D10" s="344">
        <v>0</v>
      </c>
      <c r="E10" s="345">
        <v>346634</v>
      </c>
      <c r="F10" s="345">
        <v>439237.04</v>
      </c>
      <c r="G10" s="358">
        <v>427043.87</v>
      </c>
      <c r="H10" s="358">
        <v>361151</v>
      </c>
      <c r="I10" s="345">
        <v>380816</v>
      </c>
      <c r="J10" s="345">
        <v>410339.33</v>
      </c>
      <c r="K10" s="358">
        <v>420797.39</v>
      </c>
      <c r="L10" s="358">
        <v>417528.32000000001</v>
      </c>
      <c r="M10" s="358">
        <v>414284</v>
      </c>
      <c r="N10" s="358">
        <v>434062</v>
      </c>
      <c r="O10" s="358">
        <v>402666</v>
      </c>
      <c r="P10" s="358">
        <v>359370</v>
      </c>
      <c r="Q10" s="358">
        <v>470430</v>
      </c>
      <c r="R10" s="358">
        <v>422353</v>
      </c>
      <c r="S10" s="358">
        <v>334375.58</v>
      </c>
      <c r="T10" s="358">
        <v>442360</v>
      </c>
      <c r="U10" s="358">
        <v>430804</v>
      </c>
      <c r="V10" s="358">
        <v>374815</v>
      </c>
      <c r="W10" s="358">
        <v>346904.07</v>
      </c>
      <c r="X10" s="358">
        <v>395536.1</v>
      </c>
      <c r="Y10" s="345">
        <v>411459</v>
      </c>
      <c r="Z10" s="345">
        <v>395374</v>
      </c>
      <c r="AA10" s="345">
        <v>372990.13</v>
      </c>
      <c r="AB10" s="345">
        <v>395280.99</v>
      </c>
      <c r="AC10" s="345">
        <v>404667.38</v>
      </c>
      <c r="AD10" s="345">
        <v>422581</v>
      </c>
      <c r="AE10" s="345">
        <v>395606</v>
      </c>
      <c r="AF10" s="345">
        <v>400201</v>
      </c>
      <c r="AG10" s="345">
        <v>394311</v>
      </c>
      <c r="AH10" s="345">
        <v>416181</v>
      </c>
      <c r="AI10" s="345">
        <v>401519</v>
      </c>
      <c r="AJ10" s="345">
        <v>407270</v>
      </c>
      <c r="AK10" s="345">
        <v>359078</v>
      </c>
      <c r="AL10" s="176">
        <v>395951</v>
      </c>
      <c r="AM10" s="46">
        <v>370448</v>
      </c>
      <c r="AN10" s="46">
        <v>375676</v>
      </c>
      <c r="AO10" s="46">
        <v>414137</v>
      </c>
      <c r="AP10" s="174"/>
    </row>
    <row r="11" spans="1:42" s="336" customFormat="1" ht="21" customHeight="1">
      <c r="A11" s="349" t="s">
        <v>34</v>
      </c>
      <c r="B11" s="345">
        <v>225254</v>
      </c>
      <c r="C11" s="345">
        <v>286358</v>
      </c>
      <c r="D11" s="344">
        <v>0</v>
      </c>
      <c r="E11" s="345">
        <v>260481</v>
      </c>
      <c r="F11" s="345">
        <v>412688.32</v>
      </c>
      <c r="G11" s="358">
        <v>433296.68</v>
      </c>
      <c r="H11" s="358">
        <v>235984</v>
      </c>
      <c r="I11" s="345">
        <v>242670</v>
      </c>
      <c r="J11" s="345">
        <v>409232.18</v>
      </c>
      <c r="K11" s="358">
        <v>431395.19</v>
      </c>
      <c r="L11" s="358">
        <v>453215.6</v>
      </c>
      <c r="M11" s="358">
        <v>424779</v>
      </c>
      <c r="N11" s="358">
        <v>449819</v>
      </c>
      <c r="O11" s="358">
        <v>443429</v>
      </c>
      <c r="P11" s="358">
        <v>454407</v>
      </c>
      <c r="Q11" s="358">
        <v>473512</v>
      </c>
      <c r="R11" s="358">
        <v>377341</v>
      </c>
      <c r="S11" s="358">
        <v>243252.58</v>
      </c>
      <c r="T11" s="358">
        <v>384632</v>
      </c>
      <c r="U11" s="358">
        <v>351703</v>
      </c>
      <c r="V11" s="358">
        <v>363738</v>
      </c>
      <c r="W11" s="358">
        <v>396571</v>
      </c>
      <c r="X11" s="358">
        <v>403491</v>
      </c>
      <c r="Y11" s="345">
        <v>373420</v>
      </c>
      <c r="Z11" s="345">
        <v>382194</v>
      </c>
      <c r="AA11" s="345">
        <v>405527.65</v>
      </c>
      <c r="AB11" s="345">
        <v>372890.88</v>
      </c>
      <c r="AC11" s="345">
        <v>380004.99</v>
      </c>
      <c r="AD11" s="345">
        <v>398918</v>
      </c>
      <c r="AE11" s="345">
        <v>366148</v>
      </c>
      <c r="AF11" s="345">
        <v>369741</v>
      </c>
      <c r="AG11" s="345">
        <v>399984</v>
      </c>
      <c r="AH11" s="345">
        <v>395120</v>
      </c>
      <c r="AI11" s="345">
        <v>358711</v>
      </c>
      <c r="AJ11" s="345">
        <v>369764</v>
      </c>
      <c r="AK11" s="345">
        <v>396798</v>
      </c>
      <c r="AL11" s="176">
        <v>397466</v>
      </c>
      <c r="AM11" s="46">
        <v>372087</v>
      </c>
      <c r="AN11" s="46">
        <v>406391</v>
      </c>
      <c r="AO11" s="46">
        <v>371919</v>
      </c>
      <c r="AP11" s="174"/>
    </row>
    <row r="12" spans="1:42" s="336" customFormat="1" ht="21" customHeight="1">
      <c r="A12" s="336" t="s">
        <v>33</v>
      </c>
      <c r="B12" s="358">
        <v>247863</v>
      </c>
      <c r="C12" s="358">
        <v>206367</v>
      </c>
      <c r="D12" s="344">
        <v>0</v>
      </c>
      <c r="E12" s="345">
        <v>199002</v>
      </c>
      <c r="F12" s="358">
        <v>308840.27</v>
      </c>
      <c r="G12" s="358">
        <v>334300.34000000003</v>
      </c>
      <c r="H12" s="358">
        <v>230959</v>
      </c>
      <c r="I12" s="358">
        <v>221781</v>
      </c>
      <c r="J12" s="358">
        <v>345551.99</v>
      </c>
      <c r="K12" s="358">
        <v>357153.4</v>
      </c>
      <c r="L12" s="358">
        <v>348690.25</v>
      </c>
      <c r="M12" s="358">
        <v>360663</v>
      </c>
      <c r="N12" s="358">
        <v>330785</v>
      </c>
      <c r="O12" s="358">
        <v>343187</v>
      </c>
      <c r="P12" s="358">
        <v>356758</v>
      </c>
      <c r="Q12" s="358">
        <f>Q13+Q14+Q15</f>
        <v>340041</v>
      </c>
      <c r="R12" s="358">
        <v>307756</v>
      </c>
      <c r="S12" s="358">
        <v>234933.38999999998</v>
      </c>
      <c r="T12" s="358">
        <v>302107</v>
      </c>
      <c r="U12" s="358">
        <v>324126</v>
      </c>
      <c r="V12" s="358">
        <v>310395</v>
      </c>
      <c r="W12" s="358">
        <f>SUM(W13:W15)</f>
        <v>313722.03000000003</v>
      </c>
      <c r="X12" s="358">
        <f>SUM(X13:X15)</f>
        <v>299905.01</v>
      </c>
      <c r="Y12" s="345">
        <v>320740</v>
      </c>
      <c r="Z12" s="345">
        <v>324330</v>
      </c>
      <c r="AA12" s="345">
        <v>321645.60000000003</v>
      </c>
      <c r="AB12" s="345">
        <v>319233.42</v>
      </c>
      <c r="AC12" s="345">
        <v>327431.44000000006</v>
      </c>
      <c r="AD12" s="345">
        <v>309470</v>
      </c>
      <c r="AE12" s="345">
        <v>344150</v>
      </c>
      <c r="AF12" s="345">
        <v>329600</v>
      </c>
      <c r="AG12" s="345">
        <v>302093</v>
      </c>
      <c r="AH12" s="345">
        <v>354064</v>
      </c>
      <c r="AI12" s="345">
        <v>380877</v>
      </c>
      <c r="AJ12" s="345">
        <v>327714</v>
      </c>
      <c r="AK12" s="345">
        <v>333418</v>
      </c>
      <c r="AL12" s="176">
        <v>354380</v>
      </c>
      <c r="AM12" s="46">
        <v>382672</v>
      </c>
      <c r="AN12" s="46">
        <v>341321</v>
      </c>
      <c r="AO12" s="46">
        <v>346520</v>
      </c>
      <c r="AP12" s="174"/>
    </row>
    <row r="13" spans="1:42" s="336" customFormat="1" ht="21" customHeight="1">
      <c r="A13" s="346" t="s">
        <v>32</v>
      </c>
      <c r="B13" s="345">
        <v>189018</v>
      </c>
      <c r="C13" s="358">
        <v>172923</v>
      </c>
      <c r="D13" s="344">
        <v>0</v>
      </c>
      <c r="E13" s="345">
        <v>165175</v>
      </c>
      <c r="F13" s="358">
        <v>246038.88</v>
      </c>
      <c r="G13" s="358">
        <v>273127.84000000003</v>
      </c>
      <c r="H13" s="358">
        <v>203593</v>
      </c>
      <c r="I13" s="358">
        <v>190850</v>
      </c>
      <c r="J13" s="358">
        <v>280115.51</v>
      </c>
      <c r="K13" s="358">
        <v>305449.53000000003</v>
      </c>
      <c r="L13" s="358">
        <v>285871.99</v>
      </c>
      <c r="M13" s="358">
        <v>289043</v>
      </c>
      <c r="N13" s="358">
        <v>267786</v>
      </c>
      <c r="O13" s="358">
        <v>278776</v>
      </c>
      <c r="P13" s="358">
        <v>294946</v>
      </c>
      <c r="Q13" s="358">
        <v>294982</v>
      </c>
      <c r="R13" s="358">
        <v>263009</v>
      </c>
      <c r="S13" s="358">
        <v>185925.61</v>
      </c>
      <c r="T13" s="358">
        <v>246199</v>
      </c>
      <c r="U13" s="358">
        <v>270491</v>
      </c>
      <c r="V13" s="358">
        <v>260934</v>
      </c>
      <c r="W13" s="358">
        <v>262898.64</v>
      </c>
      <c r="X13" s="358">
        <v>237242.39</v>
      </c>
      <c r="Y13" s="345">
        <v>268502</v>
      </c>
      <c r="Z13" s="345">
        <v>276690</v>
      </c>
      <c r="AA13" s="345">
        <v>272093.39</v>
      </c>
      <c r="AB13" s="345">
        <v>267612.40999999997</v>
      </c>
      <c r="AC13" s="345">
        <v>275794.03000000003</v>
      </c>
      <c r="AD13" s="345">
        <v>256237</v>
      </c>
      <c r="AE13" s="345">
        <v>289526</v>
      </c>
      <c r="AF13" s="345">
        <v>276230</v>
      </c>
      <c r="AG13" s="345">
        <v>233849</v>
      </c>
      <c r="AH13" s="345">
        <v>293915</v>
      </c>
      <c r="AI13" s="345">
        <v>309712</v>
      </c>
      <c r="AJ13" s="345">
        <v>249977</v>
      </c>
      <c r="AK13" s="345">
        <v>293428</v>
      </c>
      <c r="AL13" s="176">
        <v>286814</v>
      </c>
      <c r="AM13" s="46">
        <v>282789</v>
      </c>
      <c r="AN13" s="46">
        <v>272456</v>
      </c>
      <c r="AO13" s="46">
        <v>292303</v>
      </c>
      <c r="AP13" s="174"/>
    </row>
    <row r="14" spans="1:42" s="336" customFormat="1" ht="21" customHeight="1">
      <c r="A14" s="346" t="s">
        <v>31</v>
      </c>
      <c r="B14" s="345">
        <v>58845</v>
      </c>
      <c r="C14" s="358">
        <v>33444</v>
      </c>
      <c r="D14" s="344">
        <v>0</v>
      </c>
      <c r="E14" s="345">
        <v>33827</v>
      </c>
      <c r="F14" s="358">
        <v>62801.39</v>
      </c>
      <c r="G14" s="358">
        <v>61172.5</v>
      </c>
      <c r="H14" s="358">
        <v>27148</v>
      </c>
      <c r="I14" s="358">
        <v>30242</v>
      </c>
      <c r="J14" s="358">
        <v>65436.480000000003</v>
      </c>
      <c r="K14" s="358">
        <v>49893.31</v>
      </c>
      <c r="L14" s="358">
        <v>62818.26</v>
      </c>
      <c r="M14" s="358">
        <v>71366</v>
      </c>
      <c r="N14" s="358">
        <v>62999</v>
      </c>
      <c r="O14" s="358">
        <v>62793</v>
      </c>
      <c r="P14" s="358">
        <v>54984</v>
      </c>
      <c r="Q14" s="358">
        <v>44361</v>
      </c>
      <c r="R14" s="358">
        <v>44747</v>
      </c>
      <c r="S14" s="358">
        <v>49007.78</v>
      </c>
      <c r="T14" s="358">
        <v>55908</v>
      </c>
      <c r="U14" s="358">
        <v>53635</v>
      </c>
      <c r="V14" s="358">
        <v>49461</v>
      </c>
      <c r="W14" s="358">
        <v>50823.39</v>
      </c>
      <c r="X14" s="358">
        <v>62662.62</v>
      </c>
      <c r="Y14" s="345">
        <v>52238</v>
      </c>
      <c r="Z14" s="345">
        <v>47640</v>
      </c>
      <c r="AA14" s="345">
        <v>49552.21</v>
      </c>
      <c r="AB14" s="345">
        <v>51621.01</v>
      </c>
      <c r="AC14" s="345">
        <v>51637.41</v>
      </c>
      <c r="AD14" s="345">
        <v>53233</v>
      </c>
      <c r="AE14" s="345">
        <v>54624</v>
      </c>
      <c r="AF14" s="345">
        <v>53370</v>
      </c>
      <c r="AG14" s="345">
        <v>68244</v>
      </c>
      <c r="AH14" s="345">
        <v>59299</v>
      </c>
      <c r="AI14" s="345">
        <v>71165</v>
      </c>
      <c r="AJ14" s="345">
        <v>77737</v>
      </c>
      <c r="AK14" s="345">
        <v>39990</v>
      </c>
      <c r="AL14" s="176">
        <v>67124</v>
      </c>
      <c r="AM14" s="46">
        <v>99883</v>
      </c>
      <c r="AN14" s="46">
        <v>68865</v>
      </c>
      <c r="AO14" s="46">
        <v>54217</v>
      </c>
      <c r="AP14" s="174"/>
    </row>
    <row r="15" spans="1:42" s="336" customFormat="1" ht="21" customHeight="1">
      <c r="A15" s="347" t="s">
        <v>103</v>
      </c>
      <c r="B15" s="344">
        <v>0</v>
      </c>
      <c r="C15" s="344">
        <v>0</v>
      </c>
      <c r="D15" s="344">
        <v>0</v>
      </c>
      <c r="E15" s="344">
        <v>0</v>
      </c>
      <c r="F15" s="344">
        <v>0</v>
      </c>
      <c r="G15" s="344">
        <v>0</v>
      </c>
      <c r="H15" s="344">
        <v>0</v>
      </c>
      <c r="I15" s="345">
        <v>690</v>
      </c>
      <c r="J15" s="344">
        <v>0</v>
      </c>
      <c r="K15" s="345">
        <v>1810.56</v>
      </c>
      <c r="L15" s="344">
        <v>0</v>
      </c>
      <c r="M15" s="344">
        <v>254</v>
      </c>
      <c r="N15" s="344">
        <v>0</v>
      </c>
      <c r="O15" s="345">
        <v>1618</v>
      </c>
      <c r="P15" s="345">
        <v>6828</v>
      </c>
      <c r="Q15" s="345">
        <v>698</v>
      </c>
      <c r="R15" s="344">
        <v>0</v>
      </c>
      <c r="S15" s="344">
        <v>0</v>
      </c>
      <c r="T15" s="344">
        <v>0</v>
      </c>
      <c r="U15" s="344">
        <v>0</v>
      </c>
      <c r="V15" s="344">
        <v>0</v>
      </c>
      <c r="W15" s="344">
        <v>0</v>
      </c>
      <c r="X15" s="344">
        <v>0</v>
      </c>
      <c r="Y15" s="344">
        <v>0</v>
      </c>
      <c r="Z15" s="344">
        <v>0</v>
      </c>
      <c r="AA15" s="344">
        <v>0</v>
      </c>
      <c r="AB15" s="344">
        <v>0</v>
      </c>
      <c r="AC15" s="344">
        <v>0</v>
      </c>
      <c r="AD15" s="344">
        <v>0</v>
      </c>
      <c r="AE15" s="344">
        <v>0</v>
      </c>
      <c r="AF15" s="344">
        <v>0</v>
      </c>
      <c r="AG15" s="344">
        <v>0</v>
      </c>
      <c r="AH15" s="344">
        <v>850</v>
      </c>
      <c r="AI15" s="222">
        <v>0</v>
      </c>
      <c r="AJ15" s="222">
        <v>0</v>
      </c>
      <c r="AK15" s="222">
        <v>0</v>
      </c>
      <c r="AL15" s="181">
        <v>442</v>
      </c>
      <c r="AM15" s="222">
        <v>0</v>
      </c>
      <c r="AN15" s="222">
        <v>0</v>
      </c>
      <c r="AO15" s="222">
        <v>0</v>
      </c>
      <c r="AP15" s="174"/>
    </row>
    <row r="16" spans="1:42" s="336" customFormat="1" ht="21" customHeight="1">
      <c r="A16" s="336" t="s">
        <v>29</v>
      </c>
      <c r="B16" s="358">
        <v>186438</v>
      </c>
      <c r="C16" s="358">
        <v>186260</v>
      </c>
      <c r="D16" s="344">
        <v>0</v>
      </c>
      <c r="E16" s="345">
        <v>201441</v>
      </c>
      <c r="F16" s="358">
        <v>272892.69</v>
      </c>
      <c r="G16" s="358">
        <v>263530.78999999998</v>
      </c>
      <c r="H16" s="358">
        <v>218325</v>
      </c>
      <c r="I16" s="358">
        <v>216335</v>
      </c>
      <c r="J16" s="358">
        <v>300446.11</v>
      </c>
      <c r="K16" s="358">
        <v>239824.54</v>
      </c>
      <c r="L16" s="358">
        <v>247974.38</v>
      </c>
      <c r="M16" s="358">
        <v>271455</v>
      </c>
      <c r="N16" s="358">
        <v>261572</v>
      </c>
      <c r="O16" s="358">
        <v>267485</v>
      </c>
      <c r="P16" s="358">
        <v>260681</v>
      </c>
      <c r="Q16" s="358">
        <f>Q17+Q18+Q19</f>
        <v>241231</v>
      </c>
      <c r="R16" s="358">
        <v>232422</v>
      </c>
      <c r="S16" s="358">
        <v>187939.07</v>
      </c>
      <c r="T16" s="358">
        <v>217872</v>
      </c>
      <c r="U16" s="358">
        <v>221348</v>
      </c>
      <c r="V16" s="358">
        <v>230019</v>
      </c>
      <c r="W16" s="358">
        <f>SUM(W17:W19)</f>
        <v>219643.66999999998</v>
      </c>
      <c r="X16" s="358">
        <f>SUM(X17:X19)</f>
        <v>189691.03999999998</v>
      </c>
      <c r="Y16" s="345">
        <v>208137</v>
      </c>
      <c r="Z16" s="345">
        <v>220282</v>
      </c>
      <c r="AA16" s="345">
        <v>222602.87</v>
      </c>
      <c r="AB16" s="345">
        <v>238261.05</v>
      </c>
      <c r="AC16" s="345">
        <v>227879.78</v>
      </c>
      <c r="AD16" s="345">
        <v>234865</v>
      </c>
      <c r="AE16" s="345">
        <v>245501</v>
      </c>
      <c r="AF16" s="345">
        <v>249833</v>
      </c>
      <c r="AG16" s="345">
        <v>248331</v>
      </c>
      <c r="AH16" s="345">
        <v>206063</v>
      </c>
      <c r="AI16" s="345">
        <v>221434</v>
      </c>
      <c r="AJ16" s="345">
        <v>224494</v>
      </c>
      <c r="AK16" s="345">
        <v>231147</v>
      </c>
      <c r="AL16" s="176">
        <v>245193</v>
      </c>
      <c r="AM16" s="46">
        <v>239071</v>
      </c>
      <c r="AN16" s="46">
        <v>235247</v>
      </c>
      <c r="AO16" s="46">
        <v>248072</v>
      </c>
      <c r="AP16" s="174"/>
    </row>
    <row r="17" spans="1:46" s="336" customFormat="1" ht="21" customHeight="1">
      <c r="A17" s="347" t="s">
        <v>28</v>
      </c>
      <c r="B17" s="345">
        <v>80213</v>
      </c>
      <c r="C17" s="358">
        <v>96697</v>
      </c>
      <c r="D17" s="344">
        <v>0</v>
      </c>
      <c r="E17" s="345">
        <v>99277</v>
      </c>
      <c r="F17" s="358">
        <v>128323.63</v>
      </c>
      <c r="G17" s="358">
        <v>116571.56</v>
      </c>
      <c r="H17" s="358">
        <v>92959</v>
      </c>
      <c r="I17" s="358">
        <v>106789</v>
      </c>
      <c r="J17" s="358">
        <v>180740.83</v>
      </c>
      <c r="K17" s="358">
        <v>153273.67000000001</v>
      </c>
      <c r="L17" s="358">
        <v>129828.43</v>
      </c>
      <c r="M17" s="358">
        <v>151312</v>
      </c>
      <c r="N17" s="358">
        <v>143180</v>
      </c>
      <c r="O17" s="358">
        <v>127289</v>
      </c>
      <c r="P17" s="358">
        <v>135260</v>
      </c>
      <c r="Q17" s="358">
        <v>147991</v>
      </c>
      <c r="R17" s="358">
        <v>130750</v>
      </c>
      <c r="S17" s="358">
        <v>109300.03</v>
      </c>
      <c r="T17" s="358">
        <v>118680</v>
      </c>
      <c r="U17" s="358">
        <v>118922</v>
      </c>
      <c r="V17" s="358">
        <v>135467</v>
      </c>
      <c r="W17" s="358">
        <v>129958.88</v>
      </c>
      <c r="X17" s="358">
        <v>111071</v>
      </c>
      <c r="Y17" s="345">
        <v>116944</v>
      </c>
      <c r="Z17" s="345">
        <v>121745</v>
      </c>
      <c r="AA17" s="345">
        <v>118459.24</v>
      </c>
      <c r="AB17" s="345">
        <v>141802.82999999999</v>
      </c>
      <c r="AC17" s="345">
        <v>141447.18</v>
      </c>
      <c r="AD17" s="345">
        <v>143531</v>
      </c>
      <c r="AE17" s="345">
        <v>133439</v>
      </c>
      <c r="AF17" s="345">
        <v>139492</v>
      </c>
      <c r="AG17" s="345">
        <v>123047</v>
      </c>
      <c r="AH17" s="345">
        <v>114074</v>
      </c>
      <c r="AI17" s="345">
        <v>124759</v>
      </c>
      <c r="AJ17" s="345">
        <v>135093</v>
      </c>
      <c r="AK17" s="345">
        <v>135049</v>
      </c>
      <c r="AL17" s="176">
        <v>120619</v>
      </c>
      <c r="AM17" s="46">
        <v>131867</v>
      </c>
      <c r="AN17" s="46">
        <v>117238</v>
      </c>
      <c r="AO17" s="46">
        <v>135622</v>
      </c>
      <c r="AP17" s="174"/>
    </row>
    <row r="18" spans="1:46" s="336" customFormat="1" ht="21" customHeight="1">
      <c r="A18" s="347" t="s">
        <v>27</v>
      </c>
      <c r="B18" s="345">
        <v>71340</v>
      </c>
      <c r="C18" s="345">
        <v>58874</v>
      </c>
      <c r="D18" s="344">
        <v>0</v>
      </c>
      <c r="E18" s="345">
        <v>72633</v>
      </c>
      <c r="F18" s="345">
        <v>96683.33</v>
      </c>
      <c r="G18" s="358">
        <v>104416.77</v>
      </c>
      <c r="H18" s="358">
        <v>84639</v>
      </c>
      <c r="I18" s="345">
        <v>76371</v>
      </c>
      <c r="J18" s="345">
        <v>70261.41</v>
      </c>
      <c r="K18" s="358">
        <v>46655.94</v>
      </c>
      <c r="L18" s="358">
        <v>75324.899999999994</v>
      </c>
      <c r="M18" s="358">
        <v>89089</v>
      </c>
      <c r="N18" s="358">
        <v>87583</v>
      </c>
      <c r="O18" s="358">
        <v>103639</v>
      </c>
      <c r="P18" s="358">
        <v>82118</v>
      </c>
      <c r="Q18" s="358">
        <v>67518</v>
      </c>
      <c r="R18" s="358">
        <v>75078</v>
      </c>
      <c r="S18" s="358">
        <v>53484.94</v>
      </c>
      <c r="T18" s="358">
        <v>68187</v>
      </c>
      <c r="U18" s="358">
        <v>73866</v>
      </c>
      <c r="V18" s="358">
        <v>70809</v>
      </c>
      <c r="W18" s="358">
        <v>71689.789999999994</v>
      </c>
      <c r="X18" s="358">
        <v>55964.12</v>
      </c>
      <c r="Y18" s="345">
        <v>60105</v>
      </c>
      <c r="Z18" s="345">
        <v>63349</v>
      </c>
      <c r="AA18" s="345">
        <v>68528.009999999995</v>
      </c>
      <c r="AB18" s="345">
        <v>61670.14</v>
      </c>
      <c r="AC18" s="345">
        <v>52590</v>
      </c>
      <c r="AD18" s="345">
        <v>55419</v>
      </c>
      <c r="AE18" s="345">
        <v>74063</v>
      </c>
      <c r="AF18" s="345">
        <v>79298</v>
      </c>
      <c r="AG18" s="345">
        <v>97347</v>
      </c>
      <c r="AH18" s="345">
        <v>65260</v>
      </c>
      <c r="AI18" s="345">
        <v>73441</v>
      </c>
      <c r="AJ18" s="345">
        <v>68780</v>
      </c>
      <c r="AK18" s="345">
        <v>68827</v>
      </c>
      <c r="AL18" s="176">
        <v>79171</v>
      </c>
      <c r="AM18" s="46">
        <v>75253</v>
      </c>
      <c r="AN18" s="46">
        <v>85755</v>
      </c>
      <c r="AO18" s="46">
        <v>75927</v>
      </c>
      <c r="AP18" s="174"/>
    </row>
    <row r="19" spans="1:46" s="336" customFormat="1" ht="21" customHeight="1">
      <c r="A19" s="347" t="s">
        <v>26</v>
      </c>
      <c r="B19" s="345">
        <v>34885</v>
      </c>
      <c r="C19" s="345">
        <v>30689</v>
      </c>
      <c r="D19" s="344">
        <v>0</v>
      </c>
      <c r="E19" s="345">
        <v>29531</v>
      </c>
      <c r="F19" s="345">
        <v>47885.73</v>
      </c>
      <c r="G19" s="358">
        <v>42542.46</v>
      </c>
      <c r="H19" s="358">
        <v>40725</v>
      </c>
      <c r="I19" s="345">
        <v>33175</v>
      </c>
      <c r="J19" s="345">
        <v>49443.87</v>
      </c>
      <c r="K19" s="358">
        <v>39894.93</v>
      </c>
      <c r="L19" s="358">
        <v>42821.05</v>
      </c>
      <c r="M19" s="358">
        <v>31054</v>
      </c>
      <c r="N19" s="358">
        <v>30809</v>
      </c>
      <c r="O19" s="358">
        <v>36557</v>
      </c>
      <c r="P19" s="358">
        <v>43303</v>
      </c>
      <c r="Q19" s="358">
        <v>25722</v>
      </c>
      <c r="R19" s="358">
        <v>26594</v>
      </c>
      <c r="S19" s="358">
        <v>25154.1</v>
      </c>
      <c r="T19" s="358">
        <v>31005</v>
      </c>
      <c r="U19" s="358">
        <v>28560</v>
      </c>
      <c r="V19" s="358">
        <v>23743</v>
      </c>
      <c r="W19" s="358">
        <v>17995</v>
      </c>
      <c r="X19" s="358">
        <v>22655.919999999998</v>
      </c>
      <c r="Y19" s="345">
        <v>31088</v>
      </c>
      <c r="Z19" s="345">
        <v>35188</v>
      </c>
      <c r="AA19" s="345">
        <v>35615.620000000003</v>
      </c>
      <c r="AB19" s="345">
        <v>34788.080000000002</v>
      </c>
      <c r="AC19" s="345">
        <v>33842.6</v>
      </c>
      <c r="AD19" s="345">
        <v>35916</v>
      </c>
      <c r="AE19" s="345">
        <v>37999</v>
      </c>
      <c r="AF19" s="345">
        <v>31043</v>
      </c>
      <c r="AG19" s="345">
        <v>27937</v>
      </c>
      <c r="AH19" s="345">
        <v>26729</v>
      </c>
      <c r="AI19" s="345">
        <v>23234</v>
      </c>
      <c r="AJ19" s="345">
        <v>20621</v>
      </c>
      <c r="AK19" s="345">
        <v>27271</v>
      </c>
      <c r="AL19" s="176">
        <v>45403</v>
      </c>
      <c r="AM19" s="46">
        <v>31951</v>
      </c>
      <c r="AN19" s="46">
        <v>32254</v>
      </c>
      <c r="AO19" s="46">
        <v>36523</v>
      </c>
      <c r="AP19" s="174"/>
    </row>
    <row r="20" spans="1:46" s="336" customFormat="1" ht="21" customHeight="1">
      <c r="A20" s="346" t="s">
        <v>25</v>
      </c>
      <c r="B20" s="344">
        <v>0</v>
      </c>
      <c r="C20" s="344">
        <v>0</v>
      </c>
      <c r="D20" s="344">
        <v>0</v>
      </c>
      <c r="E20" s="344">
        <v>0</v>
      </c>
      <c r="F20" s="344">
        <v>0</v>
      </c>
      <c r="G20" s="344">
        <v>0</v>
      </c>
      <c r="H20" s="344">
        <v>0</v>
      </c>
      <c r="I20" s="344">
        <v>0</v>
      </c>
      <c r="J20" s="344">
        <v>0</v>
      </c>
      <c r="K20" s="344">
        <v>0</v>
      </c>
      <c r="L20" s="344">
        <v>0</v>
      </c>
      <c r="M20" s="344">
        <v>0</v>
      </c>
      <c r="N20" s="344">
        <v>0</v>
      </c>
      <c r="O20" s="344">
        <v>0</v>
      </c>
      <c r="P20" s="344">
        <v>0</v>
      </c>
      <c r="Q20" s="344">
        <v>0</v>
      </c>
      <c r="R20" s="344">
        <v>0</v>
      </c>
      <c r="S20" s="344">
        <v>0</v>
      </c>
      <c r="T20" s="344">
        <v>0</v>
      </c>
      <c r="U20" s="344">
        <v>0</v>
      </c>
      <c r="V20" s="344">
        <v>892</v>
      </c>
      <c r="W20" s="344">
        <v>0</v>
      </c>
      <c r="X20" s="344">
        <v>0</v>
      </c>
      <c r="Y20" s="344">
        <v>0</v>
      </c>
      <c r="Z20" s="344">
        <v>0</v>
      </c>
      <c r="AA20" s="344">
        <v>0</v>
      </c>
      <c r="AB20" s="344">
        <v>0</v>
      </c>
      <c r="AC20" s="344">
        <v>0</v>
      </c>
      <c r="AD20" s="344">
        <v>0</v>
      </c>
      <c r="AE20" s="344">
        <v>0</v>
      </c>
      <c r="AF20" s="344">
        <v>0</v>
      </c>
      <c r="AG20" s="344">
        <v>0</v>
      </c>
      <c r="AH20" s="344">
        <v>0</v>
      </c>
      <c r="AI20" s="344">
        <v>0</v>
      </c>
      <c r="AJ20" s="344" t="s">
        <v>7</v>
      </c>
      <c r="AK20" s="344" t="s">
        <v>7</v>
      </c>
      <c r="AL20" s="222">
        <v>0</v>
      </c>
      <c r="AM20" s="222">
        <v>0</v>
      </c>
      <c r="AN20" s="222">
        <v>0</v>
      </c>
      <c r="AO20" s="222">
        <v>0</v>
      </c>
      <c r="AP20" s="174"/>
    </row>
    <row r="21" spans="1:46" s="336" customFormat="1" ht="21" customHeight="1">
      <c r="A21" s="346" t="s">
        <v>24</v>
      </c>
      <c r="B21" s="345">
        <v>343</v>
      </c>
      <c r="C21" s="344">
        <v>0</v>
      </c>
      <c r="D21" s="344">
        <v>0</v>
      </c>
      <c r="E21" s="344">
        <v>0</v>
      </c>
      <c r="F21" s="345">
        <v>812.98</v>
      </c>
      <c r="G21" s="358">
        <v>741.83</v>
      </c>
      <c r="H21" s="344">
        <v>0</v>
      </c>
      <c r="I21" s="344">
        <v>0</v>
      </c>
      <c r="J21" s="344">
        <v>0</v>
      </c>
      <c r="K21" s="358">
        <v>3192.1</v>
      </c>
      <c r="L21" s="358">
        <v>1276.74</v>
      </c>
      <c r="M21" s="344">
        <v>0</v>
      </c>
      <c r="N21" s="344">
        <v>0</v>
      </c>
      <c r="O21" s="344">
        <v>0</v>
      </c>
      <c r="P21" s="358">
        <v>1286</v>
      </c>
      <c r="Q21" s="344">
        <v>2451</v>
      </c>
      <c r="R21" s="358">
        <v>1041.49</v>
      </c>
      <c r="S21" s="358">
        <v>334.05</v>
      </c>
      <c r="T21" s="358">
        <v>240</v>
      </c>
      <c r="U21" s="358">
        <v>467.77</v>
      </c>
      <c r="V21" s="358">
        <v>3263</v>
      </c>
      <c r="W21" s="358">
        <v>2871.99</v>
      </c>
      <c r="X21" s="358">
        <v>446.75</v>
      </c>
      <c r="Y21" s="344">
        <v>0</v>
      </c>
      <c r="Z21" s="345">
        <v>1194</v>
      </c>
      <c r="AA21" s="344">
        <v>0</v>
      </c>
      <c r="AB21" s="345">
        <v>2687.92</v>
      </c>
      <c r="AC21" s="345">
        <v>727.89</v>
      </c>
      <c r="AD21" s="345">
        <v>574</v>
      </c>
      <c r="AE21" s="344">
        <v>1102</v>
      </c>
      <c r="AF21" s="345">
        <v>222</v>
      </c>
      <c r="AG21" s="345">
        <v>275</v>
      </c>
      <c r="AH21" s="345">
        <v>0</v>
      </c>
      <c r="AI21" s="344">
        <v>0</v>
      </c>
      <c r="AJ21" s="345">
        <v>1491</v>
      </c>
      <c r="AK21" s="345">
        <v>834</v>
      </c>
      <c r="AL21" s="181">
        <v>2317</v>
      </c>
      <c r="AM21" s="46">
        <v>3610</v>
      </c>
      <c r="AN21" s="46">
        <v>1845</v>
      </c>
      <c r="AO21" s="46">
        <v>1365</v>
      </c>
      <c r="AP21" s="174"/>
    </row>
    <row r="22" spans="1:46" s="336" customFormat="1" ht="2.25" customHeight="1">
      <c r="A22" s="346"/>
      <c r="B22" s="357"/>
      <c r="C22" s="357"/>
      <c r="D22" s="345" t="s">
        <v>149</v>
      </c>
      <c r="E22" s="357"/>
      <c r="F22" s="6"/>
      <c r="G22" s="6"/>
      <c r="H22" s="6"/>
      <c r="I22" s="357"/>
      <c r="J22" s="357"/>
      <c r="K22" s="6"/>
      <c r="L22" s="6"/>
      <c r="M22" s="6"/>
      <c r="O22" s="336" t="s">
        <v>20</v>
      </c>
      <c r="P22" s="336" t="s">
        <v>20</v>
      </c>
      <c r="AD22" s="336" t="s">
        <v>20</v>
      </c>
      <c r="AE22" s="336" t="s">
        <v>20</v>
      </c>
      <c r="AF22" s="336" t="s">
        <v>20</v>
      </c>
      <c r="AG22" s="336" t="s">
        <v>20</v>
      </c>
      <c r="AH22" s="336" t="s">
        <v>20</v>
      </c>
      <c r="AI22" s="336" t="s">
        <v>20</v>
      </c>
      <c r="AJ22" s="336" t="s">
        <v>20</v>
      </c>
      <c r="AK22" s="336" t="s">
        <v>20</v>
      </c>
      <c r="AL22" s="456" t="s">
        <v>20</v>
      </c>
      <c r="AM22" s="456" t="s">
        <v>20</v>
      </c>
      <c r="AN22" s="456" t="s">
        <v>20</v>
      </c>
      <c r="AO22" s="456" t="s">
        <v>20</v>
      </c>
      <c r="AP22" s="174"/>
    </row>
    <row r="23" spans="1:46" s="336" customFormat="1" ht="25.5" customHeight="1">
      <c r="A23" s="458" t="s">
        <v>20</v>
      </c>
      <c r="B23" s="458"/>
      <c r="C23" s="458"/>
      <c r="D23" s="458"/>
      <c r="E23" s="458"/>
      <c r="F23" s="458"/>
      <c r="G23" s="458"/>
      <c r="H23" s="458"/>
      <c r="I23" s="458"/>
      <c r="J23" s="458"/>
      <c r="K23" s="458"/>
      <c r="L23" s="458"/>
      <c r="M23" s="6"/>
      <c r="P23" s="356"/>
      <c r="Q23" s="356"/>
      <c r="R23" s="356"/>
      <c r="S23" s="356"/>
      <c r="T23" s="356"/>
      <c r="U23" s="356"/>
      <c r="V23" s="356"/>
      <c r="W23" s="356"/>
      <c r="X23" s="356"/>
      <c r="Y23" s="356"/>
      <c r="AI23" s="336" t="s">
        <v>20</v>
      </c>
      <c r="AP23" s="174"/>
    </row>
    <row r="24" spans="1:46" s="336" customFormat="1" ht="18.75" customHeight="1">
      <c r="A24" s="354" t="s">
        <v>38</v>
      </c>
      <c r="B24" s="353">
        <f>SUM(B26:B30,B34,B38:B39)-0.1</f>
        <v>99.999999999999986</v>
      </c>
      <c r="C24" s="353">
        <v>100</v>
      </c>
      <c r="D24" s="355" t="s">
        <v>149</v>
      </c>
      <c r="E24" s="353">
        <f>SUM(E26:E30,E34,E38:E39)</f>
        <v>100.00000000000001</v>
      </c>
      <c r="F24" s="353">
        <v>100</v>
      </c>
      <c r="G24" s="353">
        <v>100</v>
      </c>
      <c r="H24" s="353">
        <v>100</v>
      </c>
      <c r="I24" s="353">
        <v>100</v>
      </c>
      <c r="J24" s="353">
        <v>100</v>
      </c>
      <c r="K24" s="353">
        <v>100</v>
      </c>
      <c r="L24" s="353">
        <v>100</v>
      </c>
      <c r="M24" s="353">
        <v>100</v>
      </c>
      <c r="N24" s="353">
        <v>100</v>
      </c>
      <c r="O24" s="353">
        <v>100</v>
      </c>
      <c r="P24" s="353">
        <v>100</v>
      </c>
      <c r="Q24" s="353">
        <v>100</v>
      </c>
      <c r="R24" s="353">
        <v>100</v>
      </c>
      <c r="S24" s="353">
        <v>100</v>
      </c>
      <c r="T24" s="353">
        <v>100</v>
      </c>
      <c r="U24" s="353">
        <v>100</v>
      </c>
      <c r="V24" s="353">
        <v>100</v>
      </c>
      <c r="W24" s="353">
        <v>100</v>
      </c>
      <c r="X24" s="353">
        <v>100</v>
      </c>
      <c r="Y24" s="353">
        <v>100</v>
      </c>
      <c r="Z24" s="353">
        <v>100</v>
      </c>
      <c r="AA24" s="353">
        <v>100</v>
      </c>
      <c r="AB24" s="353">
        <v>100</v>
      </c>
      <c r="AC24" s="353">
        <v>100</v>
      </c>
      <c r="AD24" s="353">
        <v>100</v>
      </c>
      <c r="AE24" s="353">
        <v>100</v>
      </c>
      <c r="AF24" s="353">
        <v>100</v>
      </c>
      <c r="AG24" s="353">
        <v>100</v>
      </c>
      <c r="AH24" s="353">
        <v>100</v>
      </c>
      <c r="AI24" s="353">
        <v>100</v>
      </c>
      <c r="AJ24" s="353">
        <v>100</v>
      </c>
      <c r="AK24" s="353">
        <v>100</v>
      </c>
      <c r="AL24" s="183">
        <v>100</v>
      </c>
      <c r="AM24" s="183">
        <v>100</v>
      </c>
      <c r="AN24" s="183">
        <v>100</v>
      </c>
      <c r="AO24" s="184">
        <v>100</v>
      </c>
      <c r="AP24" s="174"/>
    </row>
    <row r="25" spans="1:46" s="336" customFormat="1" ht="2.25" customHeight="1">
      <c r="A25" s="354"/>
      <c r="B25" s="353"/>
      <c r="C25" s="353"/>
      <c r="D25" s="345"/>
      <c r="E25" s="353"/>
      <c r="F25" s="353"/>
      <c r="G25" s="352"/>
      <c r="H25" s="353"/>
      <c r="I25" s="353"/>
      <c r="J25" s="353"/>
      <c r="K25" s="352"/>
      <c r="L25" s="352"/>
      <c r="M25" s="352"/>
      <c r="N25" s="352"/>
      <c r="O25" s="352"/>
      <c r="P25" s="352"/>
      <c r="Q25" s="352"/>
      <c r="R25" s="352"/>
      <c r="S25" s="352"/>
      <c r="T25" s="352"/>
      <c r="U25" s="351"/>
      <c r="V25" s="352"/>
      <c r="W25" s="352"/>
      <c r="X25" s="352"/>
      <c r="Y25" s="351"/>
      <c r="Z25" s="351"/>
      <c r="AA25" s="351"/>
      <c r="AB25" s="351"/>
      <c r="AC25" s="351"/>
      <c r="AD25" s="351"/>
      <c r="AE25" s="351"/>
      <c r="AF25" s="351"/>
      <c r="AG25" s="351"/>
      <c r="AH25" s="351"/>
      <c r="AI25" s="351"/>
      <c r="AJ25" s="351"/>
      <c r="AK25" s="351"/>
      <c r="AP25" s="174"/>
    </row>
    <row r="26" spans="1:46" s="336" customFormat="1" ht="21" customHeight="1">
      <c r="A26" s="350" t="s">
        <v>37</v>
      </c>
      <c r="B26" s="344">
        <f t="shared" ref="B26:B32" si="0">B8*100/$B$6</f>
        <v>3.0547234582208178</v>
      </c>
      <c r="C26" s="344">
        <f t="shared" ref="C26:C32" si="1">C8*100/$C$6</f>
        <v>1.9291145163176979</v>
      </c>
      <c r="D26" s="345" t="s">
        <v>149</v>
      </c>
      <c r="E26" s="344">
        <f t="shared" ref="E26:E39" si="2">E8*100/$E$6</f>
        <v>1.6484714542169518</v>
      </c>
      <c r="F26" s="344">
        <f>F8*100/$F$6</f>
        <v>3.37758526034172</v>
      </c>
      <c r="G26" s="344">
        <f>SUM(G8*100/G6)</f>
        <v>3.0926242329551479</v>
      </c>
      <c r="H26" s="344">
        <f t="shared" ref="H26:H39" si="3">H8*100/$H$6</f>
        <v>2.1209891999882706</v>
      </c>
      <c r="I26" s="344">
        <f t="shared" ref="I26:I33" si="4">I8*100/$I$6</f>
        <v>1.5645935082335654</v>
      </c>
      <c r="J26" s="344">
        <f t="shared" ref="J26:J32" si="5">J8*100/$J$6</f>
        <v>4.9103915713273469</v>
      </c>
      <c r="K26" s="344">
        <f t="shared" ref="K26:AH26" si="6">SUM(K8*100/K6)</f>
        <v>3.8959369037040945</v>
      </c>
      <c r="L26" s="344">
        <f t="shared" si="6"/>
        <v>3.1553679851979597</v>
      </c>
      <c r="M26" s="344">
        <f t="shared" si="6"/>
        <v>3.4277349503519101</v>
      </c>
      <c r="N26" s="344">
        <f t="shared" si="6"/>
        <v>3.852028541652889</v>
      </c>
      <c r="O26" s="344">
        <f t="shared" si="6"/>
        <v>3.2263540639122756</v>
      </c>
      <c r="P26" s="344">
        <f t="shared" si="6"/>
        <v>2.4488701601163148</v>
      </c>
      <c r="Q26" s="344">
        <f t="shared" si="6"/>
        <v>3.1386984759997927</v>
      </c>
      <c r="R26" s="344">
        <f t="shared" si="6"/>
        <v>2.9588325746009509</v>
      </c>
      <c r="S26" s="344">
        <f t="shared" si="6"/>
        <v>1.3398670576349776</v>
      </c>
      <c r="T26" s="344">
        <f t="shared" si="6"/>
        <v>2.5227876282772321</v>
      </c>
      <c r="U26" s="344">
        <f t="shared" si="6"/>
        <v>2.7948314260073159</v>
      </c>
      <c r="V26" s="344">
        <f t="shared" si="6"/>
        <v>3.1072582671898776</v>
      </c>
      <c r="W26" s="344">
        <f t="shared" si="6"/>
        <v>2.6862246700541226</v>
      </c>
      <c r="X26" s="344">
        <f t="shared" si="6"/>
        <v>3.6840757980364378</v>
      </c>
      <c r="Y26" s="344">
        <f t="shared" si="6"/>
        <v>2.7816506341100142</v>
      </c>
      <c r="Z26" s="344">
        <f t="shared" si="6"/>
        <v>3.511491225952478</v>
      </c>
      <c r="AA26" s="344">
        <f t="shared" si="6"/>
        <v>3.1374790648825002</v>
      </c>
      <c r="AB26" s="344">
        <f t="shared" si="6"/>
        <v>3.6289521765980801</v>
      </c>
      <c r="AC26" s="344">
        <f t="shared" si="6"/>
        <v>3.9384865822844501</v>
      </c>
      <c r="AD26" s="344">
        <f t="shared" si="6"/>
        <v>2.5637351366471517</v>
      </c>
      <c r="AE26" s="344">
        <f t="shared" si="6"/>
        <v>2.9778826897669139</v>
      </c>
      <c r="AF26" s="344">
        <f t="shared" si="6"/>
        <v>3.3178487005741593</v>
      </c>
      <c r="AG26" s="344">
        <f t="shared" si="6"/>
        <v>2.6421154544591299</v>
      </c>
      <c r="AH26" s="344">
        <f t="shared" si="6"/>
        <v>1.9332505594088807</v>
      </c>
      <c r="AI26" s="344">
        <f>SUM(AI8*100/AI6)-0.04</f>
        <v>2.5366441160614044</v>
      </c>
      <c r="AJ26" s="344">
        <f>SUM(AJ8*100/AJ6)</f>
        <v>3.0943942126750112</v>
      </c>
      <c r="AK26" s="344">
        <f>SUM(AK8*100/AK6)</f>
        <v>2.304409311752551</v>
      </c>
      <c r="AL26" s="344">
        <f t="shared" ref="AL26:AO26" si="7">SUM(AL8*100/AL6)</f>
        <v>2.481418025637173</v>
      </c>
      <c r="AM26" s="344">
        <f t="shared" si="7"/>
        <v>2.4633961454745767</v>
      </c>
      <c r="AN26" s="344">
        <f t="shared" si="7"/>
        <v>2.042674549801915</v>
      </c>
      <c r="AO26" s="344">
        <f t="shared" si="7"/>
        <v>2.407700980642836</v>
      </c>
      <c r="AQ26" s="185"/>
      <c r="AR26" s="185"/>
      <c r="AS26" s="185"/>
      <c r="AT26" s="184"/>
    </row>
    <row r="27" spans="1:46" s="336" customFormat="1" ht="21" customHeight="1">
      <c r="A27" s="336" t="s">
        <v>36</v>
      </c>
      <c r="B27" s="344">
        <f t="shared" si="0"/>
        <v>31.008114771124642</v>
      </c>
      <c r="C27" s="344">
        <f t="shared" si="1"/>
        <v>31.360593553130691</v>
      </c>
      <c r="D27" s="345" t="s">
        <v>149</v>
      </c>
      <c r="E27" s="344">
        <f t="shared" si="2"/>
        <v>33.544840751958724</v>
      </c>
      <c r="F27" s="344">
        <v>31.7</v>
      </c>
      <c r="G27" s="344">
        <f>SUM(G9*100/G6)</f>
        <v>31.085621628352584</v>
      </c>
      <c r="H27" s="344">
        <f t="shared" si="3"/>
        <v>31.172969754612414</v>
      </c>
      <c r="I27" s="344">
        <f t="shared" si="4"/>
        <v>31.937864753926359</v>
      </c>
      <c r="J27" s="344">
        <f t="shared" si="5"/>
        <v>29.405550991578231</v>
      </c>
      <c r="K27" s="344">
        <f t="shared" ref="K27:AK27" si="8">SUM(K9*100/K6)</f>
        <v>31.15629587859052</v>
      </c>
      <c r="L27" s="344">
        <f t="shared" si="8"/>
        <v>30.887292519939642</v>
      </c>
      <c r="M27" s="344">
        <f t="shared" si="8"/>
        <v>29.898301858574321</v>
      </c>
      <c r="N27" s="344">
        <f t="shared" si="8"/>
        <v>28.819316012834165</v>
      </c>
      <c r="O27" s="344">
        <f t="shared" si="8"/>
        <v>29.935674795255903</v>
      </c>
      <c r="P27" s="344">
        <f t="shared" si="8"/>
        <v>31.786602786024794</v>
      </c>
      <c r="Q27" s="344">
        <f t="shared" si="8"/>
        <v>27.40959062668496</v>
      </c>
      <c r="R27" s="344">
        <f t="shared" si="8"/>
        <v>30.377798514419062</v>
      </c>
      <c r="S27" s="344">
        <f t="shared" si="8"/>
        <v>27.035900696155831</v>
      </c>
      <c r="T27" s="344">
        <f t="shared" si="8"/>
        <v>30.691454001139196</v>
      </c>
      <c r="U27" s="344">
        <f t="shared" si="8"/>
        <v>31.412881037900309</v>
      </c>
      <c r="V27" s="344">
        <f t="shared" si="8"/>
        <v>33.414714024787223</v>
      </c>
      <c r="W27" s="344">
        <f t="shared" si="8"/>
        <v>34.078743772053834</v>
      </c>
      <c r="X27" s="344">
        <f t="shared" si="8"/>
        <v>32.68675903667981</v>
      </c>
      <c r="Y27" s="344">
        <f t="shared" si="8"/>
        <v>32.426139684214938</v>
      </c>
      <c r="Z27" s="344">
        <f t="shared" si="8"/>
        <v>31.28736120342182</v>
      </c>
      <c r="AA27" s="344">
        <f t="shared" si="8"/>
        <v>31.761687861396847</v>
      </c>
      <c r="AB27" s="344">
        <f t="shared" si="8"/>
        <v>31.057654674759174</v>
      </c>
      <c r="AC27" s="344">
        <f t="shared" si="8"/>
        <v>30.205293110968768</v>
      </c>
      <c r="AD27" s="344">
        <f t="shared" si="8"/>
        <v>30.380864982112449</v>
      </c>
      <c r="AE27" s="344">
        <f t="shared" si="8"/>
        <v>30.71641652020659</v>
      </c>
      <c r="AF27" s="344">
        <f t="shared" si="8"/>
        <v>30.577088294734409</v>
      </c>
      <c r="AG27" s="344">
        <f t="shared" si="8"/>
        <v>31.52433013447726</v>
      </c>
      <c r="AH27" s="344">
        <f t="shared" si="8"/>
        <v>30.975450584651991</v>
      </c>
      <c r="AI27" s="344">
        <f t="shared" si="8"/>
        <v>30.825297409425701</v>
      </c>
      <c r="AJ27" s="344">
        <f t="shared" si="8"/>
        <v>31.912826756805465</v>
      </c>
      <c r="AK27" s="344">
        <f t="shared" si="8"/>
        <v>33.197562569835945</v>
      </c>
      <c r="AL27" s="344">
        <f t="shared" ref="AL27:AO27" si="9">SUM(AL9*100/AL6)</f>
        <v>29.449380340671155</v>
      </c>
      <c r="AM27" s="344">
        <f t="shared" si="9"/>
        <v>30.85443523914681</v>
      </c>
      <c r="AN27" s="344">
        <f t="shared" si="9"/>
        <v>31.678189970827983</v>
      </c>
      <c r="AO27" s="344">
        <f t="shared" si="9"/>
        <v>30.28357551095948</v>
      </c>
      <c r="AQ27" s="185"/>
      <c r="AR27" s="185"/>
      <c r="AS27" s="185"/>
      <c r="AT27" s="184"/>
    </row>
    <row r="28" spans="1:46" s="336" customFormat="1" ht="21" customHeight="1">
      <c r="A28" s="349" t="s">
        <v>35</v>
      </c>
      <c r="B28" s="344">
        <f t="shared" si="0"/>
        <v>20.846885283538686</v>
      </c>
      <c r="C28" s="344">
        <f t="shared" si="1"/>
        <v>21.325869358153835</v>
      </c>
      <c r="D28" s="345" t="s">
        <v>149</v>
      </c>
      <c r="E28" s="344">
        <f t="shared" si="2"/>
        <v>22.295690587265945</v>
      </c>
      <c r="F28" s="344">
        <f t="shared" ref="F28:F39" si="10">F10*100/$F$6</f>
        <v>19.863420652054959</v>
      </c>
      <c r="G28" s="344">
        <f>SUM(G10*100/G6)</f>
        <v>19.266924615411686</v>
      </c>
      <c r="H28" s="344">
        <f t="shared" si="3"/>
        <v>23.022282116042437</v>
      </c>
      <c r="I28" s="344">
        <f t="shared" si="4"/>
        <v>23.853881072602828</v>
      </c>
      <c r="J28" s="344">
        <f t="shared" si="5"/>
        <v>18.390632387984983</v>
      </c>
      <c r="K28" s="344">
        <f t="shared" ref="K28:AK28" si="11">SUM(K10*100/K6)</f>
        <v>18.817511932066928</v>
      </c>
      <c r="L28" s="344">
        <f t="shared" si="11"/>
        <v>18.750822734784794</v>
      </c>
      <c r="M28" s="344">
        <f t="shared" si="11"/>
        <v>18.77536222031878</v>
      </c>
      <c r="N28" s="344">
        <f t="shared" si="11"/>
        <v>19.796815174782278</v>
      </c>
      <c r="O28" s="344">
        <f t="shared" si="11"/>
        <v>18.474731022458766</v>
      </c>
      <c r="P28" s="344">
        <f t="shared" si="11"/>
        <v>16.49826533390199</v>
      </c>
      <c r="Q28" s="344">
        <f t="shared" si="11"/>
        <v>21.387012037610372</v>
      </c>
      <c r="R28" s="344">
        <f t="shared" si="11"/>
        <v>20.997241319652453</v>
      </c>
      <c r="S28" s="344">
        <f t="shared" si="11"/>
        <v>23.929421029530179</v>
      </c>
      <c r="T28" s="344">
        <f t="shared" si="11"/>
        <v>21.929265774115077</v>
      </c>
      <c r="U28" s="344">
        <f t="shared" si="11"/>
        <v>21.335847704310599</v>
      </c>
      <c r="V28" s="344">
        <f t="shared" si="11"/>
        <v>18.54267712297241</v>
      </c>
      <c r="W28" s="344">
        <f t="shared" si="11"/>
        <v>17.141722680916185</v>
      </c>
      <c r="X28" s="344">
        <f t="shared" si="11"/>
        <v>19.523873222403758</v>
      </c>
      <c r="Y28" s="344">
        <f t="shared" si="11"/>
        <v>20.292457506121632</v>
      </c>
      <c r="Z28" s="344">
        <f t="shared" si="11"/>
        <v>19.479632000922312</v>
      </c>
      <c r="AA28" s="344">
        <f t="shared" si="11"/>
        <v>18.356960794301614</v>
      </c>
      <c r="AB28" s="344">
        <f t="shared" si="11"/>
        <v>19.435435162276235</v>
      </c>
      <c r="AC28" s="344">
        <f t="shared" si="11"/>
        <v>19.877404441265814</v>
      </c>
      <c r="AD28" s="344">
        <f t="shared" si="11"/>
        <v>20.737830821551434</v>
      </c>
      <c r="AE28" s="344">
        <f t="shared" si="11"/>
        <v>19.394304847767312</v>
      </c>
      <c r="AF28" s="344">
        <f t="shared" si="11"/>
        <v>19.602379317337334</v>
      </c>
      <c r="AG28" s="344">
        <f t="shared" si="11"/>
        <v>19.300379535805291</v>
      </c>
      <c r="AH28" s="344">
        <f t="shared" si="11"/>
        <v>20.359890456636151</v>
      </c>
      <c r="AI28" s="344">
        <f t="shared" si="11"/>
        <v>19.625380697261914</v>
      </c>
      <c r="AJ28" s="344">
        <f t="shared" si="11"/>
        <v>19.890999258122918</v>
      </c>
      <c r="AK28" s="344">
        <f t="shared" si="11"/>
        <v>17.528389578780317</v>
      </c>
      <c r="AL28" s="344">
        <f t="shared" ref="AL28:AO28" si="12">SUM(AL10*100/AL6)</f>
        <v>19.316228225087276</v>
      </c>
      <c r="AM28" s="344">
        <f t="shared" si="12"/>
        <v>18.058697787559929</v>
      </c>
      <c r="AN28" s="344">
        <f t="shared" si="12"/>
        <v>18.301982021307069</v>
      </c>
      <c r="AO28" s="344">
        <f t="shared" si="12"/>
        <v>20.16987743790926</v>
      </c>
      <c r="AQ28" s="185"/>
      <c r="AR28" s="185"/>
      <c r="AS28" s="185"/>
      <c r="AT28" s="184"/>
    </row>
    <row r="29" spans="1:46" s="336" customFormat="1" ht="21" customHeight="1">
      <c r="A29" s="349" t="s">
        <v>34</v>
      </c>
      <c r="B29" s="344">
        <f t="shared" si="0"/>
        <v>15.391416764149602</v>
      </c>
      <c r="C29" s="344">
        <f t="shared" si="1"/>
        <v>19.140617950303294</v>
      </c>
      <c r="D29" s="345" t="s">
        <v>149</v>
      </c>
      <c r="E29" s="344">
        <f t="shared" si="2"/>
        <v>16.754281980018177</v>
      </c>
      <c r="F29" s="344">
        <f t="shared" si="10"/>
        <v>18.662819734760678</v>
      </c>
      <c r="G29" s="344">
        <f>SUM(G11*100/G6)</f>
        <v>19.549032444062856</v>
      </c>
      <c r="H29" s="344">
        <f t="shared" si="3"/>
        <v>15.043265068827605</v>
      </c>
      <c r="I29" s="344">
        <f t="shared" si="4"/>
        <v>15.20057276975896</v>
      </c>
      <c r="J29" s="344">
        <f t="shared" si="5"/>
        <v>18.341012019768371</v>
      </c>
      <c r="K29" s="344">
        <f t="shared" ref="K29:AI29" si="13">SUM(K11*100/K6)</f>
        <v>19.291431763066022</v>
      </c>
      <c r="L29" s="344">
        <f t="shared" si="13"/>
        <v>20.353506502838254</v>
      </c>
      <c r="M29" s="344">
        <f t="shared" si="13"/>
        <v>19.250995907601528</v>
      </c>
      <c r="N29" s="344">
        <f t="shared" si="13"/>
        <v>20.515464622808238</v>
      </c>
      <c r="O29" s="344">
        <f t="shared" si="13"/>
        <v>20.344979468238858</v>
      </c>
      <c r="P29" s="344">
        <f t="shared" si="13"/>
        <v>20.861305216301869</v>
      </c>
      <c r="Q29" s="344">
        <f t="shared" si="13"/>
        <v>21.527128040203564</v>
      </c>
      <c r="R29" s="344">
        <f t="shared" si="13"/>
        <v>18.759473797508189</v>
      </c>
      <c r="S29" s="344">
        <f t="shared" si="13"/>
        <v>17.408249141098977</v>
      </c>
      <c r="T29" s="344">
        <f t="shared" si="13"/>
        <v>19.067495599126122</v>
      </c>
      <c r="U29" s="344">
        <f t="shared" si="13"/>
        <v>17.418319340463761</v>
      </c>
      <c r="V29" s="344">
        <f t="shared" si="13"/>
        <v>17.994680819486248</v>
      </c>
      <c r="W29" s="344">
        <f t="shared" si="13"/>
        <v>19.59593643653017</v>
      </c>
      <c r="X29" s="344">
        <f t="shared" si="13"/>
        <v>19.916531336535186</v>
      </c>
      <c r="Y29" s="344">
        <f t="shared" si="13"/>
        <v>18.41643877503212</v>
      </c>
      <c r="Z29" s="344">
        <f t="shared" si="13"/>
        <v>18.830268234533637</v>
      </c>
      <c r="AA29" s="344">
        <f t="shared" si="13"/>
        <v>19.958316784562815</v>
      </c>
      <c r="AB29" s="344">
        <f t="shared" si="13"/>
        <v>18.334543537861833</v>
      </c>
      <c r="AC29" s="344">
        <f t="shared" si="13"/>
        <v>18.665979145463048</v>
      </c>
      <c r="AD29" s="344">
        <f t="shared" si="13"/>
        <v>19.576587673538693</v>
      </c>
      <c r="AE29" s="344">
        <f t="shared" si="13"/>
        <v>17.950147195442703</v>
      </c>
      <c r="AF29" s="344">
        <f t="shared" si="13"/>
        <v>18.110407847985446</v>
      </c>
      <c r="AG29" s="344">
        <f t="shared" si="13"/>
        <v>19.578056428173557</v>
      </c>
      <c r="AH29" s="344">
        <f t="shared" si="13"/>
        <v>19.329570348540841</v>
      </c>
      <c r="AI29" s="344">
        <f t="shared" si="13"/>
        <v>17.533018201618148</v>
      </c>
      <c r="AJ29" s="344">
        <f>SUM(AJ11*100/AJ6)-0.04</f>
        <v>18.019212438138247</v>
      </c>
      <c r="AK29" s="344">
        <f>SUM(AK11*100/AK6)</f>
        <v>19.369691064562218</v>
      </c>
      <c r="AL29" s="344">
        <f t="shared" ref="AL29:AO29" si="14">SUM(AL11*100/AL6)</f>
        <v>19.390136576779803</v>
      </c>
      <c r="AM29" s="344">
        <f t="shared" si="14"/>
        <v>18.138596196172774</v>
      </c>
      <c r="AN29" s="344">
        <f t="shared" si="14"/>
        <v>19.798338929346038</v>
      </c>
      <c r="AO29" s="344">
        <f t="shared" si="14"/>
        <v>18.113717554407778</v>
      </c>
      <c r="AQ29" s="185"/>
      <c r="AR29" s="185"/>
      <c r="AS29" s="185"/>
      <c r="AT29" s="184"/>
    </row>
    <row r="30" spans="1:46" s="336" customFormat="1" ht="21" customHeight="1">
      <c r="A30" s="336" t="s">
        <v>33</v>
      </c>
      <c r="B30" s="344">
        <f t="shared" si="0"/>
        <v>16.936270758399022</v>
      </c>
      <c r="C30" s="344">
        <f t="shared" si="1"/>
        <v>13.793894022692713</v>
      </c>
      <c r="D30" s="345" t="s">
        <v>149</v>
      </c>
      <c r="E30" s="344">
        <f t="shared" si="2"/>
        <v>12.799918698820941</v>
      </c>
      <c r="F30" s="344">
        <f t="shared" si="10"/>
        <v>13.966545711409561</v>
      </c>
      <c r="G30" s="344">
        <f>SUM(G12*100/G6)</f>
        <v>15.082617740623455</v>
      </c>
      <c r="H30" s="344">
        <f t="shared" si="3"/>
        <v>14.72293654244082</v>
      </c>
      <c r="I30" s="344">
        <f t="shared" si="4"/>
        <v>13.892109570403889</v>
      </c>
      <c r="J30" s="344">
        <f t="shared" si="5"/>
        <v>15.486986390085159</v>
      </c>
      <c r="K30" s="344">
        <f t="shared" ref="K30:AK30" si="15">SUM(K12*100/K6)</f>
        <v>15.9714354836618</v>
      </c>
      <c r="L30" s="344">
        <f t="shared" si="15"/>
        <v>15.659366691815764</v>
      </c>
      <c r="M30" s="344">
        <f t="shared" si="15"/>
        <v>16.345257032535248</v>
      </c>
      <c r="N30" s="344">
        <f t="shared" si="15"/>
        <v>15.086530282748445</v>
      </c>
      <c r="O30" s="344">
        <f t="shared" si="15"/>
        <v>15.745773210066298</v>
      </c>
      <c r="P30" s="344">
        <f t="shared" si="15"/>
        <v>16.378351403823931</v>
      </c>
      <c r="Q30" s="344">
        <f t="shared" si="15"/>
        <v>15.459177689095229</v>
      </c>
      <c r="R30" s="344">
        <f t="shared" si="15"/>
        <v>15.300061795632942</v>
      </c>
      <c r="S30" s="344">
        <f t="shared" si="15"/>
        <v>16.812890472458591</v>
      </c>
      <c r="T30" s="344">
        <f t="shared" si="15"/>
        <v>14.976455138847509</v>
      </c>
      <c r="U30" s="344">
        <f t="shared" si="15"/>
        <v>16.052550517189665</v>
      </c>
      <c r="V30" s="344">
        <f t="shared" si="15"/>
        <v>15.355720196857172</v>
      </c>
      <c r="W30" s="344">
        <f t="shared" si="15"/>
        <v>15.502084011738658</v>
      </c>
      <c r="X30" s="344">
        <f t="shared" si="15"/>
        <v>14.803471526375802</v>
      </c>
      <c r="Y30" s="344">
        <f t="shared" si="15"/>
        <v>15.818350845438921</v>
      </c>
      <c r="Z30" s="344">
        <f t="shared" si="15"/>
        <v>15.979374078364115</v>
      </c>
      <c r="AA30" s="344">
        <f t="shared" si="15"/>
        <v>15.830005123351707</v>
      </c>
      <c r="AB30" s="344">
        <f t="shared" si="15"/>
        <v>15.696278326062927</v>
      </c>
      <c r="AC30" s="344">
        <f t="shared" si="15"/>
        <v>16.083547825540229</v>
      </c>
      <c r="AD30" s="344">
        <f t="shared" si="15"/>
        <v>15.186997296010757</v>
      </c>
      <c r="AE30" s="344">
        <f t="shared" si="15"/>
        <v>16.871710776275183</v>
      </c>
      <c r="AF30" s="344">
        <f t="shared" si="15"/>
        <v>16.144248072829367</v>
      </c>
      <c r="AG30" s="344">
        <f t="shared" si="15"/>
        <v>14.786575964429165</v>
      </c>
      <c r="AH30" s="344">
        <f t="shared" si="15"/>
        <v>17.321079661585756</v>
      </c>
      <c r="AI30" s="344">
        <f t="shared" si="15"/>
        <v>18.616444362112443</v>
      </c>
      <c r="AJ30" s="344">
        <f t="shared" si="15"/>
        <v>16.005497411732989</v>
      </c>
      <c r="AK30" s="344">
        <f t="shared" si="15"/>
        <v>16.275796892535261</v>
      </c>
      <c r="AL30" s="344">
        <f t="shared" ref="AL30:AO30" si="16">SUM(AL12*100/AL6)</f>
        <v>17.288212325278707</v>
      </c>
      <c r="AM30" s="344">
        <f t="shared" si="16"/>
        <v>18.654596595908558</v>
      </c>
      <c r="AN30" s="344">
        <f t="shared" si="16"/>
        <v>16.628293544156534</v>
      </c>
      <c r="AO30" s="344">
        <f t="shared" si="16"/>
        <v>16.876700052843184</v>
      </c>
      <c r="AQ30" s="185"/>
      <c r="AR30" s="185"/>
      <c r="AS30" s="185"/>
      <c r="AT30" s="184"/>
    </row>
    <row r="31" spans="1:46" s="336" customFormat="1" ht="21" customHeight="1">
      <c r="A31" s="346" t="s">
        <v>32</v>
      </c>
      <c r="B31" s="344">
        <f t="shared" si="0"/>
        <v>12.91544129705146</v>
      </c>
      <c r="C31" s="344">
        <f t="shared" si="1"/>
        <v>11.558444596694684</v>
      </c>
      <c r="D31" s="345" t="s">
        <v>149</v>
      </c>
      <c r="E31" s="344">
        <f t="shared" si="2"/>
        <v>10.624147350668579</v>
      </c>
      <c r="F31" s="344">
        <f t="shared" si="10"/>
        <v>11.126506476321923</v>
      </c>
      <c r="G31" s="344">
        <f>SUM(G13*100/G6)</f>
        <v>12.322700015926291</v>
      </c>
      <c r="H31" s="344">
        <f t="shared" si="3"/>
        <v>12.978436949783962</v>
      </c>
      <c r="I31" s="344">
        <f t="shared" si="4"/>
        <v>11.954626913538952</v>
      </c>
      <c r="J31" s="344">
        <f t="shared" si="5"/>
        <v>12.554247165590809</v>
      </c>
      <c r="K31" s="344">
        <f t="shared" ref="K31:AK31" si="17">SUM(K13*100/K6)</f>
        <v>13.659305670644098</v>
      </c>
      <c r="L31" s="344">
        <f t="shared" si="17"/>
        <v>12.838254922037795</v>
      </c>
      <c r="M31" s="344">
        <f t="shared" si="17"/>
        <v>13.099436672059749</v>
      </c>
      <c r="N31" s="344">
        <f t="shared" si="17"/>
        <v>12.213255130359826</v>
      </c>
      <c r="O31" s="344">
        <f t="shared" si="17"/>
        <v>12.790530155307287</v>
      </c>
      <c r="P31" s="344">
        <f t="shared" si="17"/>
        <v>13.540633239204878</v>
      </c>
      <c r="Q31" s="344">
        <f t="shared" si="17"/>
        <v>13.410674457152782</v>
      </c>
      <c r="R31" s="344">
        <f t="shared" si="17"/>
        <v>13.075468724598789</v>
      </c>
      <c r="S31" s="344">
        <f t="shared" si="17"/>
        <v>13.305673224887496</v>
      </c>
      <c r="T31" s="344">
        <f t="shared" si="17"/>
        <v>12.204908455378783</v>
      </c>
      <c r="U31" s="344">
        <f t="shared" si="17"/>
        <v>13.396242331516602</v>
      </c>
      <c r="V31" s="344">
        <f t="shared" si="17"/>
        <v>12.908808111750284</v>
      </c>
      <c r="W31" s="344">
        <f t="shared" si="17"/>
        <v>12.990725591861805</v>
      </c>
      <c r="X31" s="344">
        <f t="shared" si="17"/>
        <v>11.710411123890005</v>
      </c>
      <c r="Y31" s="344">
        <f t="shared" si="17"/>
        <v>13.242061603485817</v>
      </c>
      <c r="Z31" s="344">
        <f t="shared" si="17"/>
        <v>13.632204895453912</v>
      </c>
      <c r="AA31" s="344">
        <f t="shared" si="17"/>
        <v>13.391259689951095</v>
      </c>
      <c r="AB31" s="344">
        <f t="shared" si="17"/>
        <v>13.158142624504869</v>
      </c>
      <c r="AC31" s="344">
        <f t="shared" si="17"/>
        <v>13.547100032615916</v>
      </c>
      <c r="AD31" s="344">
        <f t="shared" si="17"/>
        <v>12.574629612362775</v>
      </c>
      <c r="AE31" s="344">
        <f t="shared" si="17"/>
        <v>14.193807741426264</v>
      </c>
      <c r="AF31" s="344">
        <f t="shared" si="17"/>
        <v>13.530114214677354</v>
      </c>
      <c r="AG31" s="344">
        <f t="shared" si="17"/>
        <v>11.446230143385632</v>
      </c>
      <c r="AH31" s="344">
        <f t="shared" si="17"/>
        <v>14.378544920508659</v>
      </c>
      <c r="AI31" s="344">
        <f t="shared" si="17"/>
        <v>15.138053009970591</v>
      </c>
      <c r="AJ31" s="344">
        <f t="shared" si="17"/>
        <v>12.208835223679115</v>
      </c>
      <c r="AK31" s="344">
        <f t="shared" si="17"/>
        <v>14.323685375663091</v>
      </c>
      <c r="AL31" s="344">
        <f t="shared" ref="AL31:AO31" si="18">SUM(AL13*100/AL6)</f>
        <v>13.992046192963731</v>
      </c>
      <c r="AM31" s="344">
        <f t="shared" si="18"/>
        <v>13.78547350409851</v>
      </c>
      <c r="AN31" s="344">
        <f t="shared" si="18"/>
        <v>13.273365382929011</v>
      </c>
      <c r="AO31" s="344">
        <f t="shared" si="18"/>
        <v>14.236148145983552</v>
      </c>
      <c r="AQ31" s="185"/>
      <c r="AR31" s="185"/>
      <c r="AS31" s="185"/>
      <c r="AT31" s="184"/>
    </row>
    <row r="32" spans="1:46" s="336" customFormat="1" ht="21" customHeight="1">
      <c r="A32" s="346" t="s">
        <v>31</v>
      </c>
      <c r="B32" s="344">
        <f t="shared" si="0"/>
        <v>4.0208294613475601</v>
      </c>
      <c r="C32" s="344">
        <f t="shared" si="1"/>
        <v>2.235449425998028</v>
      </c>
      <c r="D32" s="345" t="s">
        <v>149</v>
      </c>
      <c r="E32" s="344">
        <f t="shared" si="2"/>
        <v>2.17577134815236</v>
      </c>
      <c r="F32" s="344">
        <f t="shared" si="10"/>
        <v>2.8400392350876369</v>
      </c>
      <c r="G32" s="344">
        <f>SUM(G14*100/G6)</f>
        <v>2.7599177246971638</v>
      </c>
      <c r="H32" s="344">
        <f t="shared" si="3"/>
        <v>1.7306027531041588</v>
      </c>
      <c r="I32" s="344">
        <f t="shared" si="4"/>
        <v>1.8943244805828923</v>
      </c>
      <c r="J32" s="344">
        <f t="shared" si="5"/>
        <v>2.9327392244943509</v>
      </c>
      <c r="K32" s="344">
        <f t="shared" ref="K32:AK32" si="19">SUM(K14*100/K$6)</f>
        <v>2.2311639248886839</v>
      </c>
      <c r="L32" s="344">
        <f t="shared" si="19"/>
        <v>2.8211117697779695</v>
      </c>
      <c r="M32" s="344">
        <f t="shared" si="19"/>
        <v>3.2343090735226805</v>
      </c>
      <c r="N32" s="344">
        <f t="shared" si="19"/>
        <v>2.8732751523886191</v>
      </c>
      <c r="O32" s="344">
        <f t="shared" si="19"/>
        <v>2.8810075474295154</v>
      </c>
      <c r="P32" s="344">
        <f t="shared" si="19"/>
        <v>2.5242525005405767</v>
      </c>
      <c r="Q32" s="344">
        <f t="shared" si="19"/>
        <v>2.0167702761312709</v>
      </c>
      <c r="R32" s="344">
        <f t="shared" si="19"/>
        <v>2.2245930710341546</v>
      </c>
      <c r="S32" s="344">
        <f t="shared" si="19"/>
        <v>3.5072172475710954</v>
      </c>
      <c r="T32" s="344">
        <f t="shared" si="19"/>
        <v>2.7715466834687263</v>
      </c>
      <c r="U32" s="344">
        <f t="shared" si="19"/>
        <v>2.6563081856730646</v>
      </c>
      <c r="V32" s="344">
        <f t="shared" si="19"/>
        <v>2.4469120851068884</v>
      </c>
      <c r="W32" s="344">
        <f t="shared" si="19"/>
        <v>2.5113584198768519</v>
      </c>
      <c r="X32" s="344">
        <f t="shared" si="19"/>
        <v>3.0930604024857966</v>
      </c>
      <c r="Y32" s="344">
        <f t="shared" si="19"/>
        <v>2.5762892419531034</v>
      </c>
      <c r="Z32" s="344">
        <f t="shared" si="19"/>
        <v>2.3471691829102039</v>
      </c>
      <c r="AA32" s="344">
        <f t="shared" si="19"/>
        <v>2.4387454334006113</v>
      </c>
      <c r="AB32" s="344">
        <f t="shared" si="19"/>
        <v>2.5381357015580566</v>
      </c>
      <c r="AC32" s="344">
        <f t="shared" si="19"/>
        <v>2.5364477929243114</v>
      </c>
      <c r="AD32" s="344">
        <f t="shared" si="19"/>
        <v>2.6123676836479808</v>
      </c>
      <c r="AE32" s="344">
        <f t="shared" si="19"/>
        <v>2.6779030348489195</v>
      </c>
      <c r="AF32" s="344">
        <f t="shared" si="19"/>
        <v>2.6141338581520124</v>
      </c>
      <c r="AG32" s="344">
        <f t="shared" si="19"/>
        <v>3.3403458210435324</v>
      </c>
      <c r="AH32" s="344">
        <f t="shared" si="19"/>
        <v>2.9009520958142421</v>
      </c>
      <c r="AI32" s="344">
        <f t="shared" si="19"/>
        <v>3.4783913521418515</v>
      </c>
      <c r="AJ32" s="344">
        <f t="shared" si="19"/>
        <v>3.7966621880538742</v>
      </c>
      <c r="AK32" s="344">
        <f t="shared" si="19"/>
        <v>1.9521115168721697</v>
      </c>
      <c r="AL32" s="344">
        <f t="shared" ref="AL32:AO32" si="20">SUM(AL14*100/AL$6)</f>
        <v>3.2746034316891692</v>
      </c>
      <c r="AM32" s="344">
        <f t="shared" si="20"/>
        <v>4.8691230918100477</v>
      </c>
      <c r="AN32" s="344">
        <f t="shared" si="20"/>
        <v>3.3549281612275244</v>
      </c>
      <c r="AO32" s="344">
        <f t="shared" si="20"/>
        <v>2.6405519068596295</v>
      </c>
      <c r="AQ32" s="185"/>
      <c r="AR32" s="185"/>
      <c r="AS32" s="185"/>
      <c r="AT32" s="184"/>
    </row>
    <row r="33" spans="1:46" s="336" customFormat="1" ht="21" customHeight="1">
      <c r="A33" s="347" t="s">
        <v>30</v>
      </c>
      <c r="B33" s="345" t="s">
        <v>149</v>
      </c>
      <c r="C33" s="345" t="s">
        <v>149</v>
      </c>
      <c r="D33" s="345" t="s">
        <v>149</v>
      </c>
      <c r="E33" s="344">
        <f t="shared" si="2"/>
        <v>0</v>
      </c>
      <c r="F33" s="344">
        <f t="shared" si="10"/>
        <v>0</v>
      </c>
      <c r="G33" s="345">
        <f>SUM(G15*100/G6)</f>
        <v>0</v>
      </c>
      <c r="H33" s="345">
        <f t="shared" si="3"/>
        <v>0</v>
      </c>
      <c r="I33" s="344">
        <f t="shared" si="4"/>
        <v>4.3220815144573627E-2</v>
      </c>
      <c r="J33" s="348">
        <f>0*100/$I$6</f>
        <v>0</v>
      </c>
      <c r="K33" s="344">
        <f t="shared" ref="K33:AG33" si="21">SUM(K15*100/K$6)</f>
        <v>8.0965888129018809E-2</v>
      </c>
      <c r="L33" s="344">
        <f t="shared" si="21"/>
        <v>0</v>
      </c>
      <c r="M33" s="344">
        <f t="shared" si="21"/>
        <v>1.1511286952817319E-2</v>
      </c>
      <c r="N33" s="344">
        <f t="shared" si="21"/>
        <v>0</v>
      </c>
      <c r="O33" s="344">
        <f t="shared" si="21"/>
        <v>7.4235507329494618E-2</v>
      </c>
      <c r="P33" s="344">
        <f t="shared" si="21"/>
        <v>0.31346566407847842</v>
      </c>
      <c r="Q33" s="344">
        <f t="shared" si="21"/>
        <v>3.1732955811177091E-2</v>
      </c>
      <c r="R33" s="344">
        <f t="shared" si="21"/>
        <v>0</v>
      </c>
      <c r="S33" s="344">
        <f t="shared" si="21"/>
        <v>0</v>
      </c>
      <c r="T33" s="344">
        <f t="shared" si="21"/>
        <v>0</v>
      </c>
      <c r="U33" s="344">
        <f t="shared" si="21"/>
        <v>0</v>
      </c>
      <c r="V33" s="344">
        <f t="shared" si="21"/>
        <v>0</v>
      </c>
      <c r="W33" s="344">
        <f t="shared" si="21"/>
        <v>0</v>
      </c>
      <c r="X33" s="344">
        <f t="shared" si="21"/>
        <v>0</v>
      </c>
      <c r="Y33" s="344">
        <f t="shared" si="21"/>
        <v>0</v>
      </c>
      <c r="Z33" s="344">
        <f t="shared" si="21"/>
        <v>0</v>
      </c>
      <c r="AA33" s="344">
        <f t="shared" si="21"/>
        <v>0</v>
      </c>
      <c r="AB33" s="344">
        <f t="shared" si="21"/>
        <v>0</v>
      </c>
      <c r="AC33" s="344">
        <f t="shared" si="21"/>
        <v>0</v>
      </c>
      <c r="AD33" s="344">
        <f t="shared" si="21"/>
        <v>0</v>
      </c>
      <c r="AE33" s="344">
        <f t="shared" si="21"/>
        <v>0</v>
      </c>
      <c r="AF33" s="344">
        <f t="shared" si="21"/>
        <v>0</v>
      </c>
      <c r="AG33" s="344">
        <f t="shared" si="21"/>
        <v>0</v>
      </c>
      <c r="AH33" s="344">
        <v>0</v>
      </c>
      <c r="AI33" s="344">
        <v>0</v>
      </c>
      <c r="AJ33" s="344">
        <v>0</v>
      </c>
      <c r="AK33" s="344">
        <v>0</v>
      </c>
      <c r="AL33" s="344">
        <v>0</v>
      </c>
      <c r="AM33" s="344">
        <v>0</v>
      </c>
      <c r="AN33" s="344">
        <v>0</v>
      </c>
      <c r="AO33" s="344">
        <v>0</v>
      </c>
      <c r="AQ33" s="185"/>
      <c r="AR33" s="185"/>
      <c r="AS33" s="185"/>
      <c r="AT33" s="184"/>
    </row>
    <row r="34" spans="1:46" s="336" customFormat="1" ht="21" customHeight="1">
      <c r="A34" s="336" t="s">
        <v>29</v>
      </c>
      <c r="B34" s="344">
        <f>B16*100/$B$6+0.1</f>
        <v>12.839152062447386</v>
      </c>
      <c r="C34" s="344">
        <f>C16*100/$C$6+0.03</f>
        <v>12.479910599401768</v>
      </c>
      <c r="D34" s="345" t="s">
        <v>149</v>
      </c>
      <c r="E34" s="344">
        <f t="shared" si="2"/>
        <v>12.956796527719264</v>
      </c>
      <c r="F34" s="344">
        <f t="shared" si="10"/>
        <v>12.340904342540947</v>
      </c>
      <c r="G34" s="344">
        <f>SUM(G16*100/G6)</f>
        <v>11.889710218226261</v>
      </c>
      <c r="H34" s="344">
        <f t="shared" si="3"/>
        <v>13.917557318088457</v>
      </c>
      <c r="I34" s="344">
        <v>13.5</v>
      </c>
      <c r="J34" s="344">
        <f t="shared" ref="J34:J39" si="22">J16*100/$J$6</f>
        <v>13.465426191074833</v>
      </c>
      <c r="K34" s="344">
        <f t="shared" ref="K34:AK34" si="23">K16*100/K$6</f>
        <v>10.724641479008373</v>
      </c>
      <c r="L34" s="344">
        <f t="shared" si="23"/>
        <v>11.136307214198462</v>
      </c>
      <c r="M34" s="344">
        <f t="shared" si="23"/>
        <v>12.30234803061821</v>
      </c>
      <c r="N34" s="344">
        <f t="shared" si="23"/>
        <v>11.929845365173984</v>
      </c>
      <c r="O34" s="344">
        <f t="shared" si="23"/>
        <v>12.272487440067904</v>
      </c>
      <c r="P34" s="344">
        <f t="shared" si="23"/>
        <v>11.967566311898336</v>
      </c>
      <c r="Q34" s="344">
        <f t="shared" si="23"/>
        <v>10.967009546255102</v>
      </c>
      <c r="R34" s="344">
        <f t="shared" si="23"/>
        <v>11.554838777033103</v>
      </c>
      <c r="S34" s="344">
        <f t="shared" si="23"/>
        <v>13.449765482061652</v>
      </c>
      <c r="T34" s="344">
        <f t="shared" si="23"/>
        <v>10.80064425521747</v>
      </c>
      <c r="U34" s="344">
        <f t="shared" si="23"/>
        <v>10.962403361282027</v>
      </c>
      <c r="V34" s="344">
        <f t="shared" si="23"/>
        <v>11.379395299411684</v>
      </c>
      <c r="W34" s="344">
        <f t="shared" si="23"/>
        <v>10.853348822798965</v>
      </c>
      <c r="X34" s="344">
        <f t="shared" si="23"/>
        <v>9.3632510822297128</v>
      </c>
      <c r="Y34" s="344">
        <f t="shared" si="23"/>
        <v>10.264962555082374</v>
      </c>
      <c r="Z34" s="344">
        <f t="shared" si="23"/>
        <v>10.853046220609269</v>
      </c>
      <c r="AA34" s="344">
        <f t="shared" si="23"/>
        <v>10.955550371504518</v>
      </c>
      <c r="AB34" s="344">
        <f t="shared" si="23"/>
        <v>11.714975691016296</v>
      </c>
      <c r="AC34" s="344">
        <f t="shared" si="23"/>
        <v>11.193535172137365</v>
      </c>
      <c r="AD34" s="344">
        <f t="shared" si="23"/>
        <v>11.525815490766686</v>
      </c>
      <c r="AE34" s="344">
        <f t="shared" si="23"/>
        <v>12.03551319856555</v>
      </c>
      <c r="AF34" s="344">
        <f t="shared" si="23"/>
        <v>12.237153910131006</v>
      </c>
      <c r="AG34" s="344">
        <f t="shared" si="23"/>
        <v>12.155082030443138</v>
      </c>
      <c r="AH34" s="344">
        <f t="shared" si="23"/>
        <v>10.080758389176379</v>
      </c>
      <c r="AI34" s="344">
        <f t="shared" si="23"/>
        <v>10.823215213520392</v>
      </c>
      <c r="AJ34" s="344">
        <f t="shared" si="23"/>
        <v>10.964249729793618</v>
      </c>
      <c r="AK34" s="344">
        <f t="shared" si="23"/>
        <v>11.283438879481155</v>
      </c>
      <c r="AL34" s="344">
        <f t="shared" ref="AL34:AO34" si="24">AL16*100/AL$6</f>
        <v>11.961591073627353</v>
      </c>
      <c r="AM34" s="344">
        <f t="shared" si="24"/>
        <v>11.654296794070261</v>
      </c>
      <c r="AN34" s="344">
        <f t="shared" si="24"/>
        <v>11.460637263403635</v>
      </c>
      <c r="AO34" s="344">
        <f t="shared" si="24"/>
        <v>12.081948330569416</v>
      </c>
      <c r="AQ34" s="185"/>
      <c r="AR34" s="185"/>
      <c r="AS34" s="185"/>
      <c r="AT34" s="184"/>
    </row>
    <row r="35" spans="1:46" s="336" customFormat="1" ht="21" customHeight="1">
      <c r="A35" s="347" t="s">
        <v>28</v>
      </c>
      <c r="B35" s="344">
        <f>B17*100/$B$6</f>
        <v>5.4808869671692051</v>
      </c>
      <c r="C35" s="344">
        <f>C17*100/$C$6</f>
        <v>6.4633791755092496</v>
      </c>
      <c r="D35" s="345" t="s">
        <v>149</v>
      </c>
      <c r="E35" s="344">
        <f t="shared" si="2"/>
        <v>6.3855515455264094</v>
      </c>
      <c r="F35" s="344">
        <f t="shared" si="10"/>
        <v>5.8031222555562687</v>
      </c>
      <c r="G35" s="344">
        <f>SUM(G17*100/G6)</f>
        <v>5.2593553416911014</v>
      </c>
      <c r="H35" s="344">
        <f t="shared" si="3"/>
        <v>5.9258546237590055</v>
      </c>
      <c r="I35" s="344">
        <f>I17*100/$I$6</f>
        <v>6.6891414905418447</v>
      </c>
      <c r="J35" s="344">
        <f t="shared" si="22"/>
        <v>8.1004620298748549</v>
      </c>
      <c r="K35" s="344">
        <f t="shared" ref="K35:AK35" si="25">SUM(K17*100/K6)</f>
        <v>6.8541991529383992</v>
      </c>
      <c r="L35" s="344">
        <f t="shared" si="25"/>
        <v>5.8304784615937342</v>
      </c>
      <c r="M35" s="344">
        <f t="shared" si="25"/>
        <v>6.8574639819082455</v>
      </c>
      <c r="N35" s="344">
        <f t="shared" si="25"/>
        <v>6.5301915319132435</v>
      </c>
      <c r="O35" s="344">
        <f t="shared" si="25"/>
        <v>5.8401504897800001</v>
      </c>
      <c r="P35" s="344">
        <f t="shared" si="25"/>
        <v>6.2096317696624181</v>
      </c>
      <c r="Q35" s="344">
        <f t="shared" si="25"/>
        <v>6.7280685722806721</v>
      </c>
      <c r="R35" s="344">
        <f t="shared" si="25"/>
        <v>6.50022446281797</v>
      </c>
      <c r="S35" s="344">
        <f t="shared" si="25"/>
        <v>7.8220019428759704</v>
      </c>
      <c r="T35" s="344">
        <f t="shared" si="25"/>
        <v>5.8833648206708959</v>
      </c>
      <c r="U35" s="344">
        <f t="shared" si="25"/>
        <v>5.8896892338326134</v>
      </c>
      <c r="V35" s="344">
        <f t="shared" si="25"/>
        <v>6.7017617806590009</v>
      </c>
      <c r="W35" s="344">
        <f t="shared" si="25"/>
        <v>6.4217150317160154</v>
      </c>
      <c r="X35" s="344">
        <f t="shared" si="25"/>
        <v>5.4825239028387243</v>
      </c>
      <c r="Y35" s="344">
        <f t="shared" si="25"/>
        <v>5.767479021229061</v>
      </c>
      <c r="Z35" s="344">
        <f t="shared" si="25"/>
        <v>5.9982391304240723</v>
      </c>
      <c r="AA35" s="344">
        <f t="shared" si="25"/>
        <v>5.8300513860856462</v>
      </c>
      <c r="AB35" s="344">
        <f t="shared" si="25"/>
        <v>6.9722546189035777</v>
      </c>
      <c r="AC35" s="344">
        <f t="shared" si="25"/>
        <v>6.947935373334329</v>
      </c>
      <c r="AD35" s="344">
        <f t="shared" si="25"/>
        <v>7.0436711438708759</v>
      </c>
      <c r="AE35" s="344">
        <f t="shared" si="25"/>
        <v>6.5417527655829844</v>
      </c>
      <c r="AF35" s="344">
        <f t="shared" si="25"/>
        <v>6.8325044058710986</v>
      </c>
      <c r="AG35" s="344">
        <f t="shared" si="25"/>
        <v>6.0227936850410817</v>
      </c>
      <c r="AH35" s="344">
        <f t="shared" si="25"/>
        <v>5.5805866773118238</v>
      </c>
      <c r="AI35" s="344">
        <f t="shared" si="25"/>
        <v>6.0979502101013869</v>
      </c>
      <c r="AJ35" s="344">
        <f t="shared" si="25"/>
        <v>6.5979197161038119</v>
      </c>
      <c r="AK35" s="344">
        <f t="shared" si="25"/>
        <v>6.5924158100042423</v>
      </c>
      <c r="AL35" s="344">
        <f t="shared" ref="AL35:AO35" si="26">SUM(AL17*100/AL6)</f>
        <v>5.8843244044889449</v>
      </c>
      <c r="AM35" s="344">
        <f t="shared" si="26"/>
        <v>6.4282876440206591</v>
      </c>
      <c r="AN35" s="344">
        <f t="shared" si="26"/>
        <v>5.7115380493137655</v>
      </c>
      <c r="AO35" s="344">
        <f t="shared" si="26"/>
        <v>6.6052516869638058</v>
      </c>
      <c r="AQ35" s="185"/>
      <c r="AR35" s="185"/>
      <c r="AS35" s="185"/>
      <c r="AT35" s="184"/>
    </row>
    <row r="36" spans="1:46" s="336" customFormat="1" ht="21" customHeight="1">
      <c r="A36" s="347" t="s">
        <v>27</v>
      </c>
      <c r="B36" s="344">
        <f>B18*100/$B$6</f>
        <v>4.8746023242847301</v>
      </c>
      <c r="C36" s="344">
        <f>C18*100/$C$6</f>
        <v>3.9352305198603013</v>
      </c>
      <c r="D36" s="345" t="s">
        <v>149</v>
      </c>
      <c r="E36" s="344">
        <f t="shared" si="2"/>
        <v>4.6717947299598057</v>
      </c>
      <c r="F36" s="344">
        <f t="shared" si="10"/>
        <v>4.3722670880202745</v>
      </c>
      <c r="G36" s="344">
        <f>SUM(G18*100/G6)</f>
        <v>4.7109680702705798</v>
      </c>
      <c r="H36" s="344">
        <f t="shared" si="3"/>
        <v>5.3954798298210873</v>
      </c>
      <c r="I36" s="344">
        <f>I18*100/$I$6</f>
        <v>4.7837925701539596</v>
      </c>
      <c r="J36" s="344">
        <f t="shared" si="22"/>
        <v>3.1489834580845368</v>
      </c>
      <c r="K36" s="344">
        <f t="shared" ref="K36:AK36" si="27">SUM(K18*100/K6)</f>
        <v>2.0863929494710001</v>
      </c>
      <c r="L36" s="344">
        <f t="shared" si="27"/>
        <v>3.3827737658978223</v>
      </c>
      <c r="M36" s="344">
        <f t="shared" si="27"/>
        <v>4.037515918659615</v>
      </c>
      <c r="N36" s="344">
        <f t="shared" si="27"/>
        <v>3.9945087647685265</v>
      </c>
      <c r="O36" s="344">
        <f t="shared" si="27"/>
        <v>4.7550641187401066</v>
      </c>
      <c r="P36" s="344">
        <f t="shared" si="27"/>
        <v>3.7699433806087423</v>
      </c>
      <c r="Q36" s="344">
        <f t="shared" si="27"/>
        <v>3.069549728451368</v>
      </c>
      <c r="R36" s="344">
        <f t="shared" si="27"/>
        <v>3.7324960016783755</v>
      </c>
      <c r="S36" s="344">
        <f t="shared" si="27"/>
        <v>3.827622962176723</v>
      </c>
      <c r="T36" s="344">
        <f t="shared" si="27"/>
        <v>3.3802578111483519</v>
      </c>
      <c r="U36" s="344">
        <f t="shared" si="27"/>
        <v>3.6582615911797634</v>
      </c>
      <c r="V36" s="344">
        <f t="shared" si="27"/>
        <v>3.5030306268440516</v>
      </c>
      <c r="W36" s="344">
        <f t="shared" si="27"/>
        <v>3.5424389781103409</v>
      </c>
      <c r="X36" s="344">
        <f t="shared" si="27"/>
        <v>2.7624188636217797</v>
      </c>
      <c r="Y36" s="344">
        <f t="shared" si="27"/>
        <v>2.9642762909680935</v>
      </c>
      <c r="Z36" s="344">
        <f t="shared" si="27"/>
        <v>3.1211339330012282</v>
      </c>
      <c r="AA36" s="344">
        <f t="shared" si="27"/>
        <v>3.3726522277721092</v>
      </c>
      <c r="AB36" s="344">
        <f t="shared" si="27"/>
        <v>3.0322379212278792</v>
      </c>
      <c r="AC36" s="344">
        <f t="shared" si="27"/>
        <v>2.5832393497251225</v>
      </c>
      <c r="AD36" s="344">
        <f t="shared" si="27"/>
        <v>2.71964391749643</v>
      </c>
      <c r="AE36" s="344">
        <f t="shared" si="27"/>
        <v>3.6308862856988782</v>
      </c>
      <c r="AF36" s="344">
        <f t="shared" si="27"/>
        <v>3.8841219165024974</v>
      </c>
      <c r="AG36" s="344">
        <f t="shared" si="27"/>
        <v>4.7648532419132055</v>
      </c>
      <c r="AH36" s="344">
        <f t="shared" si="27"/>
        <v>3.1925687410046955</v>
      </c>
      <c r="AI36" s="344">
        <f t="shared" si="27"/>
        <v>3.5896373117775551</v>
      </c>
      <c r="AJ36" s="344">
        <f t="shared" si="27"/>
        <v>3.3592037934875987</v>
      </c>
      <c r="AK36" s="344">
        <f t="shared" si="27"/>
        <v>3.3597894316519334</v>
      </c>
      <c r="AL36" s="344">
        <f t="shared" ref="AL36:AO36" si="28">SUM(AL18*100/AL6)</f>
        <v>3.8623089847187777</v>
      </c>
      <c r="AM36" s="344">
        <f t="shared" si="28"/>
        <v>3.6684532906298521</v>
      </c>
      <c r="AN36" s="344">
        <f t="shared" si="28"/>
        <v>4.1777661288908199</v>
      </c>
      <c r="AO36" s="344">
        <f t="shared" si="28"/>
        <v>3.6979025883418686</v>
      </c>
      <c r="AQ36" s="185"/>
      <c r="AR36" s="185"/>
      <c r="AS36" s="185"/>
      <c r="AT36" s="184"/>
    </row>
    <row r="37" spans="1:46" s="336" customFormat="1" ht="21" customHeight="1">
      <c r="A37" s="347" t="s">
        <v>26</v>
      </c>
      <c r="B37" s="344">
        <f>B19*100/$B$6</f>
        <v>2.3836627709934515</v>
      </c>
      <c r="C37" s="344">
        <f>C19*100/$C$6</f>
        <v>2.0513009040322174</v>
      </c>
      <c r="D37" s="345" t="s">
        <v>149</v>
      </c>
      <c r="E37" s="344">
        <f t="shared" si="2"/>
        <v>1.8994502522330488</v>
      </c>
      <c r="F37" s="344">
        <f t="shared" si="10"/>
        <v>2.1655149989644036</v>
      </c>
      <c r="G37" s="344">
        <f>SUM(G19*100/G$6)</f>
        <v>1.9193868062645811</v>
      </c>
      <c r="H37" s="344">
        <f t="shared" si="3"/>
        <v>2.5960953705675136</v>
      </c>
      <c r="I37" s="344">
        <f>I19*100/$I$6</f>
        <v>2.0780442643785944</v>
      </c>
      <c r="J37" s="344">
        <f t="shared" si="22"/>
        <v>2.215980703115441</v>
      </c>
      <c r="K37" s="344">
        <f t="shared" ref="K37:AK37" si="29">SUM(K19*100/K6)</f>
        <v>1.7840493765989729</v>
      </c>
      <c r="L37" s="344">
        <f t="shared" si="29"/>
        <v>1.9230549867069053</v>
      </c>
      <c r="M37" s="344">
        <f t="shared" si="29"/>
        <v>1.4073681300503504</v>
      </c>
      <c r="N37" s="344">
        <f t="shared" si="29"/>
        <v>1.4051450684922135</v>
      </c>
      <c r="O37" s="344">
        <f t="shared" si="29"/>
        <v>1.6772728315477965</v>
      </c>
      <c r="P37" s="344">
        <f t="shared" si="29"/>
        <v>1.987991161627175</v>
      </c>
      <c r="Q37" s="344">
        <f t="shared" si="29"/>
        <v>1.169391245523062</v>
      </c>
      <c r="R37" s="344">
        <f t="shared" si="29"/>
        <v>1.3221183125367579</v>
      </c>
      <c r="S37" s="344">
        <f t="shared" si="29"/>
        <v>1.8001405770089582</v>
      </c>
      <c r="T37" s="344">
        <f t="shared" si="29"/>
        <v>1.5370216233982232</v>
      </c>
      <c r="U37" s="344">
        <f t="shared" si="29"/>
        <v>1.414452536269651</v>
      </c>
      <c r="V37" s="344">
        <f t="shared" si="29"/>
        <v>1.174602891908632</v>
      </c>
      <c r="W37" s="344">
        <f t="shared" si="29"/>
        <v>0.88919481297260861</v>
      </c>
      <c r="X37" s="344">
        <f t="shared" si="29"/>
        <v>1.11830831576921</v>
      </c>
      <c r="Y37" s="344">
        <f t="shared" si="29"/>
        <v>1.533207242885219</v>
      </c>
      <c r="Z37" s="344">
        <f t="shared" si="29"/>
        <v>1.7336731571839685</v>
      </c>
      <c r="AA37" s="344">
        <f t="shared" si="29"/>
        <v>1.7528467576467626</v>
      </c>
      <c r="AB37" s="344">
        <f t="shared" si="29"/>
        <v>1.710483150884839</v>
      </c>
      <c r="AC37" s="344">
        <f t="shared" si="29"/>
        <v>1.6623604490779127</v>
      </c>
      <c r="AD37" s="344">
        <f t="shared" si="29"/>
        <v>1.7625495036143159</v>
      </c>
      <c r="AE37" s="344">
        <f t="shared" si="29"/>
        <v>1.8628741472836865</v>
      </c>
      <c r="AF37" s="344">
        <f t="shared" si="29"/>
        <v>1.5205275877574091</v>
      </c>
      <c r="AG37" s="344">
        <f t="shared" si="29"/>
        <v>1.3674351034888512</v>
      </c>
      <c r="AH37" s="344">
        <f t="shared" si="29"/>
        <v>1.3076029708598607</v>
      </c>
      <c r="AI37" s="344">
        <f t="shared" si="29"/>
        <v>1.1356276916414498</v>
      </c>
      <c r="AJ37" s="344">
        <f t="shared" si="29"/>
        <v>1.0071262202022067</v>
      </c>
      <c r="AK37" s="344">
        <f t="shared" si="29"/>
        <v>1.3312336378249796</v>
      </c>
      <c r="AL37" s="344">
        <f t="shared" ref="AL37:AO37" si="30">SUM(AL19*100/AL6)</f>
        <v>2.2149576844196317</v>
      </c>
      <c r="AM37" s="344">
        <f t="shared" si="30"/>
        <v>1.5575558594197494</v>
      </c>
      <c r="AN37" s="344">
        <f t="shared" si="30"/>
        <v>1.5713330851990499</v>
      </c>
      <c r="AO37" s="344">
        <f t="shared" si="30"/>
        <v>1.7787940552637411</v>
      </c>
      <c r="AQ37" s="185"/>
      <c r="AR37" s="185"/>
      <c r="AS37" s="185"/>
      <c r="AT37" s="184"/>
    </row>
    <row r="38" spans="1:46" s="336" customFormat="1" ht="21" customHeight="1">
      <c r="A38" s="346" t="s">
        <v>25</v>
      </c>
      <c r="B38" s="344">
        <f>B20*100/$B$6</f>
        <v>0</v>
      </c>
      <c r="C38" s="345" t="s">
        <v>149</v>
      </c>
      <c r="D38" s="345" t="s">
        <v>149</v>
      </c>
      <c r="E38" s="344">
        <f t="shared" si="2"/>
        <v>0</v>
      </c>
      <c r="F38" s="344">
        <f t="shared" si="10"/>
        <v>0</v>
      </c>
      <c r="G38" s="344">
        <f>SUM(G20*100/G$6)</f>
        <v>0</v>
      </c>
      <c r="H38" s="345">
        <f t="shared" si="3"/>
        <v>0</v>
      </c>
      <c r="I38" s="345">
        <f>I20*100/$I$6</f>
        <v>0</v>
      </c>
      <c r="J38" s="345">
        <f t="shared" si="22"/>
        <v>0</v>
      </c>
      <c r="K38" s="345">
        <f t="shared" ref="K38:AI38" si="31">SUM(K20*100/K6)</f>
        <v>0</v>
      </c>
      <c r="L38" s="345">
        <f t="shared" si="31"/>
        <v>0</v>
      </c>
      <c r="M38" s="345">
        <f t="shared" si="31"/>
        <v>0</v>
      </c>
      <c r="N38" s="345">
        <f t="shared" si="31"/>
        <v>0</v>
      </c>
      <c r="O38" s="345">
        <f t="shared" si="31"/>
        <v>0</v>
      </c>
      <c r="P38" s="345">
        <f t="shared" si="31"/>
        <v>0</v>
      </c>
      <c r="Q38" s="345">
        <f t="shared" si="31"/>
        <v>0</v>
      </c>
      <c r="R38" s="345">
        <f t="shared" si="31"/>
        <v>0</v>
      </c>
      <c r="S38" s="345">
        <f t="shared" si="31"/>
        <v>0</v>
      </c>
      <c r="T38" s="345">
        <f t="shared" si="31"/>
        <v>0</v>
      </c>
      <c r="U38" s="345">
        <f t="shared" si="31"/>
        <v>0</v>
      </c>
      <c r="V38" s="345">
        <f t="shared" si="31"/>
        <v>4.4128618101440413E-2</v>
      </c>
      <c r="W38" s="345">
        <f t="shared" si="31"/>
        <v>0</v>
      </c>
      <c r="X38" s="345">
        <f t="shared" si="31"/>
        <v>0</v>
      </c>
      <c r="Y38" s="345">
        <f t="shared" si="31"/>
        <v>0</v>
      </c>
      <c r="Z38" s="345">
        <f t="shared" si="31"/>
        <v>0</v>
      </c>
      <c r="AA38" s="345">
        <f t="shared" si="31"/>
        <v>0</v>
      </c>
      <c r="AB38" s="345">
        <f t="shared" si="31"/>
        <v>0</v>
      </c>
      <c r="AC38" s="345">
        <f t="shared" si="31"/>
        <v>0</v>
      </c>
      <c r="AD38" s="345">
        <f t="shared" si="31"/>
        <v>0</v>
      </c>
      <c r="AE38" s="345">
        <f t="shared" si="31"/>
        <v>0</v>
      </c>
      <c r="AF38" s="345">
        <f t="shared" si="31"/>
        <v>0</v>
      </c>
      <c r="AG38" s="345">
        <f t="shared" si="31"/>
        <v>0</v>
      </c>
      <c r="AH38" s="345">
        <f t="shared" si="31"/>
        <v>0</v>
      </c>
      <c r="AI38" s="345">
        <f t="shared" si="31"/>
        <v>0</v>
      </c>
      <c r="AJ38" s="345"/>
      <c r="AK38" s="345"/>
      <c r="AL38" s="345"/>
      <c r="AM38" s="345"/>
      <c r="AN38" s="345"/>
      <c r="AO38" s="345"/>
      <c r="AQ38" s="187"/>
      <c r="AR38" s="185"/>
      <c r="AS38" s="185"/>
      <c r="AT38" s="184"/>
    </row>
    <row r="39" spans="1:46" s="336" customFormat="1" ht="21" customHeight="1">
      <c r="A39" s="346" t="s">
        <v>24</v>
      </c>
      <c r="B39" s="344">
        <f>B21*100/$B$6</f>
        <v>2.343690211984388E-2</v>
      </c>
      <c r="C39" s="345" t="s">
        <v>149</v>
      </c>
      <c r="D39" s="345" t="s">
        <v>149</v>
      </c>
      <c r="E39" s="344">
        <f t="shared" si="2"/>
        <v>0</v>
      </c>
      <c r="F39" s="344">
        <f t="shared" si="10"/>
        <v>3.676503175075499E-2</v>
      </c>
      <c r="G39" s="344">
        <f>SUM(G21*100/G$6)</f>
        <v>3.3469120368010086E-2</v>
      </c>
      <c r="H39" s="344">
        <f t="shared" si="3"/>
        <v>0</v>
      </c>
      <c r="I39" s="344">
        <f>I21*100/$I$6</f>
        <v>0</v>
      </c>
      <c r="J39" s="344">
        <f t="shared" si="22"/>
        <v>0</v>
      </c>
      <c r="K39" s="344">
        <f t="shared" ref="K39:AI39" si="32">SUM(K21*100/K6)</f>
        <v>0.14274655990226282</v>
      </c>
      <c r="L39" s="344">
        <f t="shared" si="32"/>
        <v>5.7337249407199829E-2</v>
      </c>
      <c r="M39" s="344">
        <f t="shared" si="32"/>
        <v>0</v>
      </c>
      <c r="N39" s="344">
        <f t="shared" si="32"/>
        <v>0</v>
      </c>
      <c r="O39" s="344">
        <f t="shared" si="32"/>
        <v>0</v>
      </c>
      <c r="P39" s="344">
        <f t="shared" si="32"/>
        <v>5.9038787932765562E-2</v>
      </c>
      <c r="Q39" s="344">
        <f t="shared" si="32"/>
        <v>0.11142904683838833</v>
      </c>
      <c r="R39" s="344">
        <f t="shared" si="32"/>
        <v>5.177758145912266E-2</v>
      </c>
      <c r="S39" s="344">
        <f t="shared" si="32"/>
        <v>2.390612105978121E-2</v>
      </c>
      <c r="T39" s="344">
        <f t="shared" si="32"/>
        <v>1.1897603277393117E-2</v>
      </c>
      <c r="U39" s="344">
        <f t="shared" si="32"/>
        <v>2.3166612846318439E-2</v>
      </c>
      <c r="V39" s="344">
        <f t="shared" si="32"/>
        <v>0.16142565119394628</v>
      </c>
      <c r="W39" s="344">
        <f t="shared" si="32"/>
        <v>0.14191489918917491</v>
      </c>
      <c r="X39" s="344">
        <f t="shared" si="32"/>
        <v>2.2051818688885488E-2</v>
      </c>
      <c r="Y39" s="344">
        <f t="shared" si="32"/>
        <v>0</v>
      </c>
      <c r="Z39" s="344">
        <f t="shared" si="32"/>
        <v>5.8827036196364056E-2</v>
      </c>
      <c r="AA39" s="344">
        <f t="shared" si="32"/>
        <v>0</v>
      </c>
      <c r="AB39" s="344">
        <f t="shared" si="32"/>
        <v>0.13216141479858551</v>
      </c>
      <c r="AC39" s="344">
        <f t="shared" si="32"/>
        <v>3.5754213543856612E-2</v>
      </c>
      <c r="AD39" s="344">
        <f t="shared" si="32"/>
        <v>2.8168599372831532E-2</v>
      </c>
      <c r="AE39" s="344">
        <f t="shared" si="32"/>
        <v>5.4024771975752582E-2</v>
      </c>
      <c r="AF39" s="344">
        <f t="shared" si="32"/>
        <v>1.0873856408277063E-2</v>
      </c>
      <c r="AG39" s="344">
        <f t="shared" si="32"/>
        <v>1.346045221245782E-2</v>
      </c>
      <c r="AH39" s="344">
        <f t="shared" si="32"/>
        <v>0</v>
      </c>
      <c r="AI39" s="344">
        <f t="shared" si="32"/>
        <v>0</v>
      </c>
      <c r="AJ39" s="344">
        <f>SUM(AJ21*100/AJ6)</f>
        <v>7.2820192731753566E-2</v>
      </c>
      <c r="AK39" s="344">
        <f>SUM(AK21*100/AK6)</f>
        <v>4.0711703052547871E-2</v>
      </c>
      <c r="AL39" s="344">
        <f t="shared" ref="AL39:AO39" si="33">SUM(AL21*100/AL6)</f>
        <v>0.11303343291853592</v>
      </c>
      <c r="AM39" s="344">
        <f t="shared" si="33"/>
        <v>0.17598124166709322</v>
      </c>
      <c r="AN39" s="344">
        <f t="shared" si="33"/>
        <v>8.9883721156825414E-2</v>
      </c>
      <c r="AO39" s="344">
        <f t="shared" si="33"/>
        <v>6.6480132668044978E-2</v>
      </c>
      <c r="AQ39" s="185"/>
      <c r="AR39" s="185"/>
      <c r="AS39" s="185"/>
      <c r="AT39" s="184"/>
    </row>
    <row r="40" spans="1:46" ht="8.25" customHeight="1">
      <c r="A40" s="343"/>
      <c r="B40" s="343"/>
      <c r="C40" s="342"/>
      <c r="D40" s="342"/>
      <c r="E40" s="342"/>
      <c r="F40" s="342"/>
      <c r="G40" s="342"/>
      <c r="H40" s="342"/>
      <c r="I40" s="342"/>
      <c r="J40" s="342"/>
      <c r="K40" s="342"/>
      <c r="L40" s="341"/>
      <c r="M40" s="341"/>
      <c r="N40" s="342"/>
      <c r="O40" s="341"/>
      <c r="P40" s="341"/>
      <c r="Q40" s="342"/>
      <c r="R40" s="342"/>
      <c r="S40" s="341"/>
      <c r="T40" s="341"/>
      <c r="U40" s="340"/>
      <c r="V40" s="342"/>
      <c r="W40" s="341"/>
      <c r="X40" s="341"/>
      <c r="Y40" s="340"/>
      <c r="Z40" s="340"/>
      <c r="AA40" s="340"/>
      <c r="AB40" s="340"/>
      <c r="AC40" s="340"/>
      <c r="AD40" s="340"/>
      <c r="AE40" s="340"/>
      <c r="AF40" s="340"/>
      <c r="AG40" s="340"/>
      <c r="AH40" s="340"/>
      <c r="AI40" s="340"/>
      <c r="AJ40" s="340"/>
      <c r="AK40" s="340"/>
      <c r="AL40" s="340"/>
      <c r="AM40" s="340"/>
      <c r="AN40" s="340"/>
      <c r="AO40" s="340"/>
    </row>
    <row r="41" spans="1:46" ht="26.25" customHeight="1">
      <c r="A41" s="339" t="s">
        <v>23</v>
      </c>
      <c r="U41" s="27"/>
      <c r="Y41" s="27"/>
      <c r="AG41" s="336"/>
      <c r="AQ41" s="457"/>
      <c r="AR41" s="457"/>
      <c r="AS41" s="457"/>
      <c r="AT41" s="457"/>
    </row>
    <row r="42" spans="1:46" ht="26.25" customHeight="1">
      <c r="U42" s="338"/>
      <c r="Y42" s="338"/>
    </row>
    <row r="43" spans="1:46" ht="26.25" customHeight="1">
      <c r="U43" s="338"/>
      <c r="Y43" s="338"/>
    </row>
    <row r="44" spans="1:46" ht="26.25" customHeight="1">
      <c r="U44" s="338"/>
      <c r="Y44" s="338"/>
    </row>
    <row r="45" spans="1:46" ht="26.25" customHeight="1">
      <c r="U45" s="338"/>
      <c r="Y45" s="338"/>
    </row>
    <row r="46" spans="1:46" ht="26.25" customHeight="1">
      <c r="U46" s="338"/>
      <c r="Y46" s="338"/>
    </row>
    <row r="47" spans="1:46" ht="26.25" customHeight="1">
      <c r="U47" s="338"/>
      <c r="Y47" s="338"/>
    </row>
    <row r="48" spans="1:46" ht="26.25" customHeight="1">
      <c r="U48" s="338"/>
      <c r="Y48" s="338"/>
    </row>
    <row r="49" spans="21:25" s="335" customFormat="1" ht="26.25" customHeight="1">
      <c r="U49" s="338"/>
      <c r="V49" s="336"/>
      <c r="W49" s="336"/>
      <c r="X49" s="336"/>
      <c r="Y49" s="338"/>
    </row>
    <row r="50" spans="21:25" s="335" customFormat="1" ht="26.25" customHeight="1">
      <c r="U50" s="338"/>
      <c r="V50" s="336"/>
      <c r="W50" s="336"/>
      <c r="X50" s="336"/>
      <c r="Y50" s="338"/>
    </row>
    <row r="51" spans="21:25" s="335" customFormat="1" ht="26.25" customHeight="1">
      <c r="U51" s="338"/>
      <c r="V51" s="336"/>
      <c r="W51" s="336"/>
      <c r="X51" s="336"/>
      <c r="Y51" s="338"/>
    </row>
    <row r="52" spans="21:25" s="335" customFormat="1" ht="26.25" customHeight="1">
      <c r="U52" s="338"/>
      <c r="V52" s="336"/>
      <c r="W52" s="336"/>
      <c r="X52" s="336"/>
      <c r="Y52" s="338"/>
    </row>
    <row r="53" spans="21:25" s="335" customFormat="1" ht="26.25" customHeight="1">
      <c r="U53" s="338"/>
      <c r="V53" s="336"/>
      <c r="W53" s="336"/>
      <c r="X53" s="336"/>
      <c r="Y53" s="338"/>
    </row>
    <row r="54" spans="21:25" s="335" customFormat="1" ht="26.25" customHeight="1">
      <c r="U54" s="338"/>
      <c r="V54" s="336"/>
      <c r="W54" s="336"/>
      <c r="X54" s="336"/>
      <c r="Y54" s="338"/>
    </row>
    <row r="55" spans="21:25" s="335" customFormat="1" ht="26.25" customHeight="1">
      <c r="U55" s="338"/>
      <c r="V55" s="336"/>
      <c r="W55" s="336"/>
      <c r="X55" s="336"/>
      <c r="Y55" s="338"/>
    </row>
    <row r="56" spans="21:25" s="335" customFormat="1" ht="26.25" customHeight="1">
      <c r="U56" s="338"/>
      <c r="V56" s="336"/>
      <c r="W56" s="336"/>
      <c r="X56" s="336"/>
      <c r="Y56" s="338"/>
    </row>
    <row r="57" spans="21:25" s="335" customFormat="1" ht="26.25" customHeight="1">
      <c r="U57" s="338"/>
      <c r="V57" s="336"/>
      <c r="W57" s="336"/>
      <c r="X57" s="336"/>
      <c r="Y57" s="338"/>
    </row>
    <row r="58" spans="21:25" s="335" customFormat="1" ht="26.25" customHeight="1">
      <c r="U58" s="338"/>
      <c r="V58" s="336"/>
      <c r="W58" s="336"/>
      <c r="X58" s="336"/>
      <c r="Y58" s="338"/>
    </row>
    <row r="59" spans="21:25" s="335" customFormat="1" ht="26.25" customHeight="1">
      <c r="U59" s="338"/>
      <c r="V59" s="336"/>
      <c r="W59" s="336"/>
      <c r="X59" s="336"/>
      <c r="Y59" s="338"/>
    </row>
    <row r="60" spans="21:25" s="335" customFormat="1" ht="26.25" customHeight="1">
      <c r="U60" s="338"/>
      <c r="V60" s="336"/>
      <c r="W60" s="336"/>
      <c r="X60" s="336"/>
      <c r="Y60" s="338"/>
    </row>
    <row r="61" spans="21:25" s="335" customFormat="1" ht="26.25" customHeight="1">
      <c r="U61" s="338"/>
      <c r="V61" s="336"/>
      <c r="W61" s="336"/>
      <c r="X61" s="336"/>
      <c r="Y61" s="338"/>
    </row>
    <row r="62" spans="21:25" s="335" customFormat="1" ht="26.25" customHeight="1">
      <c r="U62" s="338"/>
      <c r="V62" s="336"/>
      <c r="W62" s="336"/>
      <c r="X62" s="336"/>
      <c r="Y62" s="338"/>
    </row>
    <row r="63" spans="21:25" s="335" customFormat="1" ht="26.25" customHeight="1">
      <c r="U63" s="338"/>
      <c r="V63" s="336"/>
      <c r="W63" s="336"/>
      <c r="X63" s="336"/>
      <c r="Y63" s="338"/>
    </row>
    <row r="64" spans="21:25" s="335" customFormat="1" ht="26.25" customHeight="1">
      <c r="U64" s="338"/>
      <c r="V64" s="336"/>
      <c r="W64" s="336"/>
      <c r="X64" s="336"/>
      <c r="Y64" s="338"/>
    </row>
    <row r="65" spans="21:25" s="335" customFormat="1" ht="26.25" customHeight="1">
      <c r="U65" s="338"/>
      <c r="V65" s="336"/>
      <c r="W65" s="336"/>
      <c r="X65" s="336"/>
      <c r="Y65" s="338"/>
    </row>
    <row r="66" spans="21:25" s="335" customFormat="1" ht="26.25" customHeight="1">
      <c r="U66" s="338"/>
      <c r="V66" s="336"/>
      <c r="W66" s="336"/>
      <c r="X66" s="336"/>
      <c r="Y66" s="338"/>
    </row>
    <row r="67" spans="21:25" s="335" customFormat="1" ht="26.25" customHeight="1">
      <c r="U67" s="338"/>
      <c r="V67" s="336"/>
      <c r="W67" s="336"/>
      <c r="X67" s="336"/>
      <c r="Y67" s="338"/>
    </row>
    <row r="68" spans="21:25" s="335" customFormat="1" ht="26.25" customHeight="1">
      <c r="U68" s="338"/>
      <c r="V68" s="336"/>
      <c r="W68" s="336"/>
      <c r="X68" s="336"/>
      <c r="Y68" s="338"/>
    </row>
    <row r="69" spans="21:25" s="335" customFormat="1" ht="26.25" customHeight="1">
      <c r="U69" s="338"/>
      <c r="V69" s="336"/>
      <c r="W69" s="336"/>
      <c r="X69" s="336"/>
      <c r="Y69" s="338"/>
    </row>
    <row r="70" spans="21:25" s="335" customFormat="1" ht="26.25" customHeight="1">
      <c r="U70" s="338"/>
      <c r="V70" s="336"/>
      <c r="W70" s="336"/>
      <c r="X70" s="336"/>
      <c r="Y70" s="338"/>
    </row>
    <row r="71" spans="21:25" s="335" customFormat="1" ht="26.25" customHeight="1">
      <c r="U71" s="338"/>
      <c r="V71" s="336"/>
      <c r="W71" s="336"/>
      <c r="X71" s="336"/>
      <c r="Y71" s="338"/>
    </row>
    <row r="72" spans="21:25" s="335" customFormat="1" ht="26.25" customHeight="1">
      <c r="U72" s="338"/>
      <c r="V72" s="336"/>
      <c r="W72" s="336"/>
      <c r="X72" s="336"/>
      <c r="Y72" s="338"/>
    </row>
    <row r="73" spans="21:25" s="335" customFormat="1" ht="26.25" customHeight="1">
      <c r="U73" s="338"/>
      <c r="V73" s="336"/>
      <c r="W73" s="336"/>
      <c r="X73" s="336"/>
      <c r="Y73" s="338"/>
    </row>
    <row r="74" spans="21:25" s="335" customFormat="1" ht="26.25" customHeight="1">
      <c r="U74" s="338"/>
      <c r="V74" s="336"/>
      <c r="W74" s="336"/>
      <c r="X74" s="336"/>
      <c r="Y74" s="338"/>
    </row>
    <row r="75" spans="21:25" s="335" customFormat="1" ht="26.25" customHeight="1">
      <c r="U75" s="338"/>
      <c r="V75" s="336"/>
      <c r="W75" s="336"/>
      <c r="X75" s="336"/>
      <c r="Y75" s="338"/>
    </row>
    <row r="76" spans="21:25" s="335" customFormat="1" ht="26.25" customHeight="1">
      <c r="U76" s="338"/>
      <c r="V76" s="336"/>
      <c r="W76" s="336"/>
      <c r="X76" s="336"/>
      <c r="Y76" s="338"/>
    </row>
    <row r="77" spans="21:25" s="335" customFormat="1" ht="26.25" customHeight="1">
      <c r="U77" s="338"/>
      <c r="V77" s="336"/>
      <c r="W77" s="336"/>
      <c r="X77" s="336"/>
      <c r="Y77" s="338"/>
    </row>
    <row r="78" spans="21:25" s="335" customFormat="1" ht="26.25" customHeight="1">
      <c r="U78" s="338"/>
      <c r="V78" s="336"/>
      <c r="W78" s="336"/>
      <c r="X78" s="336"/>
      <c r="Y78" s="338"/>
    </row>
    <row r="79" spans="21:25" s="335" customFormat="1" ht="26.25" customHeight="1">
      <c r="U79" s="338"/>
      <c r="V79" s="336"/>
      <c r="W79" s="336"/>
      <c r="X79" s="336"/>
      <c r="Y79" s="338"/>
    </row>
    <row r="80" spans="21:25" s="335" customFormat="1" ht="26.25" customHeight="1">
      <c r="U80" s="338"/>
      <c r="V80" s="336"/>
      <c r="W80" s="336"/>
      <c r="X80" s="336"/>
      <c r="Y80" s="338"/>
    </row>
    <row r="81" spans="21:25" s="335" customFormat="1" ht="26.25" customHeight="1">
      <c r="U81" s="338"/>
      <c r="V81" s="336"/>
      <c r="W81" s="336"/>
      <c r="X81" s="336"/>
      <c r="Y81" s="338"/>
    </row>
    <row r="82" spans="21:25" s="335" customFormat="1" ht="26.25" customHeight="1">
      <c r="U82" s="338"/>
      <c r="V82" s="336"/>
      <c r="W82" s="336"/>
      <c r="X82" s="336"/>
      <c r="Y82" s="338"/>
    </row>
    <row r="83" spans="21:25" s="335" customFormat="1" ht="26.25" customHeight="1">
      <c r="U83" s="338"/>
      <c r="V83" s="336"/>
      <c r="W83" s="336"/>
      <c r="X83" s="336"/>
      <c r="Y83" s="338"/>
    </row>
    <row r="84" spans="21:25" s="335" customFormat="1" ht="26.25" customHeight="1">
      <c r="U84" s="338"/>
      <c r="V84" s="336"/>
      <c r="W84" s="336"/>
      <c r="X84" s="336"/>
      <c r="Y84" s="338"/>
    </row>
    <row r="85" spans="21:25" s="335" customFormat="1" ht="26.25" customHeight="1">
      <c r="U85" s="338"/>
      <c r="V85" s="336"/>
      <c r="W85" s="336"/>
      <c r="X85" s="336"/>
      <c r="Y85" s="338"/>
    </row>
    <row r="86" spans="21:25" s="335" customFormat="1" ht="26.25" customHeight="1">
      <c r="U86" s="338"/>
      <c r="V86" s="336"/>
      <c r="W86" s="336"/>
      <c r="X86" s="336"/>
      <c r="Y86" s="338"/>
    </row>
    <row r="87" spans="21:25" s="335" customFormat="1" ht="26.25" customHeight="1">
      <c r="U87" s="338"/>
      <c r="V87" s="336"/>
      <c r="W87" s="336"/>
      <c r="X87" s="336"/>
      <c r="Y87" s="338"/>
    </row>
    <row r="88" spans="21:25" s="335" customFormat="1" ht="26.25" customHeight="1">
      <c r="U88" s="338"/>
      <c r="V88" s="336"/>
      <c r="W88" s="336"/>
      <c r="X88" s="336"/>
      <c r="Y88" s="338"/>
    </row>
    <row r="89" spans="21:25" s="335" customFormat="1" ht="26.25" customHeight="1">
      <c r="U89" s="338"/>
      <c r="V89" s="336"/>
      <c r="W89" s="336"/>
      <c r="X89" s="336"/>
      <c r="Y89" s="338"/>
    </row>
    <row r="90" spans="21:25" s="335" customFormat="1" ht="26.25" customHeight="1">
      <c r="U90" s="338"/>
      <c r="V90" s="336"/>
      <c r="W90" s="336"/>
      <c r="X90" s="336"/>
      <c r="Y90" s="338"/>
    </row>
    <row r="91" spans="21:25" s="335" customFormat="1" ht="26.25" customHeight="1">
      <c r="U91" s="338"/>
      <c r="V91" s="336"/>
      <c r="W91" s="336"/>
      <c r="X91" s="336"/>
      <c r="Y91" s="338"/>
    </row>
    <row r="92" spans="21:25" s="335" customFormat="1" ht="26.25" customHeight="1">
      <c r="U92" s="338"/>
      <c r="V92" s="336"/>
      <c r="W92" s="336"/>
      <c r="X92" s="336"/>
      <c r="Y92" s="338"/>
    </row>
    <row r="93" spans="21:25" s="335" customFormat="1" ht="26.25" customHeight="1">
      <c r="U93" s="338"/>
      <c r="V93" s="336"/>
      <c r="W93" s="336"/>
      <c r="X93" s="336"/>
      <c r="Y93" s="338"/>
    </row>
    <row r="94" spans="21:25" s="335" customFormat="1" ht="26.25" customHeight="1">
      <c r="U94" s="338"/>
      <c r="V94" s="336"/>
      <c r="W94" s="336"/>
      <c r="X94" s="336"/>
      <c r="Y94" s="338"/>
    </row>
    <row r="95" spans="21:25" s="335" customFormat="1" ht="26.25" customHeight="1">
      <c r="U95" s="338"/>
      <c r="V95" s="336"/>
      <c r="W95" s="336"/>
      <c r="X95" s="336"/>
      <c r="Y95" s="338"/>
    </row>
    <row r="96" spans="21:25" s="335" customFormat="1" ht="26.25" customHeight="1">
      <c r="U96" s="338"/>
      <c r="V96" s="336"/>
      <c r="W96" s="336"/>
      <c r="X96" s="336"/>
      <c r="Y96" s="338"/>
    </row>
    <row r="97" spans="21:25" s="335" customFormat="1" ht="26.25" customHeight="1">
      <c r="U97" s="338"/>
      <c r="V97" s="336"/>
      <c r="W97" s="336"/>
      <c r="X97" s="336"/>
      <c r="Y97" s="338"/>
    </row>
    <row r="98" spans="21:25" s="335" customFormat="1" ht="26.25" customHeight="1">
      <c r="U98" s="338"/>
      <c r="V98" s="336"/>
      <c r="W98" s="336"/>
      <c r="X98" s="336"/>
      <c r="Y98" s="338"/>
    </row>
    <row r="99" spans="21:25" s="335" customFormat="1" ht="26.25" customHeight="1">
      <c r="U99" s="338"/>
      <c r="V99" s="336"/>
      <c r="W99" s="336"/>
      <c r="X99" s="336"/>
      <c r="Y99" s="338"/>
    </row>
    <row r="100" spans="21:25" s="335" customFormat="1" ht="26.25" customHeight="1">
      <c r="U100" s="338"/>
      <c r="V100" s="336"/>
      <c r="W100" s="336"/>
      <c r="X100" s="336"/>
      <c r="Y100" s="338"/>
    </row>
    <row r="101" spans="21:25" s="335" customFormat="1" ht="26.25" customHeight="1">
      <c r="U101" s="338"/>
      <c r="V101" s="336"/>
      <c r="W101" s="336"/>
      <c r="X101" s="336"/>
      <c r="Y101" s="338"/>
    </row>
    <row r="102" spans="21:25" s="335" customFormat="1" ht="26.25" customHeight="1">
      <c r="U102" s="338"/>
      <c r="V102" s="336"/>
      <c r="W102" s="336"/>
      <c r="X102" s="336"/>
      <c r="Y102" s="338"/>
    </row>
    <row r="103" spans="21:25" s="335" customFormat="1" ht="26.25" customHeight="1">
      <c r="U103" s="338"/>
      <c r="V103" s="336"/>
      <c r="W103" s="336"/>
      <c r="X103" s="336"/>
      <c r="Y103" s="338"/>
    </row>
    <row r="104" spans="21:25" s="335" customFormat="1" ht="26.25" customHeight="1">
      <c r="U104" s="338"/>
      <c r="V104" s="336"/>
      <c r="W104" s="336"/>
      <c r="X104" s="336"/>
      <c r="Y104" s="338"/>
    </row>
    <row r="105" spans="21:25" s="335" customFormat="1" ht="26.25" customHeight="1">
      <c r="U105" s="338"/>
      <c r="V105" s="336"/>
      <c r="W105" s="336"/>
      <c r="X105" s="336"/>
      <c r="Y105" s="338"/>
    </row>
    <row r="106" spans="21:25" s="335" customFormat="1" ht="26.25" customHeight="1">
      <c r="U106" s="338"/>
      <c r="V106" s="336"/>
      <c r="W106" s="336"/>
      <c r="X106" s="336"/>
      <c r="Y106" s="338"/>
    </row>
    <row r="107" spans="21:25" s="335" customFormat="1" ht="26.25" customHeight="1">
      <c r="U107" s="338"/>
      <c r="V107" s="336"/>
      <c r="W107" s="336"/>
      <c r="X107" s="336"/>
      <c r="Y107" s="338"/>
    </row>
    <row r="108" spans="21:25" s="335" customFormat="1" ht="26.25" customHeight="1">
      <c r="U108" s="338"/>
      <c r="V108" s="336"/>
      <c r="W108" s="336"/>
      <c r="X108" s="336"/>
      <c r="Y108" s="338"/>
    </row>
    <row r="109" spans="21:25" s="335" customFormat="1" ht="26.25" customHeight="1">
      <c r="U109" s="338"/>
      <c r="V109" s="336"/>
      <c r="W109" s="336"/>
      <c r="X109" s="336"/>
      <c r="Y109" s="338"/>
    </row>
    <row r="110" spans="21:25" s="335" customFormat="1" ht="26.25" customHeight="1">
      <c r="U110" s="338"/>
      <c r="V110" s="336"/>
      <c r="W110" s="336"/>
      <c r="X110" s="336"/>
      <c r="Y110" s="338"/>
    </row>
    <row r="111" spans="21:25" s="335" customFormat="1" ht="26.25" customHeight="1">
      <c r="U111" s="338"/>
      <c r="V111" s="336"/>
      <c r="W111" s="336"/>
      <c r="X111" s="336"/>
      <c r="Y111" s="338"/>
    </row>
    <row r="112" spans="21:25" s="335" customFormat="1" ht="26.25" customHeight="1">
      <c r="U112" s="338"/>
      <c r="V112" s="336"/>
      <c r="W112" s="336"/>
      <c r="X112" s="336"/>
      <c r="Y112" s="338"/>
    </row>
    <row r="113" spans="21:25" s="335" customFormat="1" ht="26.25" customHeight="1">
      <c r="U113" s="338"/>
      <c r="V113" s="336"/>
      <c r="W113" s="336"/>
      <c r="X113" s="336"/>
      <c r="Y113" s="338"/>
    </row>
    <row r="114" spans="21:25" s="335" customFormat="1" ht="26.25" customHeight="1">
      <c r="U114" s="338"/>
      <c r="V114" s="336"/>
      <c r="W114" s="336"/>
      <c r="X114" s="336"/>
      <c r="Y114" s="338"/>
    </row>
    <row r="115" spans="21:25" s="335" customFormat="1" ht="26.25" customHeight="1">
      <c r="U115" s="338"/>
      <c r="V115" s="336"/>
      <c r="W115" s="336"/>
      <c r="X115" s="336"/>
      <c r="Y115" s="338"/>
    </row>
    <row r="116" spans="21:25" s="335" customFormat="1" ht="26.25" customHeight="1">
      <c r="U116" s="338"/>
      <c r="V116" s="336"/>
      <c r="W116" s="336"/>
      <c r="X116" s="336"/>
      <c r="Y116" s="338"/>
    </row>
    <row r="117" spans="21:25" s="335" customFormat="1" ht="26.25" customHeight="1">
      <c r="U117" s="338"/>
      <c r="V117" s="336"/>
      <c r="W117" s="336"/>
      <c r="X117" s="336"/>
      <c r="Y117" s="338"/>
    </row>
    <row r="118" spans="21:25" s="335" customFormat="1" ht="26.25" customHeight="1">
      <c r="U118" s="338"/>
      <c r="V118" s="336"/>
      <c r="W118" s="336"/>
      <c r="X118" s="336"/>
      <c r="Y118" s="338"/>
    </row>
    <row r="119" spans="21:25" s="335" customFormat="1" ht="26.25" customHeight="1">
      <c r="U119" s="338"/>
      <c r="V119" s="336"/>
      <c r="W119" s="336"/>
      <c r="X119" s="336"/>
      <c r="Y119" s="338"/>
    </row>
    <row r="120" spans="21:25" s="335" customFormat="1" ht="26.25" customHeight="1">
      <c r="U120" s="338"/>
      <c r="V120" s="336"/>
      <c r="W120" s="336"/>
      <c r="X120" s="336"/>
      <c r="Y120" s="338"/>
    </row>
    <row r="121" spans="21:25" s="335" customFormat="1" ht="26.25" customHeight="1">
      <c r="U121" s="338"/>
      <c r="V121" s="336"/>
      <c r="W121" s="336"/>
      <c r="X121" s="336"/>
      <c r="Y121" s="338"/>
    </row>
    <row r="122" spans="21:25" s="335" customFormat="1" ht="26.25" customHeight="1">
      <c r="U122" s="338"/>
      <c r="V122" s="336"/>
      <c r="W122" s="336"/>
      <c r="X122" s="336"/>
      <c r="Y122" s="338"/>
    </row>
    <row r="123" spans="21:25" s="335" customFormat="1" ht="26.25" customHeight="1">
      <c r="U123" s="338"/>
      <c r="V123" s="336"/>
      <c r="W123" s="336"/>
      <c r="X123" s="336"/>
      <c r="Y123" s="338"/>
    </row>
    <row r="124" spans="21:25" s="335" customFormat="1" ht="26.25" customHeight="1">
      <c r="U124" s="338"/>
      <c r="V124" s="336"/>
      <c r="W124" s="336"/>
      <c r="X124" s="336"/>
      <c r="Y124" s="338"/>
    </row>
    <row r="125" spans="21:25" s="335" customFormat="1" ht="26.25" customHeight="1">
      <c r="U125" s="338"/>
      <c r="V125" s="336"/>
      <c r="W125" s="336"/>
      <c r="X125" s="336"/>
      <c r="Y125" s="338"/>
    </row>
    <row r="126" spans="21:25" s="335" customFormat="1" ht="26.25" customHeight="1">
      <c r="U126" s="338"/>
      <c r="V126" s="336"/>
      <c r="W126" s="336"/>
      <c r="X126" s="336"/>
      <c r="Y126" s="338"/>
    </row>
    <row r="127" spans="21:25" s="335" customFormat="1" ht="26.25" customHeight="1">
      <c r="U127" s="338"/>
      <c r="V127" s="336"/>
      <c r="W127" s="336"/>
      <c r="X127" s="336"/>
      <c r="Y127" s="338"/>
    </row>
    <row r="128" spans="21:25" s="335" customFormat="1" ht="26.25" customHeight="1">
      <c r="U128" s="338"/>
      <c r="V128" s="336"/>
      <c r="W128" s="336"/>
      <c r="X128" s="336"/>
      <c r="Y128" s="338"/>
    </row>
    <row r="129" spans="21:25" s="335" customFormat="1" ht="26.25" customHeight="1">
      <c r="U129" s="338"/>
      <c r="V129" s="336"/>
      <c r="W129" s="336"/>
      <c r="X129" s="336"/>
      <c r="Y129" s="338"/>
    </row>
    <row r="130" spans="21:25" s="335" customFormat="1" ht="26.25" customHeight="1">
      <c r="U130" s="338"/>
      <c r="V130" s="336"/>
      <c r="W130" s="336"/>
      <c r="X130" s="336"/>
      <c r="Y130" s="338"/>
    </row>
    <row r="131" spans="21:25" s="335" customFormat="1" ht="26.25" customHeight="1">
      <c r="U131" s="338"/>
      <c r="V131" s="336"/>
      <c r="W131" s="336"/>
      <c r="X131" s="336"/>
      <c r="Y131" s="338"/>
    </row>
    <row r="132" spans="21:25" s="335" customFormat="1" ht="26.25" customHeight="1">
      <c r="U132" s="338"/>
      <c r="V132" s="336"/>
      <c r="W132" s="336"/>
      <c r="X132" s="336"/>
      <c r="Y132" s="338"/>
    </row>
    <row r="133" spans="21:25" s="335" customFormat="1" ht="26.25" customHeight="1">
      <c r="U133" s="338"/>
      <c r="V133" s="336"/>
      <c r="W133" s="336"/>
      <c r="X133" s="336"/>
      <c r="Y133" s="338"/>
    </row>
    <row r="134" spans="21:25" s="335" customFormat="1" ht="26.25" customHeight="1">
      <c r="U134" s="338"/>
      <c r="V134" s="336"/>
      <c r="W134" s="336"/>
      <c r="X134" s="336"/>
      <c r="Y134" s="338"/>
    </row>
    <row r="135" spans="21:25" s="335" customFormat="1" ht="26.25" customHeight="1">
      <c r="U135" s="338"/>
      <c r="V135" s="336"/>
      <c r="W135" s="336"/>
      <c r="X135" s="336"/>
      <c r="Y135" s="338"/>
    </row>
    <row r="136" spans="21:25" s="335" customFormat="1" ht="26.25" customHeight="1">
      <c r="U136" s="338"/>
      <c r="V136" s="336"/>
      <c r="W136" s="336"/>
      <c r="X136" s="336"/>
      <c r="Y136" s="338"/>
    </row>
    <row r="137" spans="21:25" s="335" customFormat="1" ht="26.25" customHeight="1">
      <c r="U137" s="338"/>
      <c r="V137" s="336"/>
      <c r="W137" s="336"/>
      <c r="X137" s="336"/>
      <c r="Y137" s="338"/>
    </row>
    <row r="138" spans="21:25" s="335" customFormat="1" ht="26.25" customHeight="1">
      <c r="U138" s="338"/>
      <c r="V138" s="336"/>
      <c r="W138" s="336"/>
      <c r="X138" s="336"/>
      <c r="Y138" s="338"/>
    </row>
    <row r="139" spans="21:25" s="335" customFormat="1" ht="26.25" customHeight="1">
      <c r="U139" s="338"/>
      <c r="V139" s="336"/>
      <c r="W139" s="336"/>
      <c r="X139" s="336"/>
      <c r="Y139" s="338"/>
    </row>
    <row r="140" spans="21:25" s="335" customFormat="1" ht="26.25" customHeight="1">
      <c r="U140" s="338"/>
      <c r="V140" s="336"/>
      <c r="W140" s="336"/>
      <c r="X140" s="336"/>
      <c r="Y140" s="338"/>
    </row>
    <row r="141" spans="21:25" s="335" customFormat="1" ht="26.25" customHeight="1">
      <c r="U141" s="338"/>
      <c r="V141" s="336"/>
      <c r="W141" s="336"/>
      <c r="X141" s="336"/>
      <c r="Y141" s="338"/>
    </row>
    <row r="142" spans="21:25" s="335" customFormat="1" ht="26.25" customHeight="1">
      <c r="U142" s="338"/>
      <c r="V142" s="336"/>
      <c r="W142" s="336"/>
      <c r="X142" s="336"/>
      <c r="Y142" s="338"/>
    </row>
    <row r="143" spans="21:25" s="335" customFormat="1" ht="26.25" customHeight="1">
      <c r="U143" s="338"/>
      <c r="V143" s="336"/>
      <c r="W143" s="336"/>
      <c r="X143" s="336"/>
      <c r="Y143" s="338"/>
    </row>
    <row r="144" spans="21:25" s="335" customFormat="1" ht="26.25" customHeight="1">
      <c r="U144" s="338"/>
      <c r="V144" s="336"/>
      <c r="W144" s="336"/>
      <c r="X144" s="336"/>
      <c r="Y144" s="338"/>
    </row>
    <row r="145" spans="21:25" s="335" customFormat="1" ht="26.25" customHeight="1">
      <c r="U145" s="338"/>
      <c r="V145" s="336"/>
      <c r="W145" s="336"/>
      <c r="X145" s="336"/>
      <c r="Y145" s="338"/>
    </row>
    <row r="146" spans="21:25" s="335" customFormat="1" ht="26.25" customHeight="1">
      <c r="U146" s="338"/>
      <c r="V146" s="336"/>
      <c r="W146" s="336"/>
      <c r="X146" s="336"/>
      <c r="Y146" s="338"/>
    </row>
    <row r="147" spans="21:25" s="335" customFormat="1" ht="26.25" customHeight="1">
      <c r="U147" s="338"/>
      <c r="V147" s="336"/>
      <c r="W147" s="336"/>
      <c r="X147" s="336"/>
      <c r="Y147" s="338"/>
    </row>
    <row r="148" spans="21:25" s="335" customFormat="1" ht="26.25" customHeight="1">
      <c r="U148" s="338"/>
      <c r="V148" s="336"/>
      <c r="W148" s="336"/>
      <c r="X148" s="336"/>
      <c r="Y148" s="338"/>
    </row>
    <row r="149" spans="21:25" s="335" customFormat="1" ht="26.25" customHeight="1">
      <c r="U149" s="338"/>
      <c r="V149" s="336"/>
      <c r="W149" s="336"/>
      <c r="X149" s="336"/>
      <c r="Y149" s="338"/>
    </row>
    <row r="150" spans="21:25" s="335" customFormat="1" ht="26.25" customHeight="1">
      <c r="U150" s="338"/>
      <c r="V150" s="336"/>
      <c r="W150" s="336"/>
      <c r="X150" s="336"/>
      <c r="Y150" s="338"/>
    </row>
    <row r="151" spans="21:25" s="335" customFormat="1" ht="26.25" customHeight="1">
      <c r="U151" s="338"/>
      <c r="V151" s="336"/>
      <c r="W151" s="336"/>
      <c r="X151" s="336"/>
      <c r="Y151" s="338"/>
    </row>
    <row r="152" spans="21:25" s="335" customFormat="1" ht="26.25" customHeight="1">
      <c r="U152" s="338"/>
      <c r="V152" s="336"/>
      <c r="W152" s="336"/>
      <c r="X152" s="336"/>
      <c r="Y152" s="338"/>
    </row>
    <row r="153" spans="21:25" s="335" customFormat="1" ht="26.25" customHeight="1">
      <c r="U153" s="338"/>
      <c r="V153" s="336"/>
      <c r="W153" s="336"/>
      <c r="X153" s="336"/>
      <c r="Y153" s="338"/>
    </row>
    <row r="154" spans="21:25" s="335" customFormat="1" ht="26.25" customHeight="1">
      <c r="U154" s="338"/>
      <c r="V154" s="336"/>
      <c r="W154" s="336"/>
      <c r="X154" s="336"/>
      <c r="Y154" s="338"/>
    </row>
    <row r="155" spans="21:25" s="335" customFormat="1" ht="26.25" customHeight="1">
      <c r="U155" s="338"/>
      <c r="V155" s="336"/>
      <c r="W155" s="336"/>
      <c r="X155" s="336"/>
      <c r="Y155" s="338"/>
    </row>
    <row r="156" spans="21:25" s="335" customFormat="1" ht="26.25" customHeight="1">
      <c r="U156" s="338"/>
      <c r="V156" s="336"/>
      <c r="W156" s="336"/>
      <c r="X156" s="336"/>
      <c r="Y156" s="338"/>
    </row>
    <row r="157" spans="21:25" s="335" customFormat="1" ht="26.25" customHeight="1">
      <c r="U157" s="338"/>
      <c r="V157" s="336"/>
      <c r="W157" s="336"/>
      <c r="X157" s="336"/>
      <c r="Y157" s="338"/>
    </row>
    <row r="158" spans="21:25" s="335" customFormat="1" ht="26.25" customHeight="1">
      <c r="U158" s="338"/>
      <c r="V158" s="336"/>
      <c r="W158" s="336"/>
      <c r="X158" s="336"/>
      <c r="Y158" s="338"/>
    </row>
    <row r="159" spans="21:25" s="335" customFormat="1" ht="26.25" customHeight="1">
      <c r="U159" s="338"/>
      <c r="V159" s="336"/>
      <c r="W159" s="336"/>
      <c r="X159" s="336"/>
      <c r="Y159" s="338"/>
    </row>
    <row r="160" spans="21:25" s="335" customFormat="1" ht="26.25" customHeight="1">
      <c r="U160" s="338"/>
      <c r="V160" s="336"/>
      <c r="W160" s="336"/>
      <c r="X160" s="336"/>
      <c r="Y160" s="338"/>
    </row>
    <row r="161" spans="21:25" s="335" customFormat="1" ht="26.25" customHeight="1">
      <c r="U161" s="338"/>
      <c r="V161" s="336"/>
      <c r="W161" s="336"/>
      <c r="X161" s="336"/>
      <c r="Y161" s="338"/>
    </row>
    <row r="162" spans="21:25" s="335" customFormat="1" ht="26.25" customHeight="1">
      <c r="U162" s="338"/>
      <c r="V162" s="336"/>
      <c r="W162" s="336"/>
      <c r="X162" s="336"/>
      <c r="Y162" s="338"/>
    </row>
    <row r="163" spans="21:25" s="335" customFormat="1" ht="26.25" customHeight="1">
      <c r="U163" s="338"/>
      <c r="V163" s="336"/>
      <c r="W163" s="336"/>
      <c r="X163" s="336"/>
      <c r="Y163" s="338"/>
    </row>
    <row r="164" spans="21:25" s="335" customFormat="1" ht="26.25" customHeight="1">
      <c r="U164" s="338"/>
      <c r="V164" s="336"/>
      <c r="W164" s="336"/>
      <c r="X164" s="336"/>
      <c r="Y164" s="338"/>
    </row>
    <row r="165" spans="21:25" s="335" customFormat="1" ht="26.25" customHeight="1">
      <c r="U165" s="338"/>
      <c r="V165" s="336"/>
      <c r="W165" s="336"/>
      <c r="X165" s="336"/>
      <c r="Y165" s="338"/>
    </row>
    <row r="166" spans="21:25" s="335" customFormat="1" ht="26.25" customHeight="1">
      <c r="U166" s="338"/>
      <c r="V166" s="336"/>
      <c r="W166" s="336"/>
      <c r="X166" s="336"/>
      <c r="Y166" s="338"/>
    </row>
    <row r="167" spans="21:25" s="335" customFormat="1" ht="26.25" customHeight="1">
      <c r="U167" s="338"/>
      <c r="V167" s="336"/>
      <c r="W167" s="336"/>
      <c r="X167" s="336"/>
      <c r="Y167" s="338"/>
    </row>
    <row r="168" spans="21:25" s="335" customFormat="1" ht="26.25" customHeight="1">
      <c r="U168" s="338"/>
      <c r="V168" s="336"/>
      <c r="W168" s="336"/>
      <c r="X168" s="336"/>
      <c r="Y168" s="338"/>
    </row>
    <row r="169" spans="21:25" s="335" customFormat="1" ht="26.25" customHeight="1">
      <c r="U169" s="338"/>
      <c r="V169" s="336"/>
      <c r="W169" s="336"/>
      <c r="X169" s="336"/>
      <c r="Y169" s="338"/>
    </row>
    <row r="170" spans="21:25" s="335" customFormat="1" ht="26.25" customHeight="1">
      <c r="U170" s="338"/>
      <c r="V170" s="336"/>
      <c r="W170" s="336"/>
      <c r="X170" s="336"/>
      <c r="Y170" s="338"/>
    </row>
    <row r="171" spans="21:25" s="335" customFormat="1" ht="26.25" customHeight="1">
      <c r="U171" s="338"/>
      <c r="V171" s="336"/>
      <c r="W171" s="336"/>
      <c r="X171" s="336"/>
      <c r="Y171" s="338"/>
    </row>
    <row r="172" spans="21:25" s="335" customFormat="1" ht="26.25" customHeight="1">
      <c r="U172" s="338"/>
      <c r="V172" s="336"/>
      <c r="W172" s="336"/>
      <c r="X172" s="336"/>
      <c r="Y172" s="338"/>
    </row>
    <row r="173" spans="21:25" s="335" customFormat="1" ht="26.25" customHeight="1">
      <c r="U173" s="338"/>
      <c r="V173" s="336"/>
      <c r="W173" s="336"/>
      <c r="X173" s="336"/>
      <c r="Y173" s="338"/>
    </row>
    <row r="174" spans="21:25" s="335" customFormat="1" ht="26.25" customHeight="1">
      <c r="U174" s="338"/>
      <c r="V174" s="336"/>
      <c r="W174" s="336"/>
      <c r="X174" s="336"/>
      <c r="Y174" s="338"/>
    </row>
    <row r="175" spans="21:25" s="335" customFormat="1" ht="26.25" customHeight="1">
      <c r="U175" s="338"/>
      <c r="V175" s="336"/>
      <c r="W175" s="336"/>
      <c r="X175" s="336"/>
      <c r="Y175" s="338"/>
    </row>
    <row r="176" spans="21:25" s="335" customFormat="1" ht="26.25" customHeight="1">
      <c r="U176" s="338"/>
      <c r="V176" s="336"/>
      <c r="W176" s="336"/>
      <c r="X176" s="336"/>
      <c r="Y176" s="338"/>
    </row>
    <row r="177" spans="21:25" s="335" customFormat="1" ht="26.25" customHeight="1">
      <c r="U177" s="338"/>
      <c r="V177" s="336"/>
      <c r="W177" s="336"/>
      <c r="X177" s="336"/>
      <c r="Y177" s="338"/>
    </row>
    <row r="178" spans="21:25" s="335" customFormat="1" ht="26.25" customHeight="1">
      <c r="U178" s="338"/>
      <c r="V178" s="336"/>
      <c r="W178" s="336"/>
      <c r="X178" s="336"/>
      <c r="Y178" s="338"/>
    </row>
    <row r="179" spans="21:25" s="335" customFormat="1" ht="26.25" customHeight="1">
      <c r="U179" s="338"/>
      <c r="V179" s="336"/>
      <c r="W179" s="336"/>
      <c r="X179" s="336"/>
      <c r="Y179" s="338"/>
    </row>
    <row r="180" spans="21:25" s="335" customFormat="1" ht="26.25" customHeight="1">
      <c r="U180" s="338"/>
      <c r="V180" s="336"/>
      <c r="W180" s="336"/>
      <c r="X180" s="336"/>
      <c r="Y180" s="338"/>
    </row>
    <row r="181" spans="21:25" s="335" customFormat="1" ht="26.25" customHeight="1">
      <c r="U181" s="338"/>
      <c r="V181" s="336"/>
      <c r="W181" s="336"/>
      <c r="X181" s="336"/>
      <c r="Y181" s="338"/>
    </row>
    <row r="182" spans="21:25" s="335" customFormat="1" ht="26.25" customHeight="1">
      <c r="U182" s="338"/>
      <c r="V182" s="336"/>
      <c r="W182" s="336"/>
      <c r="X182" s="336"/>
      <c r="Y182" s="338"/>
    </row>
    <row r="183" spans="21:25" s="335" customFormat="1" ht="26.25" customHeight="1">
      <c r="U183" s="338"/>
      <c r="V183" s="336"/>
      <c r="W183" s="336"/>
      <c r="X183" s="336"/>
      <c r="Y183" s="338"/>
    </row>
    <row r="184" spans="21:25" s="335" customFormat="1" ht="26.25" customHeight="1">
      <c r="U184" s="338"/>
      <c r="V184" s="336"/>
      <c r="W184" s="336"/>
      <c r="X184" s="336"/>
      <c r="Y184" s="338"/>
    </row>
    <row r="185" spans="21:25" s="335" customFormat="1" ht="26.25" customHeight="1">
      <c r="U185" s="338"/>
      <c r="V185" s="336"/>
      <c r="W185" s="336"/>
      <c r="X185" s="336"/>
      <c r="Y185" s="338"/>
    </row>
    <row r="186" spans="21:25" s="335" customFormat="1" ht="26.25" customHeight="1">
      <c r="U186" s="338"/>
      <c r="V186" s="336"/>
      <c r="W186" s="336"/>
      <c r="X186" s="336"/>
      <c r="Y186" s="338"/>
    </row>
    <row r="187" spans="21:25" s="335" customFormat="1" ht="26.25" customHeight="1">
      <c r="U187" s="338"/>
      <c r="V187" s="336"/>
      <c r="W187" s="336"/>
      <c r="X187" s="336"/>
      <c r="Y187" s="338"/>
    </row>
    <row r="188" spans="21:25" s="335" customFormat="1" ht="26.25" customHeight="1">
      <c r="U188" s="338"/>
      <c r="V188" s="336"/>
      <c r="W188" s="336"/>
      <c r="X188" s="336"/>
      <c r="Y188" s="338"/>
    </row>
    <row r="189" spans="21:25" s="335" customFormat="1" ht="26.25" customHeight="1">
      <c r="U189" s="338"/>
      <c r="V189" s="336"/>
      <c r="W189" s="336"/>
      <c r="X189" s="336"/>
      <c r="Y189" s="338"/>
    </row>
    <row r="190" spans="21:25" s="335" customFormat="1" ht="26.25" customHeight="1">
      <c r="U190" s="338"/>
      <c r="V190" s="336"/>
      <c r="W190" s="336"/>
      <c r="X190" s="336"/>
      <c r="Y190" s="338"/>
    </row>
    <row r="191" spans="21:25" s="335" customFormat="1" ht="26.25" customHeight="1">
      <c r="U191" s="338"/>
      <c r="V191" s="336"/>
      <c r="W191" s="336"/>
      <c r="X191" s="336"/>
      <c r="Y191" s="338"/>
    </row>
    <row r="192" spans="21:25" s="335" customFormat="1" ht="26.25" customHeight="1">
      <c r="U192" s="338"/>
      <c r="V192" s="336"/>
      <c r="W192" s="336"/>
      <c r="X192" s="336"/>
      <c r="Y192" s="338"/>
    </row>
    <row r="193" spans="21:25" s="335" customFormat="1" ht="26.25" customHeight="1">
      <c r="U193" s="338"/>
      <c r="V193" s="336"/>
      <c r="W193" s="336"/>
      <c r="X193" s="336"/>
      <c r="Y193" s="338"/>
    </row>
    <row r="194" spans="21:25" s="335" customFormat="1" ht="26.25" customHeight="1">
      <c r="U194" s="338"/>
      <c r="V194" s="336"/>
      <c r="W194" s="336"/>
      <c r="X194" s="336"/>
      <c r="Y194" s="338"/>
    </row>
    <row r="195" spans="21:25" s="335" customFormat="1" ht="26.25" customHeight="1">
      <c r="U195" s="338"/>
      <c r="V195" s="336"/>
      <c r="W195" s="336"/>
      <c r="X195" s="336"/>
      <c r="Y195" s="338"/>
    </row>
    <row r="196" spans="21:25" s="335" customFormat="1" ht="26.25" customHeight="1">
      <c r="U196" s="338"/>
      <c r="V196" s="336"/>
      <c r="W196" s="336"/>
      <c r="X196" s="336"/>
      <c r="Y196" s="338"/>
    </row>
    <row r="197" spans="21:25" s="335" customFormat="1" ht="26.25" customHeight="1">
      <c r="U197" s="338"/>
      <c r="V197" s="336"/>
      <c r="W197" s="336"/>
      <c r="X197" s="336"/>
      <c r="Y197" s="338"/>
    </row>
    <row r="198" spans="21:25" s="335" customFormat="1" ht="26.25" customHeight="1">
      <c r="U198" s="338"/>
      <c r="V198" s="336"/>
      <c r="W198" s="336"/>
      <c r="X198" s="336"/>
      <c r="Y198" s="338"/>
    </row>
    <row r="199" spans="21:25" s="335" customFormat="1" ht="26.25" customHeight="1">
      <c r="U199" s="338"/>
      <c r="V199" s="336"/>
      <c r="W199" s="336"/>
      <c r="X199" s="336"/>
      <c r="Y199" s="338"/>
    </row>
    <row r="200" spans="21:25" s="335" customFormat="1" ht="26.25" customHeight="1">
      <c r="U200" s="338"/>
      <c r="V200" s="336"/>
      <c r="W200" s="336"/>
      <c r="X200" s="336"/>
      <c r="Y200" s="338"/>
    </row>
    <row r="201" spans="21:25" s="335" customFormat="1" ht="26.25" customHeight="1">
      <c r="U201" s="338"/>
      <c r="V201" s="336"/>
      <c r="W201" s="336"/>
      <c r="X201" s="336"/>
      <c r="Y201" s="338"/>
    </row>
    <row r="202" spans="21:25" s="335" customFormat="1" ht="26.25" customHeight="1">
      <c r="U202" s="338"/>
      <c r="V202" s="336"/>
      <c r="W202" s="336"/>
      <c r="X202" s="336"/>
      <c r="Y202" s="338"/>
    </row>
    <row r="203" spans="21:25" s="335" customFormat="1" ht="26.25" customHeight="1">
      <c r="U203" s="338"/>
      <c r="V203" s="336"/>
      <c r="W203" s="336"/>
      <c r="X203" s="336"/>
      <c r="Y203" s="338"/>
    </row>
    <row r="204" spans="21:25" s="335" customFormat="1" ht="26.25" customHeight="1">
      <c r="U204" s="338"/>
      <c r="V204" s="336"/>
      <c r="W204" s="336"/>
      <c r="X204" s="336"/>
      <c r="Y204" s="338"/>
    </row>
    <row r="205" spans="21:25" s="335" customFormat="1" ht="26.25" customHeight="1">
      <c r="U205" s="338"/>
      <c r="V205" s="336"/>
      <c r="W205" s="336"/>
      <c r="X205" s="336"/>
      <c r="Y205" s="338"/>
    </row>
    <row r="206" spans="21:25" s="335" customFormat="1" ht="26.25" customHeight="1">
      <c r="U206" s="338"/>
      <c r="V206" s="336"/>
      <c r="W206" s="336"/>
      <c r="X206" s="336"/>
      <c r="Y206" s="338"/>
    </row>
    <row r="207" spans="21:25" s="335" customFormat="1" ht="26.25" customHeight="1">
      <c r="U207" s="338"/>
      <c r="V207" s="336"/>
      <c r="W207" s="336"/>
      <c r="X207" s="336"/>
      <c r="Y207" s="338"/>
    </row>
    <row r="208" spans="21:25" s="335" customFormat="1" ht="26.25" customHeight="1">
      <c r="U208" s="338"/>
      <c r="V208" s="336"/>
      <c r="W208" s="336"/>
      <c r="X208" s="336"/>
      <c r="Y208" s="338"/>
    </row>
    <row r="209" spans="21:25" s="335" customFormat="1" ht="26.25" customHeight="1">
      <c r="U209" s="338"/>
      <c r="V209" s="336"/>
      <c r="W209" s="336"/>
      <c r="X209" s="336"/>
      <c r="Y209" s="338"/>
    </row>
    <row r="210" spans="21:25" s="335" customFormat="1" ht="26.25" customHeight="1">
      <c r="U210" s="338"/>
      <c r="V210" s="336"/>
      <c r="W210" s="336"/>
      <c r="X210" s="336"/>
      <c r="Y210" s="338"/>
    </row>
    <row r="211" spans="21:25" s="335" customFormat="1" ht="26.25" customHeight="1">
      <c r="U211" s="338"/>
      <c r="V211" s="336"/>
      <c r="W211" s="336"/>
      <c r="X211" s="336"/>
      <c r="Y211" s="338"/>
    </row>
    <row r="212" spans="21:25" s="335" customFormat="1" ht="26.25" customHeight="1">
      <c r="U212" s="338"/>
      <c r="V212" s="336"/>
      <c r="W212" s="336"/>
      <c r="X212" s="336"/>
      <c r="Y212" s="338"/>
    </row>
    <row r="213" spans="21:25" s="335" customFormat="1" ht="26.25" customHeight="1">
      <c r="U213" s="338"/>
      <c r="V213" s="336"/>
      <c r="W213" s="336"/>
      <c r="X213" s="336"/>
      <c r="Y213" s="338"/>
    </row>
    <row r="214" spans="21:25" s="335" customFormat="1" ht="26.25" customHeight="1">
      <c r="U214" s="338"/>
      <c r="V214" s="336"/>
      <c r="W214" s="336"/>
      <c r="X214" s="336"/>
      <c r="Y214" s="338"/>
    </row>
    <row r="215" spans="21:25" s="335" customFormat="1" ht="26.25" customHeight="1">
      <c r="U215" s="338"/>
      <c r="V215" s="336"/>
      <c r="W215" s="336"/>
      <c r="X215" s="336"/>
      <c r="Y215" s="338"/>
    </row>
    <row r="216" spans="21:25" s="335" customFormat="1" ht="26.25" customHeight="1">
      <c r="U216" s="338"/>
      <c r="V216" s="336"/>
      <c r="W216" s="336"/>
      <c r="X216" s="336"/>
      <c r="Y216" s="338"/>
    </row>
    <row r="217" spans="21:25" s="335" customFormat="1" ht="26.25" customHeight="1">
      <c r="U217" s="338"/>
      <c r="V217" s="336"/>
      <c r="W217" s="336"/>
      <c r="X217" s="336"/>
      <c r="Y217" s="338"/>
    </row>
    <row r="218" spans="21:25" s="335" customFormat="1" ht="26.25" customHeight="1">
      <c r="U218" s="338"/>
      <c r="V218" s="336"/>
      <c r="W218" s="336"/>
      <c r="X218" s="336"/>
      <c r="Y218" s="338"/>
    </row>
    <row r="219" spans="21:25" s="335" customFormat="1" ht="26.25" customHeight="1">
      <c r="U219" s="338"/>
      <c r="V219" s="336"/>
      <c r="W219" s="336"/>
      <c r="X219" s="336"/>
      <c r="Y219" s="338"/>
    </row>
    <row r="220" spans="21:25" s="335" customFormat="1" ht="26.25" customHeight="1">
      <c r="U220" s="338"/>
      <c r="V220" s="336"/>
      <c r="W220" s="336"/>
      <c r="X220" s="336"/>
      <c r="Y220" s="338"/>
    </row>
    <row r="221" spans="21:25" s="335" customFormat="1" ht="26.25" customHeight="1">
      <c r="U221" s="338"/>
      <c r="V221" s="336"/>
      <c r="W221" s="336"/>
      <c r="X221" s="336"/>
      <c r="Y221" s="338"/>
    </row>
    <row r="222" spans="21:25" s="335" customFormat="1" ht="26.25" customHeight="1">
      <c r="U222" s="338"/>
      <c r="V222" s="336"/>
      <c r="W222" s="336"/>
      <c r="X222" s="336"/>
      <c r="Y222" s="338"/>
    </row>
    <row r="223" spans="21:25" s="335" customFormat="1" ht="26.25" customHeight="1">
      <c r="U223" s="338"/>
      <c r="V223" s="336"/>
      <c r="W223" s="336"/>
      <c r="X223" s="336"/>
      <c r="Y223" s="338"/>
    </row>
    <row r="224" spans="21:25" s="335" customFormat="1" ht="26.25" customHeight="1">
      <c r="U224" s="338"/>
      <c r="V224" s="336"/>
      <c r="W224" s="336"/>
      <c r="X224" s="336"/>
      <c r="Y224" s="338"/>
    </row>
    <row r="225" spans="21:25" s="335" customFormat="1" ht="26.25" customHeight="1">
      <c r="U225" s="338"/>
      <c r="V225" s="336"/>
      <c r="W225" s="336"/>
      <c r="X225" s="336"/>
      <c r="Y225" s="338"/>
    </row>
    <row r="226" spans="21:25" s="335" customFormat="1" ht="26.25" customHeight="1">
      <c r="U226" s="338"/>
      <c r="V226" s="336"/>
      <c r="W226" s="336"/>
      <c r="X226" s="336"/>
      <c r="Y226" s="338"/>
    </row>
    <row r="227" spans="21:25" s="335" customFormat="1" ht="26.25" customHeight="1">
      <c r="U227" s="338"/>
      <c r="V227" s="336"/>
      <c r="W227" s="336"/>
      <c r="X227" s="336"/>
      <c r="Y227" s="338"/>
    </row>
    <row r="228" spans="21:25" s="335" customFormat="1" ht="26.25" customHeight="1">
      <c r="U228" s="338"/>
      <c r="V228" s="336"/>
      <c r="W228" s="336"/>
      <c r="X228" s="336"/>
      <c r="Y228" s="338"/>
    </row>
    <row r="229" spans="21:25" s="335" customFormat="1" ht="26.25" customHeight="1">
      <c r="U229" s="338"/>
      <c r="V229" s="336"/>
      <c r="W229" s="336"/>
      <c r="X229" s="336"/>
      <c r="Y229" s="338"/>
    </row>
    <row r="230" spans="21:25" s="335" customFormat="1" ht="26.25" customHeight="1">
      <c r="U230" s="338"/>
      <c r="V230" s="336"/>
      <c r="W230" s="336"/>
      <c r="X230" s="336"/>
      <c r="Y230" s="338"/>
    </row>
    <row r="231" spans="21:25" s="335" customFormat="1" ht="26.25" customHeight="1">
      <c r="U231" s="338"/>
      <c r="V231" s="336"/>
      <c r="W231" s="336"/>
      <c r="X231" s="336"/>
      <c r="Y231" s="338"/>
    </row>
    <row r="232" spans="21:25" s="335" customFormat="1" ht="26.25" customHeight="1">
      <c r="U232" s="338"/>
      <c r="V232" s="336"/>
      <c r="W232" s="336"/>
      <c r="X232" s="336"/>
      <c r="Y232" s="338"/>
    </row>
    <row r="233" spans="21:25" s="335" customFormat="1" ht="26.25" customHeight="1">
      <c r="U233" s="338"/>
      <c r="V233" s="336"/>
      <c r="W233" s="336"/>
      <c r="X233" s="336"/>
      <c r="Y233" s="338"/>
    </row>
    <row r="234" spans="21:25" s="335" customFormat="1" ht="26.25" customHeight="1">
      <c r="U234" s="338"/>
      <c r="V234" s="336"/>
      <c r="W234" s="336"/>
      <c r="X234" s="336"/>
      <c r="Y234" s="338"/>
    </row>
    <row r="235" spans="21:25" s="335" customFormat="1" ht="26.25" customHeight="1">
      <c r="U235" s="338"/>
      <c r="V235" s="336"/>
      <c r="W235" s="336"/>
      <c r="X235" s="336"/>
      <c r="Y235" s="338"/>
    </row>
    <row r="236" spans="21:25" s="335" customFormat="1" ht="26.25" customHeight="1">
      <c r="U236" s="338"/>
      <c r="V236" s="336"/>
      <c r="W236" s="336"/>
      <c r="X236" s="336"/>
      <c r="Y236" s="338"/>
    </row>
    <row r="237" spans="21:25" s="335" customFormat="1" ht="26.25" customHeight="1">
      <c r="U237" s="338"/>
      <c r="V237" s="336"/>
      <c r="W237" s="336"/>
      <c r="X237" s="336"/>
      <c r="Y237" s="338"/>
    </row>
    <row r="238" spans="21:25" s="335" customFormat="1" ht="26.25" customHeight="1">
      <c r="U238" s="338"/>
      <c r="V238" s="336"/>
      <c r="W238" s="336"/>
      <c r="X238" s="336"/>
      <c r="Y238" s="338"/>
    </row>
    <row r="239" spans="21:25" s="335" customFormat="1" ht="26.25" customHeight="1">
      <c r="U239" s="338"/>
      <c r="V239" s="336"/>
      <c r="W239" s="336"/>
      <c r="X239" s="336"/>
      <c r="Y239" s="338"/>
    </row>
    <row r="240" spans="21:25" s="335" customFormat="1" ht="26.25" customHeight="1">
      <c r="U240" s="338"/>
      <c r="V240" s="336"/>
      <c r="W240" s="336"/>
      <c r="X240" s="336"/>
      <c r="Y240" s="338"/>
    </row>
    <row r="241" spans="21:25" s="335" customFormat="1" ht="26.25" customHeight="1">
      <c r="U241" s="338"/>
      <c r="V241" s="336"/>
      <c r="W241" s="336"/>
      <c r="X241" s="336"/>
      <c r="Y241" s="338"/>
    </row>
    <row r="242" spans="21:25" s="335" customFormat="1" ht="26.25" customHeight="1">
      <c r="U242" s="338"/>
      <c r="V242" s="336"/>
      <c r="W242" s="336"/>
      <c r="X242" s="336"/>
      <c r="Y242" s="338"/>
    </row>
    <row r="243" spans="21:25" s="335" customFormat="1" ht="26.25" customHeight="1">
      <c r="U243" s="338"/>
      <c r="V243" s="336"/>
      <c r="W243" s="336"/>
      <c r="X243" s="336"/>
      <c r="Y243" s="338"/>
    </row>
    <row r="244" spans="21:25" s="335" customFormat="1" ht="26.25" customHeight="1">
      <c r="U244" s="338"/>
      <c r="V244" s="336"/>
      <c r="W244" s="336"/>
      <c r="X244" s="336"/>
      <c r="Y244" s="338"/>
    </row>
    <row r="245" spans="21:25" s="335" customFormat="1" ht="26.25" customHeight="1">
      <c r="U245" s="338"/>
      <c r="V245" s="336"/>
      <c r="W245" s="336"/>
      <c r="X245" s="336"/>
      <c r="Y245" s="338"/>
    </row>
    <row r="246" spans="21:25" s="335" customFormat="1" ht="26.25" customHeight="1">
      <c r="U246" s="338"/>
      <c r="V246" s="336"/>
      <c r="W246" s="336"/>
      <c r="X246" s="336"/>
      <c r="Y246" s="338"/>
    </row>
    <row r="247" spans="21:25" s="335" customFormat="1" ht="26.25" customHeight="1">
      <c r="U247" s="338"/>
      <c r="V247" s="336"/>
      <c r="W247" s="336"/>
      <c r="X247" s="336"/>
      <c r="Y247" s="338"/>
    </row>
    <row r="248" spans="21:25" s="335" customFormat="1" ht="26.25" customHeight="1">
      <c r="U248" s="338"/>
      <c r="V248" s="336"/>
      <c r="W248" s="336"/>
      <c r="X248" s="336"/>
      <c r="Y248" s="338"/>
    </row>
    <row r="249" spans="21:25" s="335" customFormat="1" ht="26.25" customHeight="1">
      <c r="U249" s="338"/>
      <c r="V249" s="336"/>
      <c r="W249" s="336"/>
      <c r="X249" s="336"/>
      <c r="Y249" s="338"/>
    </row>
    <row r="250" spans="21:25" s="335" customFormat="1" ht="26.25" customHeight="1">
      <c r="U250" s="338"/>
      <c r="V250" s="336"/>
      <c r="W250" s="336"/>
      <c r="X250" s="336"/>
      <c r="Y250" s="338"/>
    </row>
    <row r="251" spans="21:25" s="335" customFormat="1" ht="26.25" customHeight="1">
      <c r="U251" s="338"/>
      <c r="V251" s="336"/>
      <c r="W251" s="336"/>
      <c r="X251" s="336"/>
      <c r="Y251" s="338"/>
    </row>
    <row r="252" spans="21:25" s="335" customFormat="1" ht="26.25" customHeight="1">
      <c r="U252" s="338"/>
      <c r="V252" s="336"/>
      <c r="W252" s="336"/>
      <c r="X252" s="336"/>
      <c r="Y252" s="338"/>
    </row>
    <row r="253" spans="21:25" s="335" customFormat="1" ht="26.25" customHeight="1">
      <c r="U253" s="338"/>
      <c r="V253" s="336"/>
      <c r="W253" s="336"/>
      <c r="X253" s="336"/>
      <c r="Y253" s="338"/>
    </row>
    <row r="254" spans="21:25" s="335" customFormat="1" ht="26.25" customHeight="1">
      <c r="U254" s="338"/>
      <c r="V254" s="336"/>
      <c r="W254" s="336"/>
      <c r="X254" s="336"/>
      <c r="Y254" s="338"/>
    </row>
    <row r="255" spans="21:25" s="335" customFormat="1" ht="26.25" customHeight="1">
      <c r="U255" s="338"/>
      <c r="V255" s="336"/>
      <c r="W255" s="336"/>
      <c r="X255" s="336"/>
      <c r="Y255" s="338"/>
    </row>
    <row r="256" spans="21:25" s="335" customFormat="1" ht="26.25" customHeight="1">
      <c r="U256" s="338"/>
      <c r="V256" s="336"/>
      <c r="W256" s="336"/>
      <c r="X256" s="336"/>
      <c r="Y256" s="338"/>
    </row>
    <row r="257" spans="21:25" s="335" customFormat="1" ht="26.25" customHeight="1">
      <c r="U257" s="338"/>
      <c r="V257" s="336"/>
      <c r="W257" s="336"/>
      <c r="X257" s="336"/>
      <c r="Y257" s="338"/>
    </row>
    <row r="258" spans="21:25" s="335" customFormat="1" ht="26.25" customHeight="1">
      <c r="U258" s="338"/>
      <c r="V258" s="336"/>
      <c r="W258" s="336"/>
      <c r="X258" s="336"/>
      <c r="Y258" s="338"/>
    </row>
    <row r="259" spans="21:25" s="335" customFormat="1" ht="26.25" customHeight="1">
      <c r="U259" s="338"/>
      <c r="V259" s="336"/>
      <c r="W259" s="336"/>
      <c r="X259" s="336"/>
      <c r="Y259" s="338"/>
    </row>
    <row r="260" spans="21:25" s="335" customFormat="1" ht="26.25" customHeight="1">
      <c r="U260" s="338"/>
      <c r="V260" s="336"/>
      <c r="W260" s="336"/>
      <c r="X260" s="336"/>
      <c r="Y260" s="338"/>
    </row>
    <row r="261" spans="21:25" s="335" customFormat="1" ht="26.25" customHeight="1">
      <c r="U261" s="338"/>
      <c r="V261" s="336"/>
      <c r="W261" s="336"/>
      <c r="X261" s="336"/>
      <c r="Y261" s="338"/>
    </row>
    <row r="262" spans="21:25" s="335" customFormat="1" ht="26.25" customHeight="1">
      <c r="U262" s="338"/>
      <c r="V262" s="336"/>
      <c r="W262" s="336"/>
      <c r="X262" s="336"/>
      <c r="Y262" s="338"/>
    </row>
    <row r="263" spans="21:25" s="335" customFormat="1" ht="26.25" customHeight="1">
      <c r="U263" s="338"/>
      <c r="V263" s="336"/>
      <c r="W263" s="336"/>
      <c r="X263" s="336"/>
      <c r="Y263" s="338"/>
    </row>
    <row r="264" spans="21:25" s="335" customFormat="1" ht="26.25" customHeight="1">
      <c r="U264" s="338"/>
      <c r="V264" s="336"/>
      <c r="W264" s="336"/>
      <c r="X264" s="336"/>
      <c r="Y264" s="338"/>
    </row>
    <row r="265" spans="21:25" s="335" customFormat="1" ht="26.25" customHeight="1">
      <c r="U265" s="338"/>
      <c r="V265" s="336"/>
      <c r="W265" s="336"/>
      <c r="X265" s="336"/>
      <c r="Y265" s="338"/>
    </row>
    <row r="266" spans="21:25" s="335" customFormat="1" ht="26.25" customHeight="1">
      <c r="U266" s="338"/>
      <c r="V266" s="336"/>
      <c r="W266" s="336"/>
      <c r="X266" s="336"/>
      <c r="Y266" s="338"/>
    </row>
    <row r="267" spans="21:25" s="335" customFormat="1" ht="26.25" customHeight="1">
      <c r="U267" s="338"/>
      <c r="V267" s="336"/>
      <c r="W267" s="336"/>
      <c r="X267" s="336"/>
      <c r="Y267" s="338"/>
    </row>
    <row r="268" spans="21:25" s="335" customFormat="1" ht="26.25" customHeight="1">
      <c r="U268" s="338"/>
      <c r="V268" s="336"/>
      <c r="W268" s="336"/>
      <c r="X268" s="336"/>
      <c r="Y268" s="338"/>
    </row>
    <row r="269" spans="21:25" s="335" customFormat="1" ht="26.25" customHeight="1">
      <c r="U269" s="338"/>
      <c r="V269" s="336"/>
      <c r="W269" s="336"/>
      <c r="X269" s="336"/>
      <c r="Y269" s="338"/>
    </row>
    <row r="270" spans="21:25" s="335" customFormat="1" ht="26.25" customHeight="1">
      <c r="U270" s="338"/>
      <c r="V270" s="336"/>
      <c r="W270" s="336"/>
      <c r="X270" s="336"/>
      <c r="Y270" s="338"/>
    </row>
    <row r="271" spans="21:25" s="335" customFormat="1" ht="26.25" customHeight="1">
      <c r="U271" s="338"/>
      <c r="V271" s="336"/>
      <c r="W271" s="336"/>
      <c r="X271" s="336"/>
      <c r="Y271" s="338"/>
    </row>
    <row r="272" spans="21:25" s="335" customFormat="1" ht="26.25" customHeight="1">
      <c r="U272" s="338"/>
      <c r="V272" s="336"/>
      <c r="W272" s="336"/>
      <c r="X272" s="336"/>
      <c r="Y272" s="338"/>
    </row>
    <row r="273" spans="21:25" s="335" customFormat="1" ht="26.25" customHeight="1">
      <c r="U273" s="338"/>
      <c r="V273" s="336"/>
      <c r="W273" s="336"/>
      <c r="X273" s="336"/>
      <c r="Y273" s="338"/>
    </row>
    <row r="274" spans="21:25" s="335" customFormat="1" ht="26.25" customHeight="1">
      <c r="U274" s="338"/>
      <c r="V274" s="336"/>
      <c r="W274" s="336"/>
      <c r="X274" s="336"/>
      <c r="Y274" s="338"/>
    </row>
    <row r="275" spans="21:25" s="335" customFormat="1" ht="26.25" customHeight="1">
      <c r="U275" s="338"/>
      <c r="V275" s="336"/>
      <c r="W275" s="336"/>
      <c r="X275" s="336"/>
      <c r="Y275" s="338"/>
    </row>
    <row r="276" spans="21:25" s="335" customFormat="1" ht="26.25" customHeight="1">
      <c r="U276" s="338"/>
      <c r="V276" s="336"/>
      <c r="W276" s="336"/>
      <c r="X276" s="336"/>
      <c r="Y276" s="338"/>
    </row>
    <row r="277" spans="21:25" s="335" customFormat="1" ht="26.25" customHeight="1">
      <c r="U277" s="338"/>
      <c r="V277" s="336"/>
      <c r="W277" s="336"/>
      <c r="X277" s="336"/>
      <c r="Y277" s="338"/>
    </row>
    <row r="278" spans="21:25" s="335" customFormat="1" ht="26.25" customHeight="1">
      <c r="U278" s="338"/>
      <c r="V278" s="336"/>
      <c r="W278" s="336"/>
      <c r="X278" s="336"/>
      <c r="Y278" s="338"/>
    </row>
    <row r="279" spans="21:25" s="335" customFormat="1" ht="26.25" customHeight="1">
      <c r="U279" s="338"/>
      <c r="V279" s="336"/>
      <c r="W279" s="336"/>
      <c r="X279" s="336"/>
      <c r="Y279" s="338"/>
    </row>
    <row r="280" spans="21:25" s="335" customFormat="1" ht="26.25" customHeight="1">
      <c r="U280" s="338"/>
      <c r="V280" s="336"/>
      <c r="W280" s="336"/>
      <c r="X280" s="336"/>
      <c r="Y280" s="338"/>
    </row>
    <row r="281" spans="21:25" s="335" customFormat="1" ht="26.25" customHeight="1">
      <c r="U281" s="338"/>
      <c r="V281" s="336"/>
      <c r="W281" s="336"/>
      <c r="X281" s="336"/>
      <c r="Y281" s="338"/>
    </row>
    <row r="282" spans="21:25" s="335" customFormat="1" ht="26.25" customHeight="1">
      <c r="U282" s="338"/>
      <c r="V282" s="336"/>
      <c r="W282" s="336"/>
      <c r="X282" s="336"/>
      <c r="Y282" s="338"/>
    </row>
    <row r="283" spans="21:25" s="335" customFormat="1" ht="26.25" customHeight="1">
      <c r="U283" s="338"/>
      <c r="V283" s="336"/>
      <c r="W283" s="336"/>
      <c r="X283" s="336"/>
      <c r="Y283" s="338"/>
    </row>
    <row r="284" spans="21:25" s="335" customFormat="1" ht="26.25" customHeight="1">
      <c r="U284" s="338"/>
      <c r="V284" s="336"/>
      <c r="W284" s="336"/>
      <c r="X284" s="336"/>
      <c r="Y284" s="338"/>
    </row>
    <row r="285" spans="21:25" s="335" customFormat="1" ht="26.25" customHeight="1">
      <c r="U285" s="338"/>
      <c r="V285" s="336"/>
      <c r="W285" s="336"/>
      <c r="X285" s="336"/>
      <c r="Y285" s="338"/>
    </row>
    <row r="286" spans="21:25" s="335" customFormat="1" ht="26.25" customHeight="1">
      <c r="U286" s="338"/>
      <c r="V286" s="336"/>
      <c r="W286" s="336"/>
      <c r="X286" s="336"/>
      <c r="Y286" s="338"/>
    </row>
    <row r="287" spans="21:25" s="335" customFormat="1" ht="26.25" customHeight="1">
      <c r="U287" s="338"/>
      <c r="V287" s="336"/>
      <c r="W287" s="336"/>
      <c r="X287" s="336"/>
      <c r="Y287" s="338"/>
    </row>
    <row r="288" spans="21:25" s="335" customFormat="1" ht="26.25" customHeight="1">
      <c r="U288" s="338"/>
      <c r="V288" s="336"/>
      <c r="W288" s="336"/>
      <c r="X288" s="336"/>
      <c r="Y288" s="338"/>
    </row>
    <row r="289" spans="21:25" s="335" customFormat="1" ht="26.25" customHeight="1">
      <c r="U289" s="338"/>
      <c r="V289" s="336"/>
      <c r="W289" s="336"/>
      <c r="X289" s="336"/>
      <c r="Y289" s="338"/>
    </row>
    <row r="290" spans="21:25" s="335" customFormat="1" ht="26.25" customHeight="1">
      <c r="U290" s="338"/>
      <c r="V290" s="336"/>
      <c r="W290" s="336"/>
      <c r="X290" s="336"/>
      <c r="Y290" s="338"/>
    </row>
    <row r="291" spans="21:25" s="335" customFormat="1" ht="26.25" customHeight="1">
      <c r="U291" s="338"/>
      <c r="V291" s="336"/>
      <c r="W291" s="336"/>
      <c r="X291" s="336"/>
      <c r="Y291" s="338"/>
    </row>
    <row r="292" spans="21:25" s="335" customFormat="1" ht="26.25" customHeight="1">
      <c r="U292" s="338"/>
      <c r="V292" s="336"/>
      <c r="W292" s="336"/>
      <c r="X292" s="336"/>
      <c r="Y292" s="338"/>
    </row>
    <row r="293" spans="21:25" s="335" customFormat="1" ht="26.25" customHeight="1">
      <c r="U293" s="338"/>
      <c r="V293" s="336"/>
      <c r="W293" s="336"/>
      <c r="X293" s="336"/>
      <c r="Y293" s="338"/>
    </row>
    <row r="294" spans="21:25" s="335" customFormat="1" ht="26.25" customHeight="1">
      <c r="U294" s="338"/>
      <c r="V294" s="336"/>
      <c r="W294" s="336"/>
      <c r="X294" s="336"/>
      <c r="Y294" s="338"/>
    </row>
    <row r="295" spans="21:25" s="335" customFormat="1" ht="26.25" customHeight="1">
      <c r="U295" s="338"/>
      <c r="V295" s="336"/>
      <c r="W295" s="336"/>
      <c r="X295" s="336"/>
      <c r="Y295" s="338"/>
    </row>
    <row r="296" spans="21:25" s="335" customFormat="1" ht="26.25" customHeight="1">
      <c r="U296" s="338"/>
      <c r="V296" s="336"/>
      <c r="W296" s="336"/>
      <c r="X296" s="336"/>
      <c r="Y296" s="338"/>
    </row>
    <row r="297" spans="21:25" s="335" customFormat="1" ht="26.25" customHeight="1">
      <c r="U297" s="338"/>
      <c r="V297" s="336"/>
      <c r="W297" s="336"/>
      <c r="X297" s="336"/>
      <c r="Y297" s="338"/>
    </row>
    <row r="298" spans="21:25" s="335" customFormat="1" ht="26.25" customHeight="1">
      <c r="U298" s="338"/>
      <c r="V298" s="336"/>
      <c r="W298" s="336"/>
      <c r="X298" s="336"/>
      <c r="Y298" s="338"/>
    </row>
    <row r="299" spans="21:25" s="335" customFormat="1" ht="26.25" customHeight="1">
      <c r="U299" s="338"/>
      <c r="V299" s="336"/>
      <c r="W299" s="336"/>
      <c r="X299" s="336"/>
      <c r="Y299" s="338"/>
    </row>
    <row r="300" spans="21:25" s="335" customFormat="1" ht="26.25" customHeight="1">
      <c r="U300" s="338"/>
      <c r="V300" s="336"/>
      <c r="W300" s="336"/>
      <c r="X300" s="336"/>
      <c r="Y300" s="338"/>
    </row>
    <row r="301" spans="21:25" s="335" customFormat="1" ht="26.25" customHeight="1">
      <c r="U301" s="338"/>
      <c r="V301" s="336"/>
      <c r="W301" s="336"/>
      <c r="X301" s="336"/>
      <c r="Y301" s="338"/>
    </row>
    <row r="302" spans="21:25" s="335" customFormat="1" ht="26.25" customHeight="1">
      <c r="U302" s="338"/>
      <c r="V302" s="336"/>
      <c r="W302" s="336"/>
      <c r="X302" s="336"/>
      <c r="Y302" s="338"/>
    </row>
    <row r="303" spans="21:25" s="335" customFormat="1" ht="26.25" customHeight="1">
      <c r="U303" s="338"/>
      <c r="V303" s="336"/>
      <c r="W303" s="336"/>
      <c r="X303" s="336"/>
      <c r="Y303" s="338"/>
    </row>
    <row r="304" spans="21:25" s="335" customFormat="1" ht="26.25" customHeight="1">
      <c r="U304" s="338"/>
      <c r="V304" s="336"/>
      <c r="W304" s="336"/>
      <c r="X304" s="336"/>
      <c r="Y304" s="338"/>
    </row>
    <row r="305" spans="21:25" s="335" customFormat="1" ht="26.25" customHeight="1">
      <c r="U305" s="338"/>
      <c r="V305" s="336"/>
      <c r="W305" s="336"/>
      <c r="X305" s="336"/>
      <c r="Y305" s="338"/>
    </row>
    <row r="306" spans="21:25" s="335" customFormat="1" ht="26.25" customHeight="1">
      <c r="U306" s="338"/>
      <c r="V306" s="336"/>
      <c r="W306" s="336"/>
      <c r="X306" s="336"/>
      <c r="Y306" s="338"/>
    </row>
    <row r="307" spans="21:25" s="335" customFormat="1" ht="26.25" customHeight="1">
      <c r="U307" s="338"/>
      <c r="V307" s="336"/>
      <c r="W307" s="336"/>
      <c r="X307" s="336"/>
      <c r="Y307" s="338"/>
    </row>
    <row r="308" spans="21:25" s="335" customFormat="1" ht="26.25" customHeight="1">
      <c r="U308" s="338"/>
      <c r="V308" s="336"/>
      <c r="W308" s="336"/>
      <c r="X308" s="336"/>
      <c r="Y308" s="338"/>
    </row>
    <row r="309" spans="21:25" s="335" customFormat="1" ht="26.25" customHeight="1">
      <c r="U309" s="338"/>
      <c r="V309" s="336"/>
      <c r="W309" s="336"/>
      <c r="X309" s="336"/>
      <c r="Y309" s="338"/>
    </row>
    <row r="310" spans="21:25" s="335" customFormat="1" ht="26.25" customHeight="1">
      <c r="U310" s="338"/>
      <c r="V310" s="336"/>
      <c r="W310" s="336"/>
      <c r="X310" s="336"/>
      <c r="Y310" s="338"/>
    </row>
    <row r="311" spans="21:25" s="335" customFormat="1" ht="26.25" customHeight="1">
      <c r="U311" s="338"/>
      <c r="V311" s="336"/>
      <c r="W311" s="336"/>
      <c r="X311" s="336"/>
      <c r="Y311" s="338"/>
    </row>
    <row r="312" spans="21:25" s="335" customFormat="1" ht="26.25" customHeight="1">
      <c r="U312" s="338"/>
      <c r="V312" s="336"/>
      <c r="W312" s="336"/>
      <c r="X312" s="336"/>
      <c r="Y312" s="338"/>
    </row>
    <row r="313" spans="21:25" s="335" customFormat="1" ht="26.25" customHeight="1">
      <c r="U313" s="338"/>
      <c r="V313" s="336"/>
      <c r="W313" s="336"/>
      <c r="X313" s="336"/>
      <c r="Y313" s="338"/>
    </row>
    <row r="314" spans="21:25" s="335" customFormat="1" ht="26.25" customHeight="1">
      <c r="U314" s="338"/>
      <c r="V314" s="336"/>
      <c r="W314" s="336"/>
      <c r="X314" s="336"/>
      <c r="Y314" s="338"/>
    </row>
    <row r="315" spans="21:25" s="335" customFormat="1" ht="26.25" customHeight="1">
      <c r="U315" s="338"/>
      <c r="V315" s="336"/>
      <c r="W315" s="336"/>
      <c r="X315" s="336"/>
      <c r="Y315" s="338"/>
    </row>
    <row r="316" spans="21:25" s="335" customFormat="1" ht="26.25" customHeight="1">
      <c r="U316" s="338"/>
      <c r="V316" s="336"/>
      <c r="W316" s="336"/>
      <c r="X316" s="336"/>
      <c r="Y316" s="338"/>
    </row>
    <row r="317" spans="21:25" s="335" customFormat="1" ht="26.25" customHeight="1">
      <c r="U317" s="338"/>
      <c r="V317" s="336"/>
      <c r="W317" s="336"/>
      <c r="X317" s="336"/>
      <c r="Y317" s="338"/>
    </row>
    <row r="318" spans="21:25" s="335" customFormat="1" ht="26.25" customHeight="1">
      <c r="U318" s="338"/>
      <c r="V318" s="336"/>
      <c r="W318" s="336"/>
      <c r="X318" s="336"/>
      <c r="Y318" s="338"/>
    </row>
    <row r="319" spans="21:25" s="335" customFormat="1" ht="26.25" customHeight="1">
      <c r="U319" s="338"/>
      <c r="V319" s="336"/>
      <c r="W319" s="336"/>
      <c r="X319" s="336"/>
      <c r="Y319" s="338"/>
    </row>
    <row r="320" spans="21:25" s="335" customFormat="1" ht="26.25" customHeight="1">
      <c r="U320" s="338"/>
      <c r="V320" s="336"/>
      <c r="W320" s="336"/>
      <c r="X320" s="336"/>
      <c r="Y320" s="338"/>
    </row>
    <row r="321" spans="21:25" s="335" customFormat="1" ht="26.25" customHeight="1">
      <c r="U321" s="338"/>
      <c r="V321" s="336"/>
      <c r="W321" s="336"/>
      <c r="X321" s="336"/>
      <c r="Y321" s="338"/>
    </row>
    <row r="322" spans="21:25" s="335" customFormat="1" ht="26.25" customHeight="1">
      <c r="U322" s="338"/>
      <c r="V322" s="336"/>
      <c r="W322" s="336"/>
      <c r="X322" s="336"/>
      <c r="Y322" s="338"/>
    </row>
    <row r="323" spans="21:25" s="335" customFormat="1" ht="26.25" customHeight="1">
      <c r="U323" s="338"/>
      <c r="V323" s="336"/>
      <c r="W323" s="336"/>
      <c r="X323" s="336"/>
      <c r="Y323" s="338"/>
    </row>
    <row r="324" spans="21:25" s="335" customFormat="1" ht="26.25" customHeight="1">
      <c r="U324" s="338"/>
      <c r="V324" s="336"/>
      <c r="W324" s="336"/>
      <c r="X324" s="336"/>
      <c r="Y324" s="338"/>
    </row>
    <row r="325" spans="21:25" s="335" customFormat="1" ht="26.25" customHeight="1">
      <c r="U325" s="338"/>
      <c r="V325" s="336"/>
      <c r="W325" s="336"/>
      <c r="X325" s="336"/>
      <c r="Y325" s="338"/>
    </row>
    <row r="326" spans="21:25" s="335" customFormat="1" ht="26.25" customHeight="1">
      <c r="U326" s="338"/>
      <c r="V326" s="336"/>
      <c r="W326" s="336"/>
      <c r="X326" s="336"/>
      <c r="Y326" s="338"/>
    </row>
    <row r="327" spans="21:25" s="335" customFormat="1" ht="26.25" customHeight="1">
      <c r="U327" s="338"/>
      <c r="V327" s="336"/>
      <c r="W327" s="336"/>
      <c r="X327" s="336"/>
      <c r="Y327" s="338"/>
    </row>
    <row r="328" spans="21:25" s="335" customFormat="1" ht="26.25" customHeight="1">
      <c r="U328" s="338"/>
      <c r="V328" s="336"/>
      <c r="W328" s="336"/>
      <c r="X328" s="336"/>
      <c r="Y328" s="338"/>
    </row>
    <row r="329" spans="21:25" s="335" customFormat="1" ht="26.25" customHeight="1">
      <c r="U329" s="338"/>
      <c r="V329" s="336"/>
      <c r="W329" s="336"/>
      <c r="X329" s="336"/>
      <c r="Y329" s="338"/>
    </row>
    <row r="330" spans="21:25" s="335" customFormat="1" ht="26.25" customHeight="1">
      <c r="U330" s="338"/>
      <c r="V330" s="336"/>
      <c r="W330" s="336"/>
      <c r="X330" s="336"/>
      <c r="Y330" s="338"/>
    </row>
    <row r="331" spans="21:25" s="335" customFormat="1" ht="26.25" customHeight="1">
      <c r="U331" s="338"/>
      <c r="V331" s="336"/>
      <c r="W331" s="336"/>
      <c r="X331" s="336"/>
      <c r="Y331" s="338"/>
    </row>
    <row r="332" spans="21:25" s="335" customFormat="1" ht="26.25" customHeight="1">
      <c r="U332" s="338"/>
      <c r="V332" s="336"/>
      <c r="W332" s="336"/>
      <c r="X332" s="336"/>
      <c r="Y332" s="338"/>
    </row>
    <row r="333" spans="21:25" s="335" customFormat="1" ht="26.25" customHeight="1">
      <c r="U333" s="338"/>
      <c r="V333" s="336"/>
      <c r="W333" s="336"/>
      <c r="X333" s="336"/>
      <c r="Y333" s="338"/>
    </row>
    <row r="334" spans="21:25" s="335" customFormat="1" ht="26.25" customHeight="1">
      <c r="U334" s="338"/>
      <c r="V334" s="336"/>
      <c r="W334" s="336"/>
      <c r="X334" s="336"/>
      <c r="Y334" s="338"/>
    </row>
    <row r="335" spans="21:25" s="335" customFormat="1" ht="26.25" customHeight="1">
      <c r="U335" s="338"/>
      <c r="V335" s="336"/>
      <c r="W335" s="336"/>
      <c r="X335" s="336"/>
      <c r="Y335" s="338"/>
    </row>
    <row r="336" spans="21:25" s="335" customFormat="1" ht="26.25" customHeight="1">
      <c r="U336" s="338"/>
      <c r="V336" s="336"/>
      <c r="W336" s="336"/>
      <c r="X336" s="336"/>
      <c r="Y336" s="338"/>
    </row>
    <row r="337" spans="21:25" s="335" customFormat="1" ht="26.25" customHeight="1">
      <c r="U337" s="338"/>
      <c r="V337" s="336"/>
      <c r="W337" s="336"/>
      <c r="X337" s="336"/>
      <c r="Y337" s="338"/>
    </row>
    <row r="338" spans="21:25" s="335" customFormat="1" ht="26.25" customHeight="1">
      <c r="U338" s="338"/>
      <c r="V338" s="336"/>
      <c r="W338" s="336"/>
      <c r="X338" s="336"/>
      <c r="Y338" s="338"/>
    </row>
    <row r="339" spans="21:25" s="335" customFormat="1" ht="26.25" customHeight="1">
      <c r="U339" s="338"/>
      <c r="V339" s="336"/>
      <c r="W339" s="336"/>
      <c r="X339" s="336"/>
      <c r="Y339" s="338"/>
    </row>
    <row r="340" spans="21:25" s="335" customFormat="1" ht="26.25" customHeight="1">
      <c r="U340" s="338"/>
      <c r="V340" s="336"/>
      <c r="W340" s="336"/>
      <c r="X340" s="336"/>
      <c r="Y340" s="338"/>
    </row>
    <row r="341" spans="21:25" s="335" customFormat="1" ht="26.25" customHeight="1">
      <c r="U341" s="338"/>
      <c r="V341" s="336"/>
      <c r="W341" s="336"/>
      <c r="X341" s="336"/>
      <c r="Y341" s="338"/>
    </row>
    <row r="342" spans="21:25" s="335" customFormat="1" ht="26.25" customHeight="1">
      <c r="U342" s="338"/>
      <c r="V342" s="336"/>
      <c r="W342" s="336"/>
      <c r="X342" s="336"/>
      <c r="Y342" s="338"/>
    </row>
    <row r="343" spans="21:25" s="335" customFormat="1" ht="26.25" customHeight="1">
      <c r="U343" s="338"/>
      <c r="V343" s="336"/>
      <c r="W343" s="336"/>
      <c r="X343" s="336"/>
      <c r="Y343" s="338"/>
    </row>
    <row r="344" spans="21:25" s="335" customFormat="1" ht="26.25" customHeight="1">
      <c r="U344" s="338"/>
      <c r="V344" s="336"/>
      <c r="W344" s="336"/>
      <c r="X344" s="336"/>
      <c r="Y344" s="338"/>
    </row>
    <row r="345" spans="21:25" s="335" customFormat="1" ht="26.25" customHeight="1">
      <c r="U345" s="338"/>
      <c r="V345" s="336"/>
      <c r="W345" s="336"/>
      <c r="X345" s="336"/>
      <c r="Y345" s="338"/>
    </row>
    <row r="346" spans="21:25" s="335" customFormat="1" ht="26.25" customHeight="1">
      <c r="U346" s="338"/>
      <c r="V346" s="336"/>
      <c r="W346" s="336"/>
      <c r="X346" s="336"/>
      <c r="Y346" s="338"/>
    </row>
    <row r="347" spans="21:25" s="335" customFormat="1" ht="26.25" customHeight="1">
      <c r="U347" s="338"/>
      <c r="V347" s="336"/>
      <c r="W347" s="336"/>
      <c r="X347" s="336"/>
      <c r="Y347" s="338"/>
    </row>
    <row r="348" spans="21:25" s="335" customFormat="1" ht="26.25" customHeight="1">
      <c r="U348" s="338"/>
      <c r="V348" s="336"/>
      <c r="W348" s="336"/>
      <c r="X348" s="336"/>
      <c r="Y348" s="338"/>
    </row>
    <row r="349" spans="21:25" s="335" customFormat="1" ht="26.25" customHeight="1">
      <c r="U349" s="338"/>
      <c r="V349" s="336"/>
      <c r="W349" s="336"/>
      <c r="X349" s="336"/>
      <c r="Y349" s="338"/>
    </row>
    <row r="350" spans="21:25" s="335" customFormat="1" ht="26.25" customHeight="1">
      <c r="U350" s="338"/>
      <c r="V350" s="336"/>
      <c r="W350" s="336"/>
      <c r="X350" s="336"/>
      <c r="Y350" s="338"/>
    </row>
    <row r="351" spans="21:25" s="335" customFormat="1" ht="26.25" customHeight="1">
      <c r="U351" s="338"/>
      <c r="V351" s="336"/>
      <c r="W351" s="336"/>
      <c r="X351" s="336"/>
      <c r="Y351" s="338"/>
    </row>
    <row r="352" spans="21:25" s="335" customFormat="1" ht="26.25" customHeight="1">
      <c r="U352" s="338"/>
      <c r="V352" s="336"/>
      <c r="W352" s="336"/>
      <c r="X352" s="336"/>
      <c r="Y352" s="338"/>
    </row>
    <row r="353" spans="21:25" s="335" customFormat="1" ht="26.25" customHeight="1">
      <c r="U353" s="338"/>
      <c r="V353" s="336"/>
      <c r="W353" s="336"/>
      <c r="X353" s="336"/>
      <c r="Y353" s="338"/>
    </row>
    <row r="354" spans="21:25" s="335" customFormat="1" ht="26.25" customHeight="1">
      <c r="U354" s="338"/>
      <c r="V354" s="336"/>
      <c r="W354" s="336"/>
      <c r="X354" s="336"/>
      <c r="Y354" s="338"/>
    </row>
    <row r="355" spans="21:25" s="335" customFormat="1" ht="26.25" customHeight="1">
      <c r="U355" s="338"/>
      <c r="V355" s="336"/>
      <c r="W355" s="336"/>
      <c r="X355" s="336"/>
      <c r="Y355" s="338"/>
    </row>
    <row r="356" spans="21:25" s="335" customFormat="1" ht="26.25" customHeight="1">
      <c r="U356" s="338"/>
      <c r="V356" s="336"/>
      <c r="W356" s="336"/>
      <c r="X356" s="336"/>
      <c r="Y356" s="338"/>
    </row>
    <row r="357" spans="21:25" s="335" customFormat="1" ht="26.25" customHeight="1">
      <c r="U357" s="338"/>
      <c r="V357" s="336"/>
      <c r="W357" s="336"/>
      <c r="X357" s="336"/>
      <c r="Y357" s="338"/>
    </row>
    <row r="358" spans="21:25" s="335" customFormat="1" ht="26.25" customHeight="1">
      <c r="U358" s="338"/>
      <c r="V358" s="336"/>
      <c r="W358" s="336"/>
      <c r="X358" s="336"/>
      <c r="Y358" s="338"/>
    </row>
    <row r="359" spans="21:25" s="335" customFormat="1" ht="26.25" customHeight="1">
      <c r="U359" s="338"/>
      <c r="V359" s="336"/>
      <c r="W359" s="336"/>
      <c r="X359" s="336"/>
      <c r="Y359" s="338"/>
    </row>
    <row r="360" spans="21:25" s="335" customFormat="1" ht="26.25" customHeight="1">
      <c r="U360" s="338"/>
      <c r="V360" s="336"/>
      <c r="W360" s="336"/>
      <c r="X360" s="336"/>
      <c r="Y360" s="338"/>
    </row>
    <row r="361" spans="21:25" s="335" customFormat="1" ht="26.25" customHeight="1">
      <c r="U361" s="338"/>
      <c r="V361" s="336"/>
      <c r="W361" s="336"/>
      <c r="X361" s="336"/>
      <c r="Y361" s="338"/>
    </row>
    <row r="362" spans="21:25" s="335" customFormat="1" ht="26.25" customHeight="1">
      <c r="U362" s="338"/>
      <c r="V362" s="336"/>
      <c r="W362" s="336"/>
      <c r="X362" s="336"/>
      <c r="Y362" s="338"/>
    </row>
    <row r="363" spans="21:25" s="335" customFormat="1" ht="26.25" customHeight="1">
      <c r="U363" s="338"/>
      <c r="V363" s="336"/>
      <c r="W363" s="336"/>
      <c r="X363" s="336"/>
      <c r="Y363" s="338"/>
    </row>
    <row r="364" spans="21:25" s="335" customFormat="1" ht="26.25" customHeight="1">
      <c r="U364" s="338"/>
      <c r="V364" s="336"/>
      <c r="W364" s="336"/>
      <c r="X364" s="336"/>
      <c r="Y364" s="338"/>
    </row>
    <row r="365" spans="21:25" s="335" customFormat="1" ht="26.25" customHeight="1">
      <c r="U365" s="338"/>
      <c r="V365" s="336"/>
      <c r="W365" s="336"/>
      <c r="X365" s="336"/>
      <c r="Y365" s="338"/>
    </row>
    <row r="366" spans="21:25" s="335" customFormat="1" ht="26.25" customHeight="1">
      <c r="U366" s="338"/>
      <c r="V366" s="336"/>
      <c r="W366" s="336"/>
      <c r="X366" s="336"/>
      <c r="Y366" s="338"/>
    </row>
    <row r="367" spans="21:25" s="335" customFormat="1" ht="26.25" customHeight="1">
      <c r="U367" s="338"/>
      <c r="V367" s="336"/>
      <c r="W367" s="336"/>
      <c r="X367" s="336"/>
      <c r="Y367" s="338"/>
    </row>
    <row r="368" spans="21:25" s="335" customFormat="1" ht="26.25" customHeight="1">
      <c r="U368" s="338"/>
      <c r="V368" s="336"/>
      <c r="W368" s="336"/>
      <c r="X368" s="336"/>
      <c r="Y368" s="338"/>
    </row>
    <row r="369" spans="21:25" s="335" customFormat="1" ht="26.25" customHeight="1">
      <c r="U369" s="338"/>
      <c r="V369" s="336"/>
      <c r="W369" s="336"/>
      <c r="X369" s="336"/>
      <c r="Y369" s="338"/>
    </row>
    <row r="370" spans="21:25" s="335" customFormat="1" ht="26.25" customHeight="1">
      <c r="U370" s="338"/>
      <c r="V370" s="336"/>
      <c r="W370" s="336"/>
      <c r="X370" s="336"/>
      <c r="Y370" s="338"/>
    </row>
    <row r="371" spans="21:25" s="335" customFormat="1" ht="26.25" customHeight="1">
      <c r="U371" s="338"/>
      <c r="V371" s="336"/>
      <c r="W371" s="336"/>
      <c r="X371" s="336"/>
      <c r="Y371" s="338"/>
    </row>
    <row r="372" spans="21:25" s="335" customFormat="1" ht="26.25" customHeight="1">
      <c r="U372" s="338"/>
      <c r="V372" s="336"/>
      <c r="W372" s="336"/>
      <c r="X372" s="336"/>
      <c r="Y372" s="338"/>
    </row>
    <row r="373" spans="21:25" s="335" customFormat="1" ht="26.25" customHeight="1">
      <c r="U373" s="338"/>
      <c r="V373" s="336"/>
      <c r="W373" s="336"/>
      <c r="X373" s="336"/>
      <c r="Y373" s="338"/>
    </row>
    <row r="374" spans="21:25" s="335" customFormat="1" ht="26.25" customHeight="1">
      <c r="U374" s="338"/>
      <c r="V374" s="336"/>
      <c r="W374" s="336"/>
      <c r="X374" s="336"/>
      <c r="Y374" s="338"/>
    </row>
    <row r="375" spans="21:25" s="335" customFormat="1" ht="26.25" customHeight="1">
      <c r="U375" s="338"/>
      <c r="V375" s="336"/>
      <c r="W375" s="336"/>
      <c r="X375" s="336"/>
      <c r="Y375" s="338"/>
    </row>
    <row r="376" spans="21:25" s="335" customFormat="1" ht="26.25" customHeight="1">
      <c r="U376" s="338"/>
      <c r="V376" s="336"/>
      <c r="W376" s="336"/>
      <c r="X376" s="336"/>
      <c r="Y376" s="338"/>
    </row>
    <row r="377" spans="21:25" s="335" customFormat="1" ht="26.25" customHeight="1">
      <c r="U377" s="338"/>
      <c r="V377" s="336"/>
      <c r="W377" s="336"/>
      <c r="X377" s="336"/>
      <c r="Y377" s="338"/>
    </row>
    <row r="378" spans="21:25" s="335" customFormat="1" ht="26.25" customHeight="1">
      <c r="U378" s="338"/>
      <c r="V378" s="336"/>
      <c r="W378" s="336"/>
      <c r="X378" s="336"/>
      <c r="Y378" s="338"/>
    </row>
    <row r="379" spans="21:25" s="335" customFormat="1" ht="26.25" customHeight="1">
      <c r="U379" s="338"/>
      <c r="V379" s="336"/>
      <c r="W379" s="336"/>
      <c r="X379" s="336"/>
      <c r="Y379" s="338"/>
    </row>
    <row r="380" spans="21:25" s="335" customFormat="1" ht="26.25" customHeight="1">
      <c r="U380" s="338"/>
      <c r="V380" s="336"/>
      <c r="W380" s="336"/>
      <c r="X380" s="336"/>
      <c r="Y380" s="338"/>
    </row>
    <row r="381" spans="21:25" s="335" customFormat="1" ht="26.25" customHeight="1">
      <c r="U381" s="338"/>
      <c r="V381" s="336"/>
      <c r="W381" s="336"/>
      <c r="X381" s="336"/>
      <c r="Y381" s="338"/>
    </row>
    <row r="382" spans="21:25" s="335" customFormat="1" ht="26.25" customHeight="1">
      <c r="U382" s="338"/>
      <c r="V382" s="336"/>
      <c r="W382" s="336"/>
      <c r="X382" s="336"/>
      <c r="Y382" s="338"/>
    </row>
    <row r="383" spans="21:25" s="335" customFormat="1" ht="26.25" customHeight="1">
      <c r="U383" s="338"/>
      <c r="V383" s="336"/>
      <c r="W383" s="336"/>
      <c r="X383" s="336"/>
      <c r="Y383" s="338"/>
    </row>
    <row r="384" spans="21:25" s="335" customFormat="1" ht="26.25" customHeight="1">
      <c r="U384" s="338"/>
      <c r="V384" s="336"/>
      <c r="W384" s="336"/>
      <c r="X384" s="336"/>
      <c r="Y384" s="338"/>
    </row>
    <row r="385" spans="21:25" s="335" customFormat="1" ht="26.25" customHeight="1">
      <c r="U385" s="338"/>
      <c r="V385" s="336"/>
      <c r="W385" s="336"/>
      <c r="X385" s="336"/>
      <c r="Y385" s="338"/>
    </row>
    <row r="386" spans="21:25" s="335" customFormat="1" ht="26.25" customHeight="1">
      <c r="U386" s="338"/>
      <c r="V386" s="336"/>
      <c r="W386" s="336"/>
      <c r="X386" s="336"/>
      <c r="Y386" s="338"/>
    </row>
    <row r="387" spans="21:25" s="335" customFormat="1" ht="26.25" customHeight="1">
      <c r="U387" s="338"/>
      <c r="V387" s="336"/>
      <c r="W387" s="336"/>
      <c r="X387" s="336"/>
      <c r="Y387" s="338"/>
    </row>
    <row r="388" spans="21:25" s="335" customFormat="1" ht="26.25" customHeight="1">
      <c r="U388" s="338"/>
      <c r="V388" s="336"/>
      <c r="W388" s="336"/>
      <c r="X388" s="336"/>
      <c r="Y388" s="338"/>
    </row>
    <row r="389" spans="21:25" s="335" customFormat="1" ht="26.25" customHeight="1">
      <c r="U389" s="338"/>
      <c r="V389" s="336"/>
      <c r="W389" s="336"/>
      <c r="X389" s="336"/>
      <c r="Y389" s="338"/>
    </row>
    <row r="390" spans="21:25" s="335" customFormat="1" ht="26.25" customHeight="1">
      <c r="U390" s="338"/>
      <c r="V390" s="336"/>
      <c r="W390" s="336"/>
      <c r="X390" s="336"/>
      <c r="Y390" s="338"/>
    </row>
    <row r="391" spans="21:25" s="335" customFormat="1" ht="26.25" customHeight="1">
      <c r="U391" s="338"/>
      <c r="V391" s="336"/>
      <c r="W391" s="336"/>
      <c r="X391" s="336"/>
      <c r="Y391" s="338"/>
    </row>
    <row r="392" spans="21:25" s="335" customFormat="1" ht="26.25" customHeight="1">
      <c r="U392" s="338"/>
      <c r="V392" s="336"/>
      <c r="W392" s="336"/>
      <c r="X392" s="336"/>
      <c r="Y392" s="338"/>
    </row>
    <row r="393" spans="21:25" s="335" customFormat="1" ht="26.25" customHeight="1">
      <c r="U393" s="338"/>
      <c r="V393" s="336"/>
      <c r="W393" s="336"/>
      <c r="X393" s="336"/>
      <c r="Y393" s="338"/>
    </row>
    <row r="394" spans="21:25" s="335" customFormat="1" ht="26.25" customHeight="1">
      <c r="U394" s="338"/>
      <c r="V394" s="336"/>
      <c r="W394" s="336"/>
      <c r="X394" s="336"/>
      <c r="Y394" s="338"/>
    </row>
    <row r="395" spans="21:25" s="335" customFormat="1" ht="26.25" customHeight="1">
      <c r="U395" s="338"/>
      <c r="V395" s="336"/>
      <c r="W395" s="336"/>
      <c r="X395" s="336"/>
      <c r="Y395" s="338"/>
    </row>
    <row r="396" spans="21:25" s="335" customFormat="1" ht="26.25" customHeight="1">
      <c r="U396" s="338"/>
      <c r="V396" s="336"/>
      <c r="W396" s="336"/>
      <c r="X396" s="336"/>
      <c r="Y396" s="338"/>
    </row>
    <row r="397" spans="21:25" s="335" customFormat="1" ht="26.25" customHeight="1">
      <c r="U397" s="338"/>
      <c r="V397" s="336"/>
      <c r="W397" s="336"/>
      <c r="X397" s="336"/>
      <c r="Y397" s="338"/>
    </row>
    <row r="398" spans="21:25" s="335" customFormat="1" ht="26.25" customHeight="1">
      <c r="U398" s="338"/>
      <c r="V398" s="336"/>
      <c r="W398" s="336"/>
      <c r="X398" s="336"/>
      <c r="Y398" s="338"/>
    </row>
    <row r="399" spans="21:25" s="335" customFormat="1" ht="26.25" customHeight="1">
      <c r="U399" s="338"/>
      <c r="V399" s="336"/>
      <c r="W399" s="336"/>
      <c r="X399" s="336"/>
      <c r="Y399" s="338"/>
    </row>
    <row r="400" spans="21:25" s="335" customFormat="1" ht="26.25" customHeight="1">
      <c r="U400" s="338"/>
      <c r="V400" s="336"/>
      <c r="W400" s="336"/>
      <c r="X400" s="336"/>
      <c r="Y400" s="338"/>
    </row>
    <row r="401" spans="21:25" s="335" customFormat="1" ht="26.25" customHeight="1">
      <c r="U401" s="338"/>
      <c r="V401" s="336"/>
      <c r="W401" s="336"/>
      <c r="X401" s="336"/>
      <c r="Y401" s="338"/>
    </row>
    <row r="402" spans="21:25" s="335" customFormat="1" ht="26.25" customHeight="1">
      <c r="U402" s="338"/>
      <c r="V402" s="336"/>
      <c r="W402" s="336"/>
      <c r="X402" s="336"/>
      <c r="Y402" s="338"/>
    </row>
    <row r="403" spans="21:25" s="335" customFormat="1" ht="26.25" customHeight="1">
      <c r="U403" s="338"/>
      <c r="V403" s="336"/>
      <c r="W403" s="336"/>
      <c r="X403" s="336"/>
      <c r="Y403" s="338"/>
    </row>
    <row r="404" spans="21:25" s="335" customFormat="1" ht="26.25" customHeight="1">
      <c r="U404" s="338"/>
      <c r="V404" s="336"/>
      <c r="W404" s="336"/>
      <c r="X404" s="336"/>
      <c r="Y404" s="338"/>
    </row>
    <row r="405" spans="21:25" s="335" customFormat="1" ht="26.25" customHeight="1">
      <c r="U405" s="338"/>
      <c r="V405" s="336"/>
      <c r="W405" s="336"/>
      <c r="X405" s="336"/>
      <c r="Y405" s="338"/>
    </row>
    <row r="406" spans="21:25" s="335" customFormat="1" ht="26.25" customHeight="1">
      <c r="U406" s="338"/>
      <c r="V406" s="336"/>
      <c r="W406" s="336"/>
      <c r="X406" s="336"/>
      <c r="Y406" s="338"/>
    </row>
    <row r="407" spans="21:25" s="335" customFormat="1" ht="26.25" customHeight="1">
      <c r="U407" s="338"/>
      <c r="V407" s="336"/>
      <c r="W407" s="336"/>
      <c r="X407" s="336"/>
      <c r="Y407" s="338"/>
    </row>
    <row r="408" spans="21:25" s="335" customFormat="1" ht="26.25" customHeight="1">
      <c r="U408" s="338"/>
      <c r="V408" s="336"/>
      <c r="W408" s="336"/>
      <c r="X408" s="336"/>
      <c r="Y408" s="338"/>
    </row>
    <row r="409" spans="21:25" s="335" customFormat="1" ht="26.25" customHeight="1">
      <c r="U409" s="338"/>
      <c r="V409" s="336"/>
      <c r="W409" s="336"/>
      <c r="X409" s="336"/>
      <c r="Y409" s="338"/>
    </row>
    <row r="410" spans="21:25" s="335" customFormat="1" ht="26.25" customHeight="1">
      <c r="U410" s="338"/>
      <c r="V410" s="336"/>
      <c r="W410" s="336"/>
      <c r="X410" s="336"/>
      <c r="Y410" s="338"/>
    </row>
    <row r="411" spans="21:25" s="335" customFormat="1" ht="26.25" customHeight="1">
      <c r="U411" s="338"/>
      <c r="V411" s="336"/>
      <c r="W411" s="336"/>
      <c r="X411" s="336"/>
      <c r="Y411" s="338"/>
    </row>
    <row r="412" spans="21:25" s="335" customFormat="1" ht="26.25" customHeight="1">
      <c r="U412" s="338"/>
      <c r="V412" s="336"/>
      <c r="W412" s="336"/>
      <c r="X412" s="336"/>
      <c r="Y412" s="338"/>
    </row>
    <row r="413" spans="21:25" s="335" customFormat="1" ht="26.25" customHeight="1">
      <c r="U413" s="338"/>
      <c r="V413" s="336"/>
      <c r="W413" s="336"/>
      <c r="X413" s="336"/>
      <c r="Y413" s="338"/>
    </row>
    <row r="414" spans="21:25" s="335" customFormat="1" ht="26.25" customHeight="1">
      <c r="U414" s="338"/>
      <c r="V414" s="336"/>
      <c r="W414" s="336"/>
      <c r="X414" s="336"/>
      <c r="Y414" s="338"/>
    </row>
    <row r="415" spans="21:25" s="335" customFormat="1" ht="26.25" customHeight="1">
      <c r="U415" s="338"/>
      <c r="V415" s="336"/>
      <c r="W415" s="336"/>
      <c r="X415" s="336"/>
      <c r="Y415" s="338"/>
    </row>
    <row r="416" spans="21:25" s="335" customFormat="1" ht="26.25" customHeight="1">
      <c r="U416" s="338"/>
      <c r="V416" s="336"/>
      <c r="W416" s="336"/>
      <c r="X416" s="336"/>
      <c r="Y416" s="338"/>
    </row>
    <row r="417" spans="21:25" s="335" customFormat="1" ht="26.25" customHeight="1">
      <c r="U417" s="338"/>
      <c r="V417" s="336"/>
      <c r="W417" s="336"/>
      <c r="X417" s="336"/>
      <c r="Y417" s="338"/>
    </row>
    <row r="418" spans="21:25" s="335" customFormat="1" ht="26.25" customHeight="1">
      <c r="U418" s="338"/>
      <c r="V418" s="336"/>
      <c r="W418" s="336"/>
      <c r="X418" s="336"/>
      <c r="Y418" s="338"/>
    </row>
    <row r="419" spans="21:25" s="335" customFormat="1" ht="26.25" customHeight="1">
      <c r="U419" s="338"/>
      <c r="V419" s="336"/>
      <c r="W419" s="336"/>
      <c r="X419" s="336"/>
      <c r="Y419" s="338"/>
    </row>
    <row r="420" spans="21:25" s="335" customFormat="1" ht="26.25" customHeight="1">
      <c r="U420" s="338"/>
      <c r="V420" s="336"/>
      <c r="W420" s="336"/>
      <c r="X420" s="336"/>
      <c r="Y420" s="338"/>
    </row>
    <row r="421" spans="21:25" s="335" customFormat="1" ht="26.25" customHeight="1">
      <c r="U421" s="338"/>
      <c r="V421" s="336"/>
      <c r="W421" s="336"/>
      <c r="X421" s="336"/>
      <c r="Y421" s="338"/>
    </row>
    <row r="422" spans="21:25" s="335" customFormat="1" ht="26.25" customHeight="1">
      <c r="U422" s="338"/>
      <c r="V422" s="336"/>
      <c r="W422" s="336"/>
      <c r="X422" s="336"/>
      <c r="Y422" s="338"/>
    </row>
    <row r="423" spans="21:25" s="335" customFormat="1" ht="26.25" customHeight="1">
      <c r="U423" s="338"/>
      <c r="V423" s="336"/>
      <c r="W423" s="336"/>
      <c r="X423" s="336"/>
      <c r="Y423" s="338"/>
    </row>
    <row r="424" spans="21:25" s="335" customFormat="1" ht="26.25" customHeight="1">
      <c r="U424" s="338"/>
      <c r="V424" s="336"/>
      <c r="W424" s="336"/>
      <c r="X424" s="336"/>
      <c r="Y424" s="338"/>
    </row>
    <row r="425" spans="21:25" s="335" customFormat="1" ht="26.25" customHeight="1">
      <c r="U425" s="338"/>
      <c r="V425" s="336"/>
      <c r="W425" s="336"/>
      <c r="X425" s="336"/>
      <c r="Y425" s="338"/>
    </row>
    <row r="426" spans="21:25" s="335" customFormat="1" ht="26.25" customHeight="1">
      <c r="U426" s="338"/>
      <c r="V426" s="336"/>
      <c r="W426" s="336"/>
      <c r="X426" s="336"/>
      <c r="Y426" s="338"/>
    </row>
    <row r="427" spans="21:25" s="335" customFormat="1" ht="26.25" customHeight="1">
      <c r="U427" s="338"/>
      <c r="V427" s="336"/>
      <c r="W427" s="336"/>
      <c r="X427" s="336"/>
      <c r="Y427" s="338"/>
    </row>
    <row r="428" spans="21:25" s="335" customFormat="1" ht="26.25" customHeight="1">
      <c r="U428" s="338"/>
      <c r="V428" s="336"/>
      <c r="W428" s="336"/>
      <c r="X428" s="336"/>
      <c r="Y428" s="338"/>
    </row>
    <row r="429" spans="21:25" s="335" customFormat="1" ht="26.25" customHeight="1">
      <c r="U429" s="338"/>
      <c r="V429" s="336"/>
      <c r="W429" s="336"/>
      <c r="X429" s="336"/>
      <c r="Y429" s="338"/>
    </row>
    <row r="430" spans="21:25" s="335" customFormat="1" ht="26.25" customHeight="1">
      <c r="U430" s="338"/>
      <c r="V430" s="336"/>
      <c r="W430" s="336"/>
      <c r="X430" s="336"/>
      <c r="Y430" s="338"/>
    </row>
    <row r="431" spans="21:25" s="335" customFormat="1" ht="26.25" customHeight="1">
      <c r="U431" s="338"/>
      <c r="V431" s="336"/>
      <c r="W431" s="336"/>
      <c r="X431" s="336"/>
      <c r="Y431" s="338"/>
    </row>
    <row r="432" spans="21:25" s="335" customFormat="1" ht="26.25" customHeight="1">
      <c r="U432" s="338"/>
      <c r="V432" s="336"/>
      <c r="W432" s="336"/>
      <c r="X432" s="336"/>
      <c r="Y432" s="338"/>
    </row>
    <row r="433" spans="21:25" s="335" customFormat="1" ht="26.25" customHeight="1">
      <c r="U433" s="338"/>
      <c r="V433" s="336"/>
      <c r="W433" s="336"/>
      <c r="X433" s="336"/>
      <c r="Y433" s="338"/>
    </row>
    <row r="434" spans="21:25" s="335" customFormat="1" ht="26.25" customHeight="1">
      <c r="U434" s="338"/>
      <c r="V434" s="336"/>
      <c r="W434" s="336"/>
      <c r="X434" s="336"/>
      <c r="Y434" s="338"/>
    </row>
    <row r="435" spans="21:25" s="335" customFormat="1" ht="26.25" customHeight="1">
      <c r="U435" s="338"/>
      <c r="V435" s="336"/>
      <c r="W435" s="336"/>
      <c r="X435" s="336"/>
      <c r="Y435" s="338"/>
    </row>
    <row r="436" spans="21:25" s="335" customFormat="1" ht="26.25" customHeight="1">
      <c r="U436" s="338"/>
      <c r="V436" s="336"/>
      <c r="W436" s="336"/>
      <c r="X436" s="336"/>
      <c r="Y436" s="338"/>
    </row>
    <row r="437" spans="21:25" s="335" customFormat="1" ht="26.25" customHeight="1">
      <c r="U437" s="338"/>
      <c r="V437" s="336"/>
      <c r="W437" s="336"/>
      <c r="X437" s="336"/>
      <c r="Y437" s="338"/>
    </row>
    <row r="438" spans="21:25" s="335" customFormat="1" ht="26.25" customHeight="1">
      <c r="U438" s="338"/>
      <c r="V438" s="336"/>
      <c r="W438" s="336"/>
      <c r="X438" s="336"/>
      <c r="Y438" s="338"/>
    </row>
    <row r="439" spans="21:25" s="335" customFormat="1" ht="26.25" customHeight="1">
      <c r="U439" s="338"/>
      <c r="V439" s="336"/>
      <c r="W439" s="336"/>
      <c r="X439" s="336"/>
      <c r="Y439" s="338"/>
    </row>
    <row r="440" spans="21:25" s="335" customFormat="1" ht="26.25" customHeight="1">
      <c r="U440" s="338"/>
      <c r="V440" s="336"/>
      <c r="W440" s="336"/>
      <c r="X440" s="336"/>
      <c r="Y440" s="338"/>
    </row>
    <row r="441" spans="21:25" s="335" customFormat="1" ht="26.25" customHeight="1">
      <c r="U441" s="338"/>
      <c r="V441" s="336"/>
      <c r="W441" s="336"/>
      <c r="X441" s="336"/>
      <c r="Y441" s="338"/>
    </row>
    <row r="442" spans="21:25" s="335" customFormat="1" ht="26.25" customHeight="1">
      <c r="U442" s="338"/>
      <c r="V442" s="336"/>
      <c r="W442" s="336"/>
      <c r="X442" s="336"/>
      <c r="Y442" s="338"/>
    </row>
    <row r="443" spans="21:25" s="335" customFormat="1" ht="26.25" customHeight="1">
      <c r="U443" s="338"/>
      <c r="V443" s="336"/>
      <c r="W443" s="336"/>
      <c r="X443" s="336"/>
      <c r="Y443" s="338"/>
    </row>
    <row r="444" spans="21:25" s="335" customFormat="1" ht="26.25" customHeight="1">
      <c r="U444" s="338"/>
      <c r="V444" s="336"/>
      <c r="W444" s="336"/>
      <c r="X444" s="336"/>
      <c r="Y444" s="338"/>
    </row>
    <row r="445" spans="21:25" s="335" customFormat="1" ht="26.25" customHeight="1">
      <c r="U445" s="338"/>
      <c r="V445" s="336"/>
      <c r="W445" s="336"/>
      <c r="X445" s="336"/>
      <c r="Y445" s="338"/>
    </row>
    <row r="446" spans="21:25" s="335" customFormat="1" ht="26.25" customHeight="1">
      <c r="U446" s="338"/>
      <c r="V446" s="336"/>
      <c r="W446" s="336"/>
      <c r="X446" s="336"/>
      <c r="Y446" s="338"/>
    </row>
    <row r="447" spans="21:25" s="335" customFormat="1" ht="26.25" customHeight="1">
      <c r="U447" s="338"/>
      <c r="V447" s="336"/>
      <c r="W447" s="336"/>
      <c r="X447" s="336"/>
      <c r="Y447" s="338"/>
    </row>
    <row r="448" spans="21:25" s="335" customFormat="1" ht="26.25" customHeight="1">
      <c r="U448" s="338"/>
      <c r="V448" s="336"/>
      <c r="W448" s="336"/>
      <c r="X448" s="336"/>
      <c r="Y448" s="338"/>
    </row>
    <row r="449" spans="21:25" s="335" customFormat="1" ht="26.25" customHeight="1">
      <c r="U449" s="338"/>
      <c r="V449" s="336"/>
      <c r="W449" s="336"/>
      <c r="X449" s="336"/>
      <c r="Y449" s="338"/>
    </row>
    <row r="450" spans="21:25" s="335" customFormat="1" ht="26.25" customHeight="1">
      <c r="U450" s="338"/>
      <c r="V450" s="336"/>
      <c r="W450" s="336"/>
      <c r="X450" s="336"/>
      <c r="Y450" s="338"/>
    </row>
    <row r="451" spans="21:25" s="335" customFormat="1" ht="26.25" customHeight="1">
      <c r="U451" s="338"/>
      <c r="V451" s="336"/>
      <c r="W451" s="336"/>
      <c r="X451" s="336"/>
      <c r="Y451" s="338"/>
    </row>
    <row r="452" spans="21:25" s="335" customFormat="1" ht="26.25" customHeight="1">
      <c r="U452" s="338"/>
      <c r="V452" s="336"/>
      <c r="W452" s="336"/>
      <c r="X452" s="336"/>
      <c r="Y452" s="338"/>
    </row>
    <row r="453" spans="21:25" s="335" customFormat="1" ht="26.25" customHeight="1">
      <c r="U453" s="338"/>
      <c r="V453" s="336"/>
      <c r="W453" s="336"/>
      <c r="X453" s="336"/>
      <c r="Y453" s="338"/>
    </row>
    <row r="454" spans="21:25" s="335" customFormat="1" ht="26.25" customHeight="1">
      <c r="U454" s="338"/>
      <c r="V454" s="336"/>
      <c r="W454" s="336"/>
      <c r="X454" s="336"/>
      <c r="Y454" s="338"/>
    </row>
    <row r="455" spans="21:25" s="335" customFormat="1" ht="26.25" customHeight="1">
      <c r="U455" s="338"/>
      <c r="V455" s="336"/>
      <c r="W455" s="336"/>
      <c r="X455" s="336"/>
      <c r="Y455" s="338"/>
    </row>
    <row r="456" spans="21:25" s="335" customFormat="1" ht="26.25" customHeight="1">
      <c r="U456" s="338"/>
      <c r="V456" s="336"/>
      <c r="W456" s="336"/>
      <c r="X456" s="336"/>
      <c r="Y456" s="338"/>
    </row>
    <row r="457" spans="21:25" s="335" customFormat="1" ht="26.25" customHeight="1">
      <c r="U457" s="338"/>
      <c r="V457" s="336"/>
      <c r="W457" s="336"/>
      <c r="X457" s="336"/>
      <c r="Y457" s="338"/>
    </row>
    <row r="458" spans="21:25" s="335" customFormat="1" ht="26.25" customHeight="1">
      <c r="U458" s="338"/>
      <c r="V458" s="336"/>
      <c r="W458" s="336"/>
      <c r="X458" s="336"/>
      <c r="Y458" s="338"/>
    </row>
    <row r="459" spans="21:25" s="335" customFormat="1" ht="26.25" customHeight="1">
      <c r="U459" s="338"/>
      <c r="V459" s="336"/>
      <c r="W459" s="336"/>
      <c r="X459" s="336"/>
      <c r="Y459" s="338"/>
    </row>
    <row r="460" spans="21:25" s="335" customFormat="1" ht="26.25" customHeight="1">
      <c r="U460" s="338"/>
      <c r="V460" s="336"/>
      <c r="W460" s="336"/>
      <c r="X460" s="336"/>
      <c r="Y460" s="338"/>
    </row>
    <row r="461" spans="21:25" s="335" customFormat="1" ht="26.25" customHeight="1">
      <c r="U461" s="338"/>
      <c r="V461" s="336"/>
      <c r="W461" s="336"/>
      <c r="X461" s="336"/>
      <c r="Y461" s="338"/>
    </row>
    <row r="462" spans="21:25" s="335" customFormat="1" ht="26.25" customHeight="1">
      <c r="U462" s="338"/>
      <c r="V462" s="336"/>
      <c r="W462" s="336"/>
      <c r="X462" s="336"/>
      <c r="Y462" s="338"/>
    </row>
    <row r="463" spans="21:25" s="335" customFormat="1" ht="26.25" customHeight="1">
      <c r="U463" s="338"/>
      <c r="V463" s="336"/>
      <c r="W463" s="336"/>
      <c r="X463" s="336"/>
      <c r="Y463" s="338"/>
    </row>
    <row r="464" spans="21:25" s="335" customFormat="1" ht="26.25" customHeight="1">
      <c r="U464" s="338"/>
      <c r="V464" s="336"/>
      <c r="W464" s="336"/>
      <c r="X464" s="336"/>
      <c r="Y464" s="338"/>
    </row>
    <row r="465" spans="21:25" s="335" customFormat="1" ht="26.25" customHeight="1">
      <c r="U465" s="338"/>
      <c r="V465" s="336"/>
      <c r="W465" s="336"/>
      <c r="X465" s="336"/>
      <c r="Y465" s="338"/>
    </row>
    <row r="466" spans="21:25" s="335" customFormat="1" ht="26.25" customHeight="1">
      <c r="U466" s="338"/>
      <c r="V466" s="336"/>
      <c r="W466" s="336"/>
      <c r="X466" s="336"/>
      <c r="Y466" s="338"/>
    </row>
    <row r="467" spans="21:25" s="335" customFormat="1" ht="26.25" customHeight="1">
      <c r="U467" s="338"/>
      <c r="V467" s="336"/>
      <c r="W467" s="336"/>
      <c r="X467" s="336"/>
      <c r="Y467" s="338"/>
    </row>
    <row r="468" spans="21:25" s="335" customFormat="1" ht="26.25" customHeight="1">
      <c r="U468" s="338"/>
      <c r="V468" s="336"/>
      <c r="W468" s="336"/>
      <c r="X468" s="336"/>
      <c r="Y468" s="338"/>
    </row>
    <row r="469" spans="21:25" s="335" customFormat="1" ht="26.25" customHeight="1">
      <c r="U469" s="338"/>
      <c r="V469" s="336"/>
      <c r="W469" s="336"/>
      <c r="X469" s="336"/>
      <c r="Y469" s="338"/>
    </row>
    <row r="470" spans="21:25" s="335" customFormat="1" ht="26.25" customHeight="1">
      <c r="U470" s="338"/>
      <c r="V470" s="336"/>
      <c r="W470" s="336"/>
      <c r="X470" s="336"/>
      <c r="Y470" s="338"/>
    </row>
    <row r="471" spans="21:25" s="335" customFormat="1" ht="26.25" customHeight="1">
      <c r="U471" s="338"/>
      <c r="V471" s="336"/>
      <c r="W471" s="336"/>
      <c r="X471" s="336"/>
      <c r="Y471" s="338"/>
    </row>
    <row r="472" spans="21:25" s="335" customFormat="1" ht="26.25" customHeight="1">
      <c r="U472" s="338"/>
      <c r="V472" s="336"/>
      <c r="W472" s="336"/>
      <c r="X472" s="336"/>
      <c r="Y472" s="338"/>
    </row>
    <row r="473" spans="21:25" s="335" customFormat="1" ht="26.25" customHeight="1">
      <c r="U473" s="338"/>
      <c r="V473" s="336"/>
      <c r="W473" s="336"/>
      <c r="X473" s="336"/>
      <c r="Y473" s="338"/>
    </row>
    <row r="474" spans="21:25" s="335" customFormat="1" ht="26.25" customHeight="1">
      <c r="U474" s="338"/>
      <c r="V474" s="336"/>
      <c r="W474" s="336"/>
      <c r="X474" s="336"/>
      <c r="Y474" s="338"/>
    </row>
    <row r="475" spans="21:25" s="335" customFormat="1" ht="26.25" customHeight="1">
      <c r="U475" s="338"/>
      <c r="V475" s="336"/>
      <c r="W475" s="336"/>
      <c r="X475" s="336"/>
      <c r="Y475" s="338"/>
    </row>
    <row r="476" spans="21:25" s="335" customFormat="1" ht="26.25" customHeight="1">
      <c r="U476" s="338"/>
      <c r="V476" s="336"/>
      <c r="W476" s="336"/>
      <c r="X476" s="336"/>
      <c r="Y476" s="338"/>
    </row>
    <row r="477" spans="21:25" s="335" customFormat="1" ht="26.25" customHeight="1">
      <c r="U477" s="338"/>
      <c r="V477" s="336"/>
      <c r="W477" s="336"/>
      <c r="X477" s="336"/>
      <c r="Y477" s="338"/>
    </row>
    <row r="478" spans="21:25" s="335" customFormat="1" ht="26.25" customHeight="1">
      <c r="U478" s="338"/>
      <c r="V478" s="336"/>
      <c r="W478" s="336"/>
      <c r="X478" s="336"/>
      <c r="Y478" s="338"/>
    </row>
    <row r="479" spans="21:25" s="335" customFormat="1" ht="26.25" customHeight="1">
      <c r="U479" s="338"/>
      <c r="V479" s="336"/>
      <c r="W479" s="336"/>
      <c r="X479" s="336"/>
      <c r="Y479" s="338"/>
    </row>
    <row r="480" spans="21:25" s="335" customFormat="1" ht="26.25" customHeight="1">
      <c r="U480" s="338"/>
      <c r="V480" s="336"/>
      <c r="W480" s="336"/>
      <c r="X480" s="336"/>
      <c r="Y480" s="338"/>
    </row>
    <row r="481" spans="21:25" s="335" customFormat="1" ht="26.25" customHeight="1">
      <c r="U481" s="338"/>
      <c r="V481" s="336"/>
      <c r="W481" s="336"/>
      <c r="X481" s="336"/>
      <c r="Y481" s="338"/>
    </row>
    <row r="482" spans="21:25" s="335" customFormat="1" ht="26.25" customHeight="1">
      <c r="U482" s="338"/>
      <c r="V482" s="336"/>
      <c r="W482" s="336"/>
      <c r="X482" s="336"/>
      <c r="Y482" s="338"/>
    </row>
    <row r="483" spans="21:25" s="335" customFormat="1" ht="26.25" customHeight="1">
      <c r="U483" s="338"/>
      <c r="V483" s="336"/>
      <c r="W483" s="336"/>
      <c r="X483" s="336"/>
      <c r="Y483" s="338"/>
    </row>
    <row r="484" spans="21:25" s="335" customFormat="1" ht="26.25" customHeight="1">
      <c r="U484" s="338"/>
      <c r="V484" s="336"/>
      <c r="W484" s="336"/>
      <c r="X484" s="336"/>
      <c r="Y484" s="338"/>
    </row>
    <row r="485" spans="21:25" s="335" customFormat="1" ht="26.25" customHeight="1">
      <c r="U485" s="338"/>
      <c r="V485" s="336"/>
      <c r="W485" s="336"/>
      <c r="X485" s="336"/>
      <c r="Y485" s="338"/>
    </row>
    <row r="486" spans="21:25" s="335" customFormat="1" ht="26.25" customHeight="1">
      <c r="U486" s="338"/>
      <c r="V486" s="336"/>
      <c r="W486" s="336"/>
      <c r="X486" s="336"/>
      <c r="Y486" s="338"/>
    </row>
    <row r="487" spans="21:25" s="335" customFormat="1" ht="26.25" customHeight="1">
      <c r="U487" s="338"/>
      <c r="V487" s="336"/>
      <c r="W487" s="336"/>
      <c r="X487" s="336"/>
      <c r="Y487" s="338"/>
    </row>
    <row r="488" spans="21:25" s="335" customFormat="1" ht="26.25" customHeight="1">
      <c r="U488" s="338"/>
      <c r="V488" s="336"/>
      <c r="W488" s="336"/>
      <c r="X488" s="336"/>
      <c r="Y488" s="338"/>
    </row>
    <row r="489" spans="21:25" s="335" customFormat="1" ht="26.25" customHeight="1">
      <c r="U489" s="338"/>
      <c r="V489" s="336"/>
      <c r="W489" s="336"/>
      <c r="X489" s="336"/>
      <c r="Y489" s="338"/>
    </row>
    <row r="490" spans="21:25" s="335" customFormat="1" ht="26.25" customHeight="1">
      <c r="U490" s="338"/>
      <c r="V490" s="336"/>
      <c r="W490" s="336"/>
      <c r="X490" s="336"/>
      <c r="Y490" s="338"/>
    </row>
    <row r="491" spans="21:25" s="335" customFormat="1" ht="26.25" customHeight="1">
      <c r="U491" s="338"/>
      <c r="V491" s="336"/>
      <c r="W491" s="336"/>
      <c r="X491" s="336"/>
      <c r="Y491" s="338"/>
    </row>
    <row r="492" spans="21:25" s="335" customFormat="1" ht="26.25" customHeight="1">
      <c r="U492" s="338"/>
      <c r="V492" s="336"/>
      <c r="W492" s="336"/>
      <c r="X492" s="336"/>
      <c r="Y492" s="338"/>
    </row>
    <row r="493" spans="21:25" s="335" customFormat="1" ht="26.25" customHeight="1">
      <c r="U493" s="338"/>
      <c r="V493" s="336"/>
      <c r="W493" s="336"/>
      <c r="X493" s="336"/>
      <c r="Y493" s="338"/>
    </row>
    <row r="494" spans="21:25" s="335" customFormat="1" ht="26.25" customHeight="1">
      <c r="U494" s="338"/>
      <c r="V494" s="336"/>
      <c r="W494" s="336"/>
      <c r="X494" s="336"/>
      <c r="Y494" s="338"/>
    </row>
    <row r="495" spans="21:25" s="335" customFormat="1" ht="26.25" customHeight="1">
      <c r="U495" s="338"/>
      <c r="V495" s="336"/>
      <c r="W495" s="336"/>
      <c r="X495" s="336"/>
      <c r="Y495" s="338"/>
    </row>
    <row r="496" spans="21:25" s="335" customFormat="1" ht="26.25" customHeight="1">
      <c r="U496" s="338"/>
      <c r="V496" s="336"/>
      <c r="W496" s="336"/>
      <c r="X496" s="336"/>
      <c r="Y496" s="338"/>
    </row>
    <row r="497" spans="21:25" s="335" customFormat="1" ht="26.25" customHeight="1">
      <c r="U497" s="338"/>
      <c r="V497" s="336"/>
      <c r="W497" s="336"/>
      <c r="X497" s="336"/>
      <c r="Y497" s="338"/>
    </row>
    <row r="498" spans="21:25" s="335" customFormat="1" ht="26.25" customHeight="1">
      <c r="U498" s="338"/>
      <c r="V498" s="336"/>
      <c r="W498" s="336"/>
      <c r="X498" s="336"/>
      <c r="Y498" s="338"/>
    </row>
    <row r="499" spans="21:25" s="335" customFormat="1" ht="26.25" customHeight="1">
      <c r="U499" s="338"/>
      <c r="V499" s="336"/>
      <c r="W499" s="336"/>
      <c r="X499" s="336"/>
      <c r="Y499" s="338"/>
    </row>
    <row r="500" spans="21:25" s="335" customFormat="1" ht="26.25" customHeight="1">
      <c r="U500" s="338"/>
      <c r="V500" s="336"/>
      <c r="W500" s="336"/>
      <c r="X500" s="336"/>
      <c r="Y500" s="338"/>
    </row>
    <row r="501" spans="21:25" s="335" customFormat="1" ht="26.25" customHeight="1">
      <c r="U501" s="338"/>
      <c r="V501" s="336"/>
      <c r="W501" s="336"/>
      <c r="X501" s="336"/>
      <c r="Y501" s="338"/>
    </row>
    <row r="502" spans="21:25" s="335" customFormat="1" ht="26.25" customHeight="1">
      <c r="U502" s="338"/>
      <c r="V502" s="336"/>
      <c r="W502" s="336"/>
      <c r="X502" s="336"/>
      <c r="Y502" s="338"/>
    </row>
    <row r="503" spans="21:25" s="335" customFormat="1" ht="26.25" customHeight="1">
      <c r="U503" s="338"/>
      <c r="V503" s="336"/>
      <c r="W503" s="336"/>
      <c r="X503" s="336"/>
      <c r="Y503" s="338"/>
    </row>
    <row r="504" spans="21:25" s="335" customFormat="1" ht="26.25" customHeight="1">
      <c r="U504" s="338"/>
      <c r="V504" s="336"/>
      <c r="W504" s="336"/>
      <c r="X504" s="336"/>
      <c r="Y504" s="338"/>
    </row>
    <row r="505" spans="21:25" s="335" customFormat="1" ht="26.25" customHeight="1">
      <c r="U505" s="338"/>
      <c r="V505" s="336"/>
      <c r="W505" s="336"/>
      <c r="X505" s="336"/>
      <c r="Y505" s="338"/>
    </row>
    <row r="506" spans="21:25" s="335" customFormat="1" ht="26.25" customHeight="1">
      <c r="U506" s="338"/>
      <c r="V506" s="336"/>
      <c r="W506" s="336"/>
      <c r="X506" s="336"/>
      <c r="Y506" s="338"/>
    </row>
    <row r="507" spans="21:25" s="335" customFormat="1" ht="26.25" customHeight="1">
      <c r="U507" s="338"/>
      <c r="V507" s="336"/>
      <c r="W507" s="336"/>
      <c r="X507" s="336"/>
      <c r="Y507" s="338"/>
    </row>
    <row r="508" spans="21:25" s="335" customFormat="1" ht="26.25" customHeight="1">
      <c r="U508" s="338"/>
      <c r="V508" s="336"/>
      <c r="W508" s="336"/>
      <c r="X508" s="336"/>
      <c r="Y508" s="338"/>
    </row>
    <row r="509" spans="21:25" s="335" customFormat="1" ht="26.25" customHeight="1">
      <c r="U509" s="338"/>
      <c r="V509" s="336"/>
      <c r="W509" s="336"/>
      <c r="X509" s="336"/>
      <c r="Y509" s="338"/>
    </row>
    <row r="510" spans="21:25" s="335" customFormat="1" ht="26.25" customHeight="1">
      <c r="U510" s="338"/>
      <c r="V510" s="336"/>
      <c r="W510" s="336"/>
      <c r="X510" s="336"/>
      <c r="Y510" s="338"/>
    </row>
    <row r="511" spans="21:25" s="335" customFormat="1" ht="26.25" customHeight="1">
      <c r="U511" s="338"/>
      <c r="V511" s="336"/>
      <c r="W511" s="336"/>
      <c r="X511" s="336"/>
      <c r="Y511" s="338"/>
    </row>
    <row r="512" spans="21:25" s="335" customFormat="1" ht="26.25" customHeight="1">
      <c r="U512" s="338"/>
      <c r="V512" s="336"/>
      <c r="W512" s="336"/>
      <c r="X512" s="336"/>
      <c r="Y512" s="338"/>
    </row>
    <row r="513" spans="21:25" s="335" customFormat="1" ht="26.25" customHeight="1">
      <c r="U513" s="338"/>
      <c r="V513" s="336"/>
      <c r="W513" s="336"/>
      <c r="X513" s="336"/>
      <c r="Y513" s="338"/>
    </row>
    <row r="514" spans="21:25" s="335" customFormat="1" ht="26.25" customHeight="1">
      <c r="U514" s="338"/>
      <c r="V514" s="336"/>
      <c r="W514" s="336"/>
      <c r="X514" s="336"/>
      <c r="Y514" s="338"/>
    </row>
    <row r="515" spans="21:25" s="335" customFormat="1" ht="26.25" customHeight="1">
      <c r="U515" s="338"/>
      <c r="V515" s="336"/>
      <c r="W515" s="336"/>
      <c r="X515" s="336"/>
      <c r="Y515" s="338"/>
    </row>
    <row r="516" spans="21:25" s="335" customFormat="1" ht="26.25" customHeight="1">
      <c r="U516" s="338"/>
      <c r="V516" s="336"/>
      <c r="W516" s="336"/>
      <c r="X516" s="336"/>
      <c r="Y516" s="338"/>
    </row>
    <row r="517" spans="21:25" s="335" customFormat="1" ht="26.25" customHeight="1">
      <c r="U517" s="338"/>
      <c r="V517" s="336"/>
      <c r="W517" s="336"/>
      <c r="X517" s="336"/>
      <c r="Y517" s="338"/>
    </row>
    <row r="518" spans="21:25" s="335" customFormat="1" ht="26.25" customHeight="1">
      <c r="U518" s="338"/>
      <c r="V518" s="336"/>
      <c r="W518" s="336"/>
      <c r="X518" s="336"/>
      <c r="Y518" s="338"/>
    </row>
    <row r="519" spans="21:25" s="335" customFormat="1" ht="26.25" customHeight="1">
      <c r="U519" s="338"/>
      <c r="V519" s="336"/>
      <c r="W519" s="336"/>
      <c r="X519" s="336"/>
      <c r="Y519" s="338"/>
    </row>
    <row r="520" spans="21:25" s="335" customFormat="1" ht="26.25" customHeight="1">
      <c r="U520" s="338"/>
      <c r="V520" s="336"/>
      <c r="W520" s="336"/>
      <c r="X520" s="336"/>
      <c r="Y520" s="338"/>
    </row>
    <row r="521" spans="21:25" s="335" customFormat="1" ht="26.25" customHeight="1">
      <c r="U521" s="338"/>
      <c r="V521" s="336"/>
      <c r="W521" s="336"/>
      <c r="X521" s="336"/>
      <c r="Y521" s="338"/>
    </row>
    <row r="522" spans="21:25" s="335" customFormat="1" ht="26.25" customHeight="1">
      <c r="U522" s="338"/>
      <c r="V522" s="336"/>
      <c r="W522" s="336"/>
      <c r="X522" s="336"/>
      <c r="Y522" s="338"/>
    </row>
    <row r="523" spans="21:25" s="335" customFormat="1" ht="26.25" customHeight="1">
      <c r="U523" s="338"/>
      <c r="V523" s="336"/>
      <c r="W523" s="336"/>
      <c r="X523" s="336"/>
      <c r="Y523" s="338"/>
    </row>
    <row r="524" spans="21:25" s="335" customFormat="1" ht="26.25" customHeight="1">
      <c r="U524" s="338"/>
      <c r="V524" s="336"/>
      <c r="W524" s="336"/>
      <c r="X524" s="336"/>
      <c r="Y524" s="338"/>
    </row>
    <row r="525" spans="21:25" s="335" customFormat="1" ht="26.25" customHeight="1">
      <c r="U525" s="338"/>
      <c r="V525" s="336"/>
      <c r="W525" s="336"/>
      <c r="X525" s="336"/>
      <c r="Y525" s="338"/>
    </row>
    <row r="526" spans="21:25" s="335" customFormat="1" ht="26.25" customHeight="1">
      <c r="U526" s="338"/>
      <c r="V526" s="336"/>
      <c r="W526" s="336"/>
      <c r="X526" s="336"/>
      <c r="Y526" s="338"/>
    </row>
    <row r="527" spans="21:25" s="335" customFormat="1" ht="26.25" customHeight="1">
      <c r="U527" s="338"/>
      <c r="V527" s="336"/>
      <c r="W527" s="336"/>
      <c r="X527" s="336"/>
      <c r="Y527" s="338"/>
    </row>
    <row r="528" spans="21:25" s="335" customFormat="1" ht="26.25" customHeight="1">
      <c r="U528" s="338"/>
      <c r="V528" s="336"/>
      <c r="W528" s="336"/>
      <c r="X528" s="336"/>
      <c r="Y528" s="338"/>
    </row>
    <row r="529" spans="21:25" s="335" customFormat="1" ht="26.25" customHeight="1">
      <c r="U529" s="338"/>
      <c r="V529" s="336"/>
      <c r="W529" s="336"/>
      <c r="X529" s="336"/>
      <c r="Y529" s="338"/>
    </row>
    <row r="530" spans="21:25" s="335" customFormat="1" ht="26.25" customHeight="1">
      <c r="U530" s="338"/>
      <c r="V530" s="336"/>
      <c r="W530" s="336"/>
      <c r="X530" s="336"/>
      <c r="Y530" s="338"/>
    </row>
    <row r="531" spans="21:25" s="335" customFormat="1" ht="26.25" customHeight="1">
      <c r="U531" s="338"/>
      <c r="V531" s="336"/>
      <c r="W531" s="336"/>
      <c r="X531" s="336"/>
      <c r="Y531" s="338"/>
    </row>
    <row r="532" spans="21:25" s="335" customFormat="1" ht="26.25" customHeight="1">
      <c r="U532" s="338"/>
      <c r="V532" s="336"/>
      <c r="W532" s="336"/>
      <c r="X532" s="336"/>
      <c r="Y532" s="338"/>
    </row>
    <row r="533" spans="21:25" s="335" customFormat="1" ht="26.25" customHeight="1">
      <c r="U533" s="338"/>
      <c r="V533" s="336"/>
      <c r="W533" s="336"/>
      <c r="X533" s="336"/>
      <c r="Y533" s="338"/>
    </row>
    <row r="534" spans="21:25" s="335" customFormat="1" ht="26.25" customHeight="1">
      <c r="U534" s="338"/>
      <c r="V534" s="336"/>
      <c r="W534" s="336"/>
      <c r="X534" s="336"/>
      <c r="Y534" s="338"/>
    </row>
    <row r="535" spans="21:25" s="335" customFormat="1" ht="26.25" customHeight="1">
      <c r="U535" s="338"/>
      <c r="V535" s="336"/>
      <c r="W535" s="336"/>
      <c r="X535" s="336"/>
      <c r="Y535" s="338"/>
    </row>
    <row r="536" spans="21:25" s="335" customFormat="1" ht="26.25" customHeight="1">
      <c r="U536" s="338"/>
      <c r="V536" s="336"/>
      <c r="W536" s="336"/>
      <c r="X536" s="336"/>
      <c r="Y536" s="338"/>
    </row>
    <row r="537" spans="21:25" s="335" customFormat="1" ht="26.25" customHeight="1">
      <c r="U537" s="338"/>
      <c r="V537" s="336"/>
      <c r="W537" s="336"/>
      <c r="X537" s="336"/>
      <c r="Y537" s="338"/>
    </row>
    <row r="538" spans="21:25" s="335" customFormat="1" ht="26.25" customHeight="1">
      <c r="U538" s="338"/>
      <c r="V538" s="336"/>
      <c r="W538" s="336"/>
      <c r="X538" s="336"/>
      <c r="Y538" s="338"/>
    </row>
    <row r="539" spans="21:25" s="335" customFormat="1" ht="26.25" customHeight="1">
      <c r="U539" s="338"/>
      <c r="V539" s="336"/>
      <c r="W539" s="336"/>
      <c r="X539" s="336"/>
      <c r="Y539" s="338"/>
    </row>
    <row r="540" spans="21:25" s="335" customFormat="1" ht="26.25" customHeight="1">
      <c r="U540" s="338"/>
      <c r="V540" s="336"/>
      <c r="W540" s="336"/>
      <c r="X540" s="336"/>
      <c r="Y540" s="338"/>
    </row>
    <row r="541" spans="21:25" s="335" customFormat="1" ht="26.25" customHeight="1">
      <c r="U541" s="338"/>
      <c r="V541" s="336"/>
      <c r="W541" s="336"/>
      <c r="X541" s="336"/>
      <c r="Y541" s="338"/>
    </row>
    <row r="542" spans="21:25" s="335" customFormat="1" ht="26.25" customHeight="1">
      <c r="U542" s="338"/>
      <c r="V542" s="336"/>
      <c r="W542" s="336"/>
      <c r="X542" s="336"/>
      <c r="Y542" s="338"/>
    </row>
    <row r="543" spans="21:25" s="335" customFormat="1" ht="26.25" customHeight="1">
      <c r="U543" s="338"/>
      <c r="V543" s="336"/>
      <c r="W543" s="336"/>
      <c r="X543" s="336"/>
      <c r="Y543" s="338"/>
    </row>
    <row r="544" spans="21:25" s="335" customFormat="1" ht="26.25" customHeight="1">
      <c r="U544" s="338"/>
      <c r="V544" s="336"/>
      <c r="W544" s="336"/>
      <c r="X544" s="336"/>
      <c r="Y544" s="338"/>
    </row>
    <row r="545" spans="21:25" s="335" customFormat="1" ht="26.25" customHeight="1">
      <c r="U545" s="338"/>
      <c r="V545" s="336"/>
      <c r="W545" s="336"/>
      <c r="X545" s="336"/>
      <c r="Y545" s="338"/>
    </row>
    <row r="546" spans="21:25" s="335" customFormat="1" ht="26.25" customHeight="1">
      <c r="U546" s="338"/>
      <c r="V546" s="336"/>
      <c r="W546" s="336"/>
      <c r="X546" s="336"/>
      <c r="Y546" s="338"/>
    </row>
    <row r="547" spans="21:25" s="335" customFormat="1" ht="26.25" customHeight="1">
      <c r="U547" s="338"/>
      <c r="V547" s="336"/>
      <c r="W547" s="336"/>
      <c r="X547" s="336"/>
      <c r="Y547" s="338"/>
    </row>
    <row r="548" spans="21:25" s="335" customFormat="1" ht="26.25" customHeight="1">
      <c r="U548" s="338"/>
      <c r="V548" s="336"/>
      <c r="W548" s="336"/>
      <c r="X548" s="336"/>
      <c r="Y548" s="338"/>
    </row>
    <row r="549" spans="21:25" s="335" customFormat="1" ht="26.25" customHeight="1">
      <c r="U549" s="338"/>
      <c r="V549" s="336"/>
      <c r="W549" s="336"/>
      <c r="X549" s="336"/>
      <c r="Y549" s="338"/>
    </row>
    <row r="550" spans="21:25" s="335" customFormat="1" ht="26.25" customHeight="1">
      <c r="U550" s="338"/>
      <c r="V550" s="336"/>
      <c r="W550" s="336"/>
      <c r="X550" s="336"/>
      <c r="Y550" s="338"/>
    </row>
    <row r="551" spans="21:25" s="335" customFormat="1" ht="26.25" customHeight="1">
      <c r="U551" s="338"/>
      <c r="V551" s="336"/>
      <c r="W551" s="336"/>
      <c r="X551" s="336"/>
      <c r="Y551" s="338"/>
    </row>
    <row r="552" spans="21:25" s="335" customFormat="1" ht="26.25" customHeight="1">
      <c r="U552" s="338"/>
      <c r="V552" s="336"/>
      <c r="W552" s="336"/>
      <c r="X552" s="336"/>
      <c r="Y552" s="338"/>
    </row>
    <row r="553" spans="21:25" s="335" customFormat="1" ht="26.25" customHeight="1">
      <c r="U553" s="338"/>
      <c r="V553" s="336"/>
      <c r="W553" s="336"/>
      <c r="X553" s="336"/>
      <c r="Y553" s="338"/>
    </row>
    <row r="554" spans="21:25" s="335" customFormat="1" ht="26.25" customHeight="1">
      <c r="U554" s="338"/>
      <c r="V554" s="336"/>
      <c r="W554" s="336"/>
      <c r="X554" s="336"/>
      <c r="Y554" s="338"/>
    </row>
    <row r="555" spans="21:25" s="335" customFormat="1" ht="26.25" customHeight="1">
      <c r="U555" s="338"/>
      <c r="V555" s="336"/>
      <c r="W555" s="336"/>
      <c r="X555" s="336"/>
      <c r="Y555" s="338"/>
    </row>
    <row r="556" spans="21:25" s="335" customFormat="1" ht="26.25" customHeight="1">
      <c r="U556" s="338"/>
      <c r="V556" s="336"/>
      <c r="W556" s="336"/>
      <c r="X556" s="336"/>
      <c r="Y556" s="338"/>
    </row>
    <row r="557" spans="21:25" s="335" customFormat="1" ht="26.25" customHeight="1">
      <c r="U557" s="338"/>
      <c r="V557" s="336"/>
      <c r="W557" s="336"/>
      <c r="X557" s="336"/>
      <c r="Y557" s="338"/>
    </row>
    <row r="558" spans="21:25" s="335" customFormat="1" ht="26.25" customHeight="1">
      <c r="U558" s="338"/>
      <c r="V558" s="336"/>
      <c r="W558" s="336"/>
      <c r="X558" s="336"/>
      <c r="Y558" s="338"/>
    </row>
    <row r="559" spans="21:25" s="335" customFormat="1" ht="26.25" customHeight="1">
      <c r="U559" s="338"/>
      <c r="V559" s="336"/>
      <c r="W559" s="336"/>
      <c r="X559" s="336"/>
      <c r="Y559" s="338"/>
    </row>
    <row r="560" spans="21:25" s="335" customFormat="1" ht="26.25" customHeight="1">
      <c r="U560" s="338"/>
      <c r="V560" s="336"/>
      <c r="W560" s="336"/>
      <c r="X560" s="336"/>
      <c r="Y560" s="338"/>
    </row>
    <row r="561" spans="21:25" s="335" customFormat="1" ht="26.25" customHeight="1">
      <c r="U561" s="338"/>
      <c r="V561" s="336"/>
      <c r="W561" s="336"/>
      <c r="X561" s="336"/>
      <c r="Y561" s="338"/>
    </row>
    <row r="562" spans="21:25" s="335" customFormat="1" ht="26.25" customHeight="1">
      <c r="U562" s="338"/>
      <c r="V562" s="336"/>
      <c r="W562" s="336"/>
      <c r="X562" s="336"/>
      <c r="Y562" s="338"/>
    </row>
    <row r="563" spans="21:25" s="335" customFormat="1" ht="26.25" customHeight="1">
      <c r="U563" s="338"/>
      <c r="V563" s="336"/>
      <c r="W563" s="336"/>
      <c r="X563" s="336"/>
      <c r="Y563" s="338"/>
    </row>
    <row r="564" spans="21:25" s="335" customFormat="1" ht="26.25" customHeight="1">
      <c r="U564" s="338"/>
      <c r="V564" s="336"/>
      <c r="W564" s="336"/>
      <c r="X564" s="336"/>
      <c r="Y564" s="338"/>
    </row>
    <row r="565" spans="21:25" s="335" customFormat="1" ht="26.25" customHeight="1">
      <c r="U565" s="338"/>
      <c r="V565" s="336"/>
      <c r="W565" s="336"/>
      <c r="X565" s="336"/>
      <c r="Y565" s="338"/>
    </row>
    <row r="566" spans="21:25" s="335" customFormat="1" ht="26.25" customHeight="1">
      <c r="U566" s="338"/>
      <c r="V566" s="336"/>
      <c r="W566" s="336"/>
      <c r="X566" s="336"/>
      <c r="Y566" s="338"/>
    </row>
    <row r="567" spans="21:25" s="335" customFormat="1" ht="26.25" customHeight="1">
      <c r="U567" s="338"/>
      <c r="V567" s="336"/>
      <c r="W567" s="336"/>
      <c r="X567" s="336"/>
      <c r="Y567" s="338"/>
    </row>
    <row r="568" spans="21:25" s="335" customFormat="1" ht="26.25" customHeight="1">
      <c r="U568" s="338"/>
      <c r="V568" s="336"/>
      <c r="W568" s="336"/>
      <c r="X568" s="336"/>
      <c r="Y568" s="338"/>
    </row>
    <row r="569" spans="21:25" s="335" customFormat="1" ht="26.25" customHeight="1">
      <c r="U569" s="338"/>
      <c r="V569" s="336"/>
      <c r="W569" s="336"/>
      <c r="X569" s="336"/>
      <c r="Y569" s="338"/>
    </row>
    <row r="570" spans="21:25" s="335" customFormat="1" ht="26.25" customHeight="1">
      <c r="U570" s="338"/>
      <c r="V570" s="336"/>
      <c r="W570" s="336"/>
      <c r="X570" s="336"/>
      <c r="Y570" s="338"/>
    </row>
    <row r="571" spans="21:25" s="335" customFormat="1" ht="26.25" customHeight="1">
      <c r="U571" s="338"/>
      <c r="V571" s="336"/>
      <c r="W571" s="336"/>
      <c r="X571" s="336"/>
      <c r="Y571" s="338"/>
    </row>
    <row r="572" spans="21:25" s="335" customFormat="1" ht="26.25" customHeight="1">
      <c r="U572" s="338"/>
      <c r="V572" s="336"/>
      <c r="W572" s="336"/>
      <c r="X572" s="336"/>
      <c r="Y572" s="338"/>
    </row>
    <row r="573" spans="21:25" s="335" customFormat="1" ht="26.25" customHeight="1">
      <c r="U573" s="338"/>
      <c r="V573" s="336"/>
      <c r="W573" s="336"/>
      <c r="X573" s="336"/>
      <c r="Y573" s="338"/>
    </row>
    <row r="574" spans="21:25" s="335" customFormat="1" ht="26.25" customHeight="1">
      <c r="U574" s="338"/>
      <c r="V574" s="336"/>
      <c r="W574" s="336"/>
      <c r="X574" s="336"/>
      <c r="Y574" s="338"/>
    </row>
    <row r="575" spans="21:25" s="335" customFormat="1" ht="26.25" customHeight="1">
      <c r="U575" s="338"/>
      <c r="V575" s="336"/>
      <c r="W575" s="336"/>
      <c r="X575" s="336"/>
      <c r="Y575" s="338"/>
    </row>
    <row r="576" spans="21:25" s="335" customFormat="1" ht="26.25" customHeight="1">
      <c r="U576" s="338"/>
      <c r="V576" s="336"/>
      <c r="W576" s="336"/>
      <c r="X576" s="336"/>
      <c r="Y576" s="338"/>
    </row>
    <row r="577" spans="21:25" s="335" customFormat="1" ht="26.25" customHeight="1">
      <c r="U577" s="338"/>
      <c r="V577" s="336"/>
      <c r="W577" s="336"/>
      <c r="X577" s="336"/>
      <c r="Y577" s="338"/>
    </row>
    <row r="578" spans="21:25" s="335" customFormat="1" ht="26.25" customHeight="1">
      <c r="U578" s="338"/>
      <c r="V578" s="336"/>
      <c r="W578" s="336"/>
      <c r="X578" s="336"/>
      <c r="Y578" s="338"/>
    </row>
    <row r="579" spans="21:25" s="335" customFormat="1" ht="26.25" customHeight="1">
      <c r="U579" s="338"/>
      <c r="V579" s="336"/>
      <c r="W579" s="336"/>
      <c r="X579" s="336"/>
      <c r="Y579" s="338"/>
    </row>
    <row r="580" spans="21:25" s="335" customFormat="1" ht="26.25" customHeight="1">
      <c r="U580" s="338"/>
      <c r="V580" s="336"/>
      <c r="W580" s="336"/>
      <c r="X580" s="336"/>
      <c r="Y580" s="338"/>
    </row>
    <row r="581" spans="21:25" s="335" customFormat="1" ht="26.25" customHeight="1">
      <c r="U581" s="338"/>
      <c r="V581" s="336"/>
      <c r="W581" s="336"/>
      <c r="X581" s="336"/>
      <c r="Y581" s="338"/>
    </row>
    <row r="582" spans="21:25" s="335" customFormat="1" ht="26.25" customHeight="1">
      <c r="U582" s="338"/>
      <c r="V582" s="336"/>
      <c r="W582" s="336"/>
      <c r="X582" s="336"/>
      <c r="Y582" s="338"/>
    </row>
    <row r="583" spans="21:25" s="335" customFormat="1" ht="26.25" customHeight="1">
      <c r="U583" s="338"/>
      <c r="V583" s="336"/>
      <c r="W583" s="336"/>
      <c r="X583" s="336"/>
      <c r="Y583" s="338"/>
    </row>
    <row r="584" spans="21:25" s="335" customFormat="1" ht="26.25" customHeight="1">
      <c r="U584" s="338"/>
      <c r="V584" s="336"/>
      <c r="W584" s="336"/>
      <c r="X584" s="336"/>
      <c r="Y584" s="338"/>
    </row>
    <row r="585" spans="21:25" s="335" customFormat="1" ht="26.25" customHeight="1">
      <c r="U585" s="338"/>
      <c r="V585" s="336"/>
      <c r="W585" s="336"/>
      <c r="X585" s="336"/>
      <c r="Y585" s="338"/>
    </row>
    <row r="586" spans="21:25" s="335" customFormat="1" ht="26.25" customHeight="1">
      <c r="U586" s="338"/>
      <c r="V586" s="336"/>
      <c r="W586" s="336"/>
      <c r="X586" s="336"/>
      <c r="Y586" s="338"/>
    </row>
    <row r="587" spans="21:25" s="335" customFormat="1" ht="26.25" customHeight="1">
      <c r="U587" s="338"/>
      <c r="V587" s="336"/>
      <c r="W587" s="336"/>
      <c r="X587" s="336"/>
      <c r="Y587" s="338"/>
    </row>
    <row r="588" spans="21:25" s="335" customFormat="1" ht="26.25" customHeight="1">
      <c r="U588" s="338"/>
      <c r="V588" s="336"/>
      <c r="W588" s="336"/>
      <c r="X588" s="336"/>
      <c r="Y588" s="338"/>
    </row>
    <row r="589" spans="21:25" s="335" customFormat="1" ht="26.25" customHeight="1">
      <c r="U589" s="338"/>
      <c r="V589" s="336"/>
      <c r="W589" s="336"/>
      <c r="X589" s="336"/>
      <c r="Y589" s="338"/>
    </row>
    <row r="590" spans="21:25" s="335" customFormat="1" ht="26.25" customHeight="1">
      <c r="U590" s="338"/>
      <c r="V590" s="336"/>
      <c r="W590" s="336"/>
      <c r="X590" s="336"/>
      <c r="Y590" s="338"/>
    </row>
    <row r="591" spans="21:25" s="335" customFormat="1" ht="26.25" customHeight="1">
      <c r="U591" s="338"/>
      <c r="V591" s="336"/>
      <c r="W591" s="336"/>
      <c r="X591" s="336"/>
      <c r="Y591" s="338"/>
    </row>
    <row r="592" spans="21:25" s="335" customFormat="1" ht="26.25" customHeight="1">
      <c r="U592" s="338"/>
      <c r="V592" s="336"/>
      <c r="W592" s="336"/>
      <c r="X592" s="336"/>
      <c r="Y592" s="338"/>
    </row>
    <row r="593" spans="21:25" s="335" customFormat="1" ht="26.25" customHeight="1">
      <c r="U593" s="338"/>
      <c r="V593" s="336"/>
      <c r="W593" s="336"/>
      <c r="X593" s="336"/>
      <c r="Y593" s="338"/>
    </row>
    <row r="594" spans="21:25" s="335" customFormat="1" ht="26.25" customHeight="1">
      <c r="U594" s="338"/>
      <c r="V594" s="336"/>
      <c r="W594" s="336"/>
      <c r="X594" s="336"/>
      <c r="Y594" s="338"/>
    </row>
    <row r="595" spans="21:25" s="335" customFormat="1" ht="26.25" customHeight="1">
      <c r="U595" s="338"/>
      <c r="V595" s="336"/>
      <c r="W595" s="336"/>
      <c r="X595" s="336"/>
      <c r="Y595" s="338"/>
    </row>
    <row r="596" spans="21:25" s="335" customFormat="1" ht="26.25" customHeight="1">
      <c r="U596" s="338"/>
      <c r="V596" s="336"/>
      <c r="W596" s="336"/>
      <c r="X596" s="336"/>
      <c r="Y596" s="338"/>
    </row>
  </sheetData>
  <sheetProtection selectLockedCells="1" selectUnlockedCells="1"/>
  <mergeCells count="13">
    <mergeCell ref="AL3:AO3"/>
    <mergeCell ref="AH3:AK3"/>
    <mergeCell ref="AD3:AG3"/>
    <mergeCell ref="V3:Y3"/>
    <mergeCell ref="Z3:AC3"/>
    <mergeCell ref="A23:L23"/>
    <mergeCell ref="A5:L5"/>
    <mergeCell ref="B3:E3"/>
    <mergeCell ref="R3:U3"/>
    <mergeCell ref="N3:Q3"/>
    <mergeCell ref="A3:A4"/>
    <mergeCell ref="F3:I3"/>
    <mergeCell ref="J3:L3"/>
  </mergeCells>
  <pageMargins left="0.69" right="0.27" top="0.78749999999999998" bottom="0.78749999999999998" header="0.51180555555555551" footer="0.51180555555555551"/>
  <pageSetup paperSize="9" scale="85" firstPageNumber="0" orientation="portrait" horizontalDpi="300" verticalDpi="300" r:id="rId1"/>
  <headerFooter alignWithMargins="0">
    <oddHeader>&amp;C&amp;"TH SarabunPSK,ธรรมดา"&amp;16 25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C6" sqref="C6"/>
    </sheetView>
  </sheetViews>
  <sheetFormatPr defaultColWidth="8" defaultRowHeight="21.75"/>
  <cols>
    <col min="1" max="1" width="19" style="254" customWidth="1"/>
    <col min="2" max="10" width="11.85546875" style="253" customWidth="1"/>
    <col min="11" max="16384" width="8" style="3"/>
  </cols>
  <sheetData>
    <row r="1" spans="1:10">
      <c r="A1" s="279" t="s">
        <v>138</v>
      </c>
    </row>
    <row r="3" spans="1:10" s="1" customFormat="1">
      <c r="A3" s="275" t="s">
        <v>133</v>
      </c>
      <c r="B3" s="274" t="s">
        <v>0</v>
      </c>
      <c r="C3" s="271"/>
      <c r="D3" s="273"/>
      <c r="E3" s="271" t="s">
        <v>132</v>
      </c>
      <c r="F3" s="272"/>
      <c r="G3" s="273"/>
      <c r="H3" s="271" t="s">
        <v>131</v>
      </c>
      <c r="I3" s="272"/>
      <c r="J3" s="271"/>
    </row>
    <row r="4" spans="1:10" s="1" customFormat="1">
      <c r="A4" s="270" t="s">
        <v>130</v>
      </c>
      <c r="B4" s="269" t="s">
        <v>0</v>
      </c>
      <c r="C4" s="268" t="s">
        <v>1</v>
      </c>
      <c r="D4" s="268" t="s">
        <v>2</v>
      </c>
      <c r="E4" s="268" t="s">
        <v>0</v>
      </c>
      <c r="F4" s="268" t="s">
        <v>1</v>
      </c>
      <c r="G4" s="268" t="s">
        <v>2</v>
      </c>
      <c r="H4" s="268" t="s">
        <v>0</v>
      </c>
      <c r="I4" s="268" t="s">
        <v>1</v>
      </c>
      <c r="J4" s="267" t="s">
        <v>2</v>
      </c>
    </row>
    <row r="5" spans="1:10" s="1" customFormat="1" ht="21.6" customHeight="1">
      <c r="A5" s="2" t="s">
        <v>129</v>
      </c>
      <c r="B5" s="266">
        <v>2484703</v>
      </c>
      <c r="C5" s="266">
        <v>1215359</v>
      </c>
      <c r="D5" s="266">
        <v>1269344</v>
      </c>
      <c r="E5" s="266">
        <v>643776</v>
      </c>
      <c r="F5" s="266">
        <v>309431</v>
      </c>
      <c r="G5" s="266">
        <v>334345</v>
      </c>
      <c r="H5" s="266">
        <v>1840927</v>
      </c>
      <c r="I5" s="266">
        <v>905928</v>
      </c>
      <c r="J5" s="265">
        <v>934999</v>
      </c>
    </row>
    <row r="6" spans="1:10" ht="21.6" customHeight="1">
      <c r="A6" s="264" t="s">
        <v>128</v>
      </c>
      <c r="B6" s="261">
        <v>434867</v>
      </c>
      <c r="C6" s="260">
        <v>225105</v>
      </c>
      <c r="D6" s="260">
        <v>209762</v>
      </c>
      <c r="E6" s="261">
        <v>112563</v>
      </c>
      <c r="F6" s="260">
        <v>57312</v>
      </c>
      <c r="G6" s="260">
        <v>55251</v>
      </c>
      <c r="H6" s="261">
        <v>322304</v>
      </c>
      <c r="I6" s="260">
        <v>167793</v>
      </c>
      <c r="J6" s="253">
        <v>154511</v>
      </c>
    </row>
    <row r="7" spans="1:10" ht="21.6" customHeight="1">
      <c r="A7" s="263" t="s">
        <v>127</v>
      </c>
      <c r="B7" s="261">
        <v>114761</v>
      </c>
      <c r="C7" s="260">
        <v>59397</v>
      </c>
      <c r="D7" s="260">
        <v>55364</v>
      </c>
      <c r="E7" s="261">
        <v>29705</v>
      </c>
      <c r="F7" s="260">
        <v>15122</v>
      </c>
      <c r="G7" s="260">
        <v>14583</v>
      </c>
      <c r="H7" s="261">
        <v>85056</v>
      </c>
      <c r="I7" s="260">
        <v>44275</v>
      </c>
      <c r="J7" s="253">
        <v>40781</v>
      </c>
    </row>
    <row r="8" spans="1:10" ht="21.6" customHeight="1">
      <c r="A8" s="264" t="s">
        <v>126</v>
      </c>
      <c r="B8" s="261">
        <v>83277</v>
      </c>
      <c r="C8" s="260">
        <v>42789</v>
      </c>
      <c r="D8" s="260">
        <v>40488</v>
      </c>
      <c r="E8" s="261">
        <v>21558</v>
      </c>
      <c r="F8" s="260">
        <v>10893</v>
      </c>
      <c r="G8" s="260">
        <v>10665</v>
      </c>
      <c r="H8" s="261">
        <v>61719</v>
      </c>
      <c r="I8" s="260">
        <v>31896</v>
      </c>
      <c r="J8" s="253">
        <v>29823</v>
      </c>
    </row>
    <row r="9" spans="1:10" ht="21.6" customHeight="1">
      <c r="A9" s="263" t="s">
        <v>125</v>
      </c>
      <c r="B9" s="261">
        <v>231695</v>
      </c>
      <c r="C9" s="260">
        <v>117172</v>
      </c>
      <c r="D9" s="260">
        <v>114523</v>
      </c>
      <c r="E9" s="261">
        <v>59997</v>
      </c>
      <c r="F9" s="260">
        <v>29832</v>
      </c>
      <c r="G9" s="260">
        <v>30165</v>
      </c>
      <c r="H9" s="261">
        <v>171698</v>
      </c>
      <c r="I9" s="260">
        <v>87340</v>
      </c>
      <c r="J9" s="253">
        <v>84358</v>
      </c>
    </row>
    <row r="10" spans="1:10" ht="21.6" customHeight="1">
      <c r="A10" s="262" t="s">
        <v>124</v>
      </c>
      <c r="B10" s="261">
        <v>162642</v>
      </c>
      <c r="C10" s="260">
        <v>81523</v>
      </c>
      <c r="D10" s="260">
        <v>81119</v>
      </c>
      <c r="E10" s="261">
        <v>42123</v>
      </c>
      <c r="F10" s="260">
        <v>20756</v>
      </c>
      <c r="G10" s="260">
        <v>21367</v>
      </c>
      <c r="H10" s="261">
        <v>120519</v>
      </c>
      <c r="I10" s="260">
        <v>60767</v>
      </c>
      <c r="J10" s="253">
        <v>59752</v>
      </c>
    </row>
    <row r="11" spans="1:10" ht="21.6" customHeight="1">
      <c r="A11" s="262" t="s">
        <v>123</v>
      </c>
      <c r="B11" s="261">
        <v>119476</v>
      </c>
      <c r="C11" s="260">
        <v>61411</v>
      </c>
      <c r="D11" s="260">
        <v>58065</v>
      </c>
      <c r="E11" s="261">
        <v>30929</v>
      </c>
      <c r="F11" s="260">
        <v>15635</v>
      </c>
      <c r="G11" s="260">
        <v>15294</v>
      </c>
      <c r="H11" s="261">
        <v>88547</v>
      </c>
      <c r="I11" s="260">
        <v>45776</v>
      </c>
      <c r="J11" s="253">
        <v>42771</v>
      </c>
    </row>
    <row r="12" spans="1:10" ht="21.6" customHeight="1">
      <c r="A12" s="262" t="s">
        <v>122</v>
      </c>
      <c r="B12" s="261">
        <v>119429</v>
      </c>
      <c r="C12" s="260">
        <v>59810</v>
      </c>
      <c r="D12" s="260">
        <v>59619</v>
      </c>
      <c r="E12" s="261">
        <v>30931</v>
      </c>
      <c r="F12" s="260">
        <v>15228</v>
      </c>
      <c r="G12" s="260">
        <v>15703</v>
      </c>
      <c r="H12" s="261">
        <v>88498</v>
      </c>
      <c r="I12" s="260">
        <v>44582</v>
      </c>
      <c r="J12" s="253">
        <v>43916</v>
      </c>
    </row>
    <row r="13" spans="1:10" ht="21.6" customHeight="1">
      <c r="A13" s="262" t="s">
        <v>121</v>
      </c>
      <c r="B13" s="261">
        <v>348174</v>
      </c>
      <c r="C13" s="260">
        <v>165206</v>
      </c>
      <c r="D13" s="260">
        <v>182968</v>
      </c>
      <c r="E13" s="261">
        <v>90253</v>
      </c>
      <c r="F13" s="260">
        <v>42061</v>
      </c>
      <c r="G13" s="260">
        <v>48192</v>
      </c>
      <c r="H13" s="261">
        <v>257921</v>
      </c>
      <c r="I13" s="260">
        <v>123145</v>
      </c>
      <c r="J13" s="253">
        <v>134776</v>
      </c>
    </row>
    <row r="14" spans="1:10" ht="21.6" customHeight="1">
      <c r="A14" s="262" t="s">
        <v>120</v>
      </c>
      <c r="B14" s="261">
        <v>366945</v>
      </c>
      <c r="C14" s="260">
        <v>173970</v>
      </c>
      <c r="D14" s="260">
        <v>192975</v>
      </c>
      <c r="E14" s="261">
        <v>95124</v>
      </c>
      <c r="F14" s="260">
        <v>44293</v>
      </c>
      <c r="G14" s="260">
        <v>50831</v>
      </c>
      <c r="H14" s="261">
        <v>271821</v>
      </c>
      <c r="I14" s="260">
        <v>129677</v>
      </c>
      <c r="J14" s="253">
        <v>142144</v>
      </c>
    </row>
    <row r="15" spans="1:10" ht="21.6" customHeight="1">
      <c r="A15" s="334" t="s">
        <v>119</v>
      </c>
      <c r="B15" s="333">
        <v>503437</v>
      </c>
      <c r="C15" s="332">
        <v>228976</v>
      </c>
      <c r="D15" s="332">
        <v>274461</v>
      </c>
      <c r="E15" s="333">
        <v>130593</v>
      </c>
      <c r="F15" s="332">
        <v>58299</v>
      </c>
      <c r="G15" s="332">
        <v>72294</v>
      </c>
      <c r="H15" s="333">
        <v>372844</v>
      </c>
      <c r="I15" s="332">
        <v>170677</v>
      </c>
      <c r="J15" s="331">
        <v>202167</v>
      </c>
    </row>
    <row r="16" spans="1:10" ht="6" customHeight="1">
      <c r="A16" s="259"/>
      <c r="B16" s="258"/>
      <c r="C16" s="258"/>
      <c r="D16" s="258"/>
      <c r="E16" s="258"/>
      <c r="F16" s="258"/>
      <c r="G16" s="258"/>
      <c r="H16" s="258"/>
      <c r="I16" s="258"/>
      <c r="J16" s="258"/>
    </row>
    <row r="17" spans="1:1" ht="21.2" customHeight="1">
      <c r="A17" s="282" t="s">
        <v>137</v>
      </c>
    </row>
    <row r="18" spans="1:1" ht="21.2" customHeight="1">
      <c r="A18" s="282" t="s">
        <v>136</v>
      </c>
    </row>
    <row r="19" spans="1:1" ht="21.6" customHeight="1">
      <c r="A19" s="281" t="s">
        <v>135</v>
      </c>
    </row>
    <row r="20" spans="1:1" ht="21.6" customHeight="1">
      <c r="A20" s="280"/>
    </row>
    <row r="21" spans="1:1" ht="21.6" customHeight="1">
      <c r="A21" s="280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B9" sqref="B9"/>
    </sheetView>
  </sheetViews>
  <sheetFormatPr defaultColWidth="8" defaultRowHeight="21.75"/>
  <cols>
    <col min="1" max="1" width="19" style="254" customWidth="1"/>
    <col min="2" max="10" width="13.5703125" style="253" customWidth="1"/>
    <col min="11" max="16384" width="8" style="3"/>
  </cols>
  <sheetData>
    <row r="1" spans="1:10">
      <c r="A1" s="279" t="s">
        <v>139</v>
      </c>
    </row>
    <row r="2" spans="1:10" s="276" customFormat="1" ht="8.25">
      <c r="A2" s="278"/>
      <c r="B2" s="277"/>
      <c r="C2" s="277"/>
      <c r="D2" s="277"/>
      <c r="E2" s="277"/>
      <c r="F2" s="277"/>
      <c r="G2" s="277"/>
      <c r="H2" s="277"/>
      <c r="I2" s="277"/>
      <c r="J2" s="277"/>
    </row>
    <row r="3" spans="1:10" s="1" customFormat="1">
      <c r="A3" s="275" t="s">
        <v>133</v>
      </c>
      <c r="B3" s="274" t="s">
        <v>0</v>
      </c>
      <c r="C3" s="271"/>
      <c r="D3" s="273"/>
      <c r="E3" s="271" t="s">
        <v>132</v>
      </c>
      <c r="F3" s="272"/>
      <c r="G3" s="273"/>
      <c r="H3" s="271" t="s">
        <v>131</v>
      </c>
      <c r="I3" s="272"/>
      <c r="J3" s="271"/>
    </row>
    <row r="4" spans="1:10" s="1" customFormat="1">
      <c r="A4" s="270" t="s">
        <v>130</v>
      </c>
      <c r="B4" s="269" t="s">
        <v>0</v>
      </c>
      <c r="C4" s="268" t="s">
        <v>1</v>
      </c>
      <c r="D4" s="268" t="s">
        <v>2</v>
      </c>
      <c r="E4" s="268" t="s">
        <v>0</v>
      </c>
      <c r="F4" s="268" t="s">
        <v>1</v>
      </c>
      <c r="G4" s="268" t="s">
        <v>2</v>
      </c>
      <c r="H4" s="268" t="s">
        <v>0</v>
      </c>
      <c r="I4" s="268" t="s">
        <v>1</v>
      </c>
      <c r="J4" s="267" t="s">
        <v>2</v>
      </c>
    </row>
    <row r="5" spans="1:10" s="1" customFormat="1" ht="21.6" customHeight="1">
      <c r="A5" s="2" t="s">
        <v>129</v>
      </c>
      <c r="B5" s="266">
        <v>2484356</v>
      </c>
      <c r="C5" s="266">
        <v>1215118</v>
      </c>
      <c r="D5" s="266">
        <v>1269238</v>
      </c>
      <c r="E5" s="266">
        <v>643686</v>
      </c>
      <c r="F5" s="266">
        <v>309368</v>
      </c>
      <c r="G5" s="266">
        <v>334318</v>
      </c>
      <c r="H5" s="266">
        <v>1840670</v>
      </c>
      <c r="I5" s="266">
        <v>905750</v>
      </c>
      <c r="J5" s="265">
        <v>934920</v>
      </c>
    </row>
    <row r="6" spans="1:10" ht="21.6" customHeight="1">
      <c r="A6" s="264" t="s">
        <v>128</v>
      </c>
      <c r="B6" s="261">
        <v>434037</v>
      </c>
      <c r="C6" s="261">
        <v>224678</v>
      </c>
      <c r="D6" s="261">
        <v>209359</v>
      </c>
      <c r="E6" s="261">
        <v>112348</v>
      </c>
      <c r="F6" s="260">
        <v>57202</v>
      </c>
      <c r="G6" s="260">
        <v>55146</v>
      </c>
      <c r="H6" s="261">
        <v>321689</v>
      </c>
      <c r="I6" s="260">
        <v>167476</v>
      </c>
      <c r="J6" s="253">
        <v>154213</v>
      </c>
    </row>
    <row r="7" spans="1:10" ht="21.6" customHeight="1">
      <c r="A7" s="263" t="s">
        <v>127</v>
      </c>
      <c r="B7" s="261">
        <v>114479</v>
      </c>
      <c r="C7" s="261">
        <v>59256</v>
      </c>
      <c r="D7" s="261">
        <v>55223</v>
      </c>
      <c r="E7" s="261">
        <v>29633</v>
      </c>
      <c r="F7" s="260">
        <v>15087</v>
      </c>
      <c r="G7" s="260">
        <v>14546</v>
      </c>
      <c r="H7" s="261">
        <v>84846</v>
      </c>
      <c r="I7" s="260">
        <v>44169</v>
      </c>
      <c r="J7" s="253">
        <v>40677</v>
      </c>
    </row>
    <row r="8" spans="1:10" ht="21.6" customHeight="1">
      <c r="A8" s="264" t="s">
        <v>126</v>
      </c>
      <c r="B8" s="261">
        <v>83152</v>
      </c>
      <c r="C8" s="261">
        <v>42732</v>
      </c>
      <c r="D8" s="261">
        <v>40420</v>
      </c>
      <c r="E8" s="261">
        <v>21527</v>
      </c>
      <c r="F8" s="260">
        <v>10880</v>
      </c>
      <c r="G8" s="260">
        <v>10647</v>
      </c>
      <c r="H8" s="261">
        <v>61625</v>
      </c>
      <c r="I8" s="260">
        <v>31852</v>
      </c>
      <c r="J8" s="253">
        <v>29773</v>
      </c>
    </row>
    <row r="9" spans="1:10" ht="21.6" customHeight="1">
      <c r="A9" s="263" t="s">
        <v>125</v>
      </c>
      <c r="B9" s="261">
        <v>231911</v>
      </c>
      <c r="C9" s="261">
        <v>117326</v>
      </c>
      <c r="D9" s="261">
        <v>114585</v>
      </c>
      <c r="E9" s="261">
        <v>60053</v>
      </c>
      <c r="F9" s="260">
        <v>29871</v>
      </c>
      <c r="G9" s="260">
        <v>30182</v>
      </c>
      <c r="H9" s="261">
        <v>171858</v>
      </c>
      <c r="I9" s="260">
        <v>87455</v>
      </c>
      <c r="J9" s="253">
        <v>84403</v>
      </c>
    </row>
    <row r="10" spans="1:10" ht="21.6" customHeight="1">
      <c r="A10" s="262" t="s">
        <v>124</v>
      </c>
      <c r="B10" s="261">
        <v>163617</v>
      </c>
      <c r="C10" s="261">
        <v>81972</v>
      </c>
      <c r="D10" s="261">
        <v>81645</v>
      </c>
      <c r="E10" s="261">
        <v>42373</v>
      </c>
      <c r="F10" s="260">
        <v>20869</v>
      </c>
      <c r="G10" s="260">
        <v>21504</v>
      </c>
      <c r="H10" s="261">
        <v>121244</v>
      </c>
      <c r="I10" s="260">
        <v>61103</v>
      </c>
      <c r="J10" s="253">
        <v>60141</v>
      </c>
    </row>
    <row r="11" spans="1:10" ht="21.6" customHeight="1">
      <c r="A11" s="262" t="s">
        <v>123</v>
      </c>
      <c r="B11" s="261">
        <v>119288</v>
      </c>
      <c r="C11" s="261">
        <v>61295</v>
      </c>
      <c r="D11" s="261">
        <v>57993</v>
      </c>
      <c r="E11" s="261">
        <v>30881</v>
      </c>
      <c r="F11" s="260">
        <v>15606</v>
      </c>
      <c r="G11" s="260">
        <v>15275</v>
      </c>
      <c r="H11" s="261">
        <v>88407</v>
      </c>
      <c r="I11" s="260">
        <v>45689</v>
      </c>
      <c r="J11" s="253">
        <v>42718</v>
      </c>
    </row>
    <row r="12" spans="1:10" ht="21.6" customHeight="1">
      <c r="A12" s="262" t="s">
        <v>122</v>
      </c>
      <c r="B12" s="261">
        <v>118609</v>
      </c>
      <c r="C12" s="261">
        <v>59447</v>
      </c>
      <c r="D12" s="261">
        <v>59162</v>
      </c>
      <c r="E12" s="261">
        <v>30718</v>
      </c>
      <c r="F12" s="260">
        <v>15134</v>
      </c>
      <c r="G12" s="260">
        <v>15584</v>
      </c>
      <c r="H12" s="261">
        <v>87891</v>
      </c>
      <c r="I12" s="260">
        <v>44313</v>
      </c>
      <c r="J12" s="253">
        <v>43578</v>
      </c>
    </row>
    <row r="13" spans="1:10" ht="21.6" customHeight="1">
      <c r="A13" s="262" t="s">
        <v>121</v>
      </c>
      <c r="B13" s="261">
        <v>346890</v>
      </c>
      <c r="C13" s="261">
        <v>164580</v>
      </c>
      <c r="D13" s="261">
        <v>182310</v>
      </c>
      <c r="E13" s="261">
        <v>89921</v>
      </c>
      <c r="F13" s="260">
        <v>41901</v>
      </c>
      <c r="G13" s="260">
        <v>48020</v>
      </c>
      <c r="H13" s="261">
        <v>256969</v>
      </c>
      <c r="I13" s="260">
        <v>122679</v>
      </c>
      <c r="J13" s="253">
        <v>134290</v>
      </c>
    </row>
    <row r="14" spans="1:10" ht="21.6" customHeight="1">
      <c r="A14" s="262" t="s">
        <v>120</v>
      </c>
      <c r="B14" s="261">
        <v>367356</v>
      </c>
      <c r="C14" s="261">
        <v>174147</v>
      </c>
      <c r="D14" s="261">
        <v>193209</v>
      </c>
      <c r="E14" s="261">
        <v>95228</v>
      </c>
      <c r="F14" s="260">
        <v>44338</v>
      </c>
      <c r="G14" s="260">
        <v>50890</v>
      </c>
      <c r="H14" s="261">
        <v>272128</v>
      </c>
      <c r="I14" s="260">
        <v>129809</v>
      </c>
      <c r="J14" s="253">
        <v>142319</v>
      </c>
    </row>
    <row r="15" spans="1:10" ht="21.6" customHeight="1">
      <c r="A15" s="334" t="s">
        <v>119</v>
      </c>
      <c r="B15" s="333">
        <v>505017</v>
      </c>
      <c r="C15" s="333">
        <v>229685</v>
      </c>
      <c r="D15" s="333">
        <v>275332</v>
      </c>
      <c r="E15" s="333">
        <v>131004</v>
      </c>
      <c r="F15" s="332">
        <v>58480</v>
      </c>
      <c r="G15" s="332">
        <v>72524</v>
      </c>
      <c r="H15" s="333">
        <v>374013</v>
      </c>
      <c r="I15" s="332">
        <v>171205</v>
      </c>
      <c r="J15" s="331">
        <v>202808</v>
      </c>
    </row>
    <row r="16" spans="1:10" ht="6" customHeight="1">
      <c r="A16" s="259"/>
      <c r="B16" s="258"/>
      <c r="C16" s="258"/>
      <c r="D16" s="258"/>
      <c r="E16" s="258"/>
      <c r="F16" s="258"/>
      <c r="G16" s="258"/>
      <c r="H16" s="258"/>
      <c r="I16" s="258"/>
      <c r="J16" s="258"/>
    </row>
    <row r="17" spans="1:1" ht="21.2" customHeight="1">
      <c r="A17" s="257" t="s">
        <v>118</v>
      </c>
    </row>
    <row r="18" spans="1:1" ht="21.2" customHeight="1">
      <c r="A18" s="257" t="s">
        <v>117</v>
      </c>
    </row>
    <row r="19" spans="1:1" ht="21.6" customHeight="1">
      <c r="A19" s="256" t="s">
        <v>116</v>
      </c>
    </row>
    <row r="20" spans="1:1" ht="21.6" customHeight="1">
      <c r="A20" s="255"/>
    </row>
    <row r="21" spans="1:1" ht="21.6" customHeight="1">
      <c r="A21" s="255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D8" sqref="D8"/>
    </sheetView>
  </sheetViews>
  <sheetFormatPr defaultColWidth="8" defaultRowHeight="18.75"/>
  <cols>
    <col min="1" max="1" width="16.42578125" style="284" customWidth="1"/>
    <col min="2" max="2" width="10.140625" style="283" customWidth="1"/>
    <col min="3" max="3" width="9.85546875" style="283" customWidth="1"/>
    <col min="4" max="4" width="8.85546875" style="283" customWidth="1"/>
    <col min="5" max="5" width="9.5703125" style="283" customWidth="1"/>
    <col min="6" max="6" width="9.42578125" style="283" customWidth="1"/>
    <col min="7" max="7" width="9.140625" style="283" customWidth="1"/>
    <col min="8" max="8" width="10.28515625" style="283" customWidth="1"/>
    <col min="9" max="9" width="9" style="283" customWidth="1"/>
    <col min="10" max="10" width="9.7109375" style="283" customWidth="1"/>
    <col min="11" max="16384" width="8" style="7"/>
  </cols>
  <sheetData>
    <row r="1" spans="1:10">
      <c r="A1" s="303" t="s">
        <v>140</v>
      </c>
    </row>
    <row r="3" spans="1:10" s="4" customFormat="1">
      <c r="A3" s="251" t="s">
        <v>133</v>
      </c>
      <c r="B3" s="302" t="s">
        <v>0</v>
      </c>
      <c r="C3" s="299"/>
      <c r="D3" s="301"/>
      <c r="E3" s="299" t="s">
        <v>132</v>
      </c>
      <c r="F3" s="300"/>
      <c r="G3" s="301"/>
      <c r="H3" s="299" t="s">
        <v>131</v>
      </c>
      <c r="I3" s="300"/>
      <c r="J3" s="299"/>
    </row>
    <row r="4" spans="1:10" s="4" customFormat="1">
      <c r="A4" s="298" t="s">
        <v>130</v>
      </c>
      <c r="B4" s="297" t="s">
        <v>0</v>
      </c>
      <c r="C4" s="296" t="s">
        <v>1</v>
      </c>
      <c r="D4" s="296" t="s">
        <v>2</v>
      </c>
      <c r="E4" s="296" t="s">
        <v>0</v>
      </c>
      <c r="F4" s="296" t="s">
        <v>1</v>
      </c>
      <c r="G4" s="296" t="s">
        <v>2</v>
      </c>
      <c r="H4" s="296" t="s">
        <v>0</v>
      </c>
      <c r="I4" s="296" t="s">
        <v>1</v>
      </c>
      <c r="J4" s="295" t="s">
        <v>2</v>
      </c>
    </row>
    <row r="5" spans="1:10" s="4" customFormat="1" ht="21.6" customHeight="1">
      <c r="A5" s="294" t="s">
        <v>129</v>
      </c>
      <c r="B5" s="293">
        <v>2484028</v>
      </c>
      <c r="C5" s="293">
        <v>1214883</v>
      </c>
      <c r="D5" s="293">
        <v>1269145</v>
      </c>
      <c r="E5" s="293">
        <v>643600</v>
      </c>
      <c r="F5" s="293">
        <v>309308</v>
      </c>
      <c r="G5" s="293">
        <v>334292</v>
      </c>
      <c r="H5" s="293">
        <v>1840428</v>
      </c>
      <c r="I5" s="293">
        <v>905575</v>
      </c>
      <c r="J5" s="292">
        <v>934853</v>
      </c>
    </row>
    <row r="6" spans="1:10" ht="21.6" customHeight="1">
      <c r="A6" s="291" t="s">
        <v>128</v>
      </c>
      <c r="B6" s="288">
        <v>433206</v>
      </c>
      <c r="C6" s="287">
        <v>224250</v>
      </c>
      <c r="D6" s="287">
        <v>208956</v>
      </c>
      <c r="E6" s="288">
        <v>112131</v>
      </c>
      <c r="F6" s="287">
        <v>57093</v>
      </c>
      <c r="G6" s="287">
        <v>55038</v>
      </c>
      <c r="H6" s="288">
        <v>321075</v>
      </c>
      <c r="I6" s="287">
        <v>167157</v>
      </c>
      <c r="J6" s="283">
        <v>153918</v>
      </c>
    </row>
    <row r="7" spans="1:10" ht="21.6" customHeight="1">
      <c r="A7" s="290" t="s">
        <v>127</v>
      </c>
      <c r="B7" s="288">
        <v>114197</v>
      </c>
      <c r="C7" s="287">
        <v>59114</v>
      </c>
      <c r="D7" s="287">
        <v>55083</v>
      </c>
      <c r="E7" s="288">
        <v>29560</v>
      </c>
      <c r="F7" s="287">
        <v>15051</v>
      </c>
      <c r="G7" s="287">
        <v>14509</v>
      </c>
      <c r="H7" s="288">
        <v>84637</v>
      </c>
      <c r="I7" s="287">
        <v>44063</v>
      </c>
      <c r="J7" s="283">
        <v>40574</v>
      </c>
    </row>
    <row r="8" spans="1:10" ht="21.6" customHeight="1">
      <c r="A8" s="291" t="s">
        <v>126</v>
      </c>
      <c r="B8" s="288">
        <v>83028</v>
      </c>
      <c r="C8" s="287">
        <v>42674</v>
      </c>
      <c r="D8" s="287">
        <v>40354</v>
      </c>
      <c r="E8" s="288">
        <v>21494</v>
      </c>
      <c r="F8" s="287">
        <v>10865</v>
      </c>
      <c r="G8" s="287">
        <v>10629</v>
      </c>
      <c r="H8" s="288">
        <v>61534</v>
      </c>
      <c r="I8" s="287">
        <v>31809</v>
      </c>
      <c r="J8" s="283">
        <v>29725</v>
      </c>
    </row>
    <row r="9" spans="1:10" ht="21.6" customHeight="1">
      <c r="A9" s="290" t="s">
        <v>125</v>
      </c>
      <c r="B9" s="288">
        <v>232126</v>
      </c>
      <c r="C9" s="287">
        <v>117478</v>
      </c>
      <c r="D9" s="287">
        <v>114648</v>
      </c>
      <c r="E9" s="288">
        <v>60109</v>
      </c>
      <c r="F9" s="287">
        <v>29910</v>
      </c>
      <c r="G9" s="287">
        <v>30199</v>
      </c>
      <c r="H9" s="288">
        <v>172017</v>
      </c>
      <c r="I9" s="287">
        <v>87568</v>
      </c>
      <c r="J9" s="283">
        <v>84449</v>
      </c>
    </row>
    <row r="10" spans="1:10" ht="21.6" customHeight="1">
      <c r="A10" s="289" t="s">
        <v>124</v>
      </c>
      <c r="B10" s="288">
        <v>164599</v>
      </c>
      <c r="C10" s="287">
        <v>82426</v>
      </c>
      <c r="D10" s="287">
        <v>82173</v>
      </c>
      <c r="E10" s="288">
        <v>42630</v>
      </c>
      <c r="F10" s="287">
        <v>20985</v>
      </c>
      <c r="G10" s="287">
        <v>21645</v>
      </c>
      <c r="H10" s="288">
        <v>121969</v>
      </c>
      <c r="I10" s="287">
        <v>61441</v>
      </c>
      <c r="J10" s="283">
        <v>60528</v>
      </c>
    </row>
    <row r="11" spans="1:10" ht="21.6" customHeight="1">
      <c r="A11" s="289" t="s">
        <v>123</v>
      </c>
      <c r="B11" s="288">
        <v>119102</v>
      </c>
      <c r="C11" s="287">
        <v>61182</v>
      </c>
      <c r="D11" s="287">
        <v>57920</v>
      </c>
      <c r="E11" s="288">
        <v>30833</v>
      </c>
      <c r="F11" s="287">
        <v>15577</v>
      </c>
      <c r="G11" s="287">
        <v>15256</v>
      </c>
      <c r="H11" s="288">
        <v>88269</v>
      </c>
      <c r="I11" s="287">
        <v>45605</v>
      </c>
      <c r="J11" s="283">
        <v>42664</v>
      </c>
    </row>
    <row r="12" spans="1:10" ht="21.6" customHeight="1">
      <c r="A12" s="289" t="s">
        <v>122</v>
      </c>
      <c r="B12" s="288">
        <v>117791</v>
      </c>
      <c r="C12" s="287">
        <v>59087</v>
      </c>
      <c r="D12" s="287">
        <v>58704</v>
      </c>
      <c r="E12" s="288">
        <v>30505</v>
      </c>
      <c r="F12" s="287">
        <v>15043</v>
      </c>
      <c r="G12" s="287">
        <v>15462</v>
      </c>
      <c r="H12" s="288">
        <v>87286</v>
      </c>
      <c r="I12" s="287">
        <v>44044</v>
      </c>
      <c r="J12" s="283">
        <v>43242</v>
      </c>
    </row>
    <row r="13" spans="1:10" ht="21.6" customHeight="1">
      <c r="A13" s="289" t="s">
        <v>121</v>
      </c>
      <c r="B13" s="288">
        <v>345606</v>
      </c>
      <c r="C13" s="287">
        <v>163951</v>
      </c>
      <c r="D13" s="287">
        <v>181655</v>
      </c>
      <c r="E13" s="288">
        <v>89590</v>
      </c>
      <c r="F13" s="287">
        <v>41742</v>
      </c>
      <c r="G13" s="287">
        <v>47848</v>
      </c>
      <c r="H13" s="288">
        <v>256016</v>
      </c>
      <c r="I13" s="287">
        <v>122209</v>
      </c>
      <c r="J13" s="283">
        <v>133807</v>
      </c>
    </row>
    <row r="14" spans="1:10" ht="21.6" customHeight="1">
      <c r="A14" s="289" t="s">
        <v>120</v>
      </c>
      <c r="B14" s="288">
        <v>367770</v>
      </c>
      <c r="C14" s="287">
        <v>174323</v>
      </c>
      <c r="D14" s="287">
        <v>193447</v>
      </c>
      <c r="E14" s="288">
        <v>95337</v>
      </c>
      <c r="F14" s="287">
        <v>44383</v>
      </c>
      <c r="G14" s="287">
        <v>50954</v>
      </c>
      <c r="H14" s="288">
        <v>272433</v>
      </c>
      <c r="I14" s="287">
        <v>129940</v>
      </c>
      <c r="J14" s="283">
        <v>142493</v>
      </c>
    </row>
    <row r="15" spans="1:10" ht="21.6" customHeight="1">
      <c r="A15" s="452" t="s">
        <v>119</v>
      </c>
      <c r="B15" s="453">
        <v>506603</v>
      </c>
      <c r="C15" s="454">
        <v>230398</v>
      </c>
      <c r="D15" s="454">
        <v>276205</v>
      </c>
      <c r="E15" s="453">
        <v>131411</v>
      </c>
      <c r="F15" s="454">
        <v>58659</v>
      </c>
      <c r="G15" s="454">
        <v>72752</v>
      </c>
      <c r="H15" s="453">
        <v>375192</v>
      </c>
      <c r="I15" s="454">
        <v>171739</v>
      </c>
      <c r="J15" s="455">
        <v>203453</v>
      </c>
    </row>
    <row r="16" spans="1:10" ht="6" customHeight="1">
      <c r="A16" s="286"/>
      <c r="B16" s="285"/>
      <c r="C16" s="285"/>
      <c r="D16" s="285"/>
      <c r="E16" s="285"/>
      <c r="F16" s="285"/>
      <c r="G16" s="285"/>
      <c r="H16" s="285"/>
      <c r="I16" s="285"/>
      <c r="J16" s="285"/>
    </row>
    <row r="17" spans="1:1" ht="21.2" customHeight="1">
      <c r="A17" s="257" t="s">
        <v>137</v>
      </c>
    </row>
    <row r="18" spans="1:1" ht="21.2" customHeight="1">
      <c r="A18" s="257" t="s">
        <v>136</v>
      </c>
    </row>
    <row r="19" spans="1:1" ht="21.6" customHeight="1">
      <c r="A19" s="256" t="s">
        <v>135</v>
      </c>
    </row>
    <row r="20" spans="1:1" ht="21.6" customHeight="1">
      <c r="A20" s="255"/>
    </row>
    <row r="21" spans="1:1" ht="21.6" customHeight="1">
      <c r="A21" s="255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9" workbookViewId="0">
      <selection activeCell="B10" sqref="B10"/>
    </sheetView>
  </sheetViews>
  <sheetFormatPr defaultColWidth="8" defaultRowHeight="24"/>
  <cols>
    <col min="1" max="1" width="17.7109375" style="306" customWidth="1"/>
    <col min="2" max="10" width="15.7109375" style="305" customWidth="1"/>
    <col min="11" max="16384" width="8" style="304"/>
  </cols>
  <sheetData>
    <row r="1" spans="1:10">
      <c r="A1" s="330" t="s">
        <v>141</v>
      </c>
      <c r="F1" s="447"/>
      <c r="G1" s="258"/>
      <c r="H1" s="258"/>
      <c r="I1" s="310"/>
    </row>
    <row r="3" spans="1:10" s="317" customFormat="1">
      <c r="A3" s="329" t="s">
        <v>133</v>
      </c>
      <c r="B3" s="328" t="s">
        <v>0</v>
      </c>
      <c r="C3" s="325"/>
      <c r="D3" s="327"/>
      <c r="E3" s="325" t="s">
        <v>132</v>
      </c>
      <c r="F3" s="326"/>
      <c r="G3" s="327"/>
      <c r="H3" s="325" t="s">
        <v>131</v>
      </c>
      <c r="I3" s="326"/>
      <c r="J3" s="325"/>
    </row>
    <row r="4" spans="1:10" s="317" customFormat="1">
      <c r="A4" s="324" t="s">
        <v>130</v>
      </c>
      <c r="B4" s="323" t="s">
        <v>0</v>
      </c>
      <c r="C4" s="322" t="s">
        <v>1</v>
      </c>
      <c r="D4" s="322" t="s">
        <v>2</v>
      </c>
      <c r="E4" s="322" t="s">
        <v>0</v>
      </c>
      <c r="F4" s="322" t="s">
        <v>1</v>
      </c>
      <c r="G4" s="322" t="s">
        <v>2</v>
      </c>
      <c r="H4" s="322" t="s">
        <v>0</v>
      </c>
      <c r="I4" s="322" t="s">
        <v>1</v>
      </c>
      <c r="J4" s="321" t="s">
        <v>2</v>
      </c>
    </row>
    <row r="5" spans="1:10" s="317" customFormat="1" ht="21.6" customHeight="1">
      <c r="A5" s="320" t="s">
        <v>129</v>
      </c>
      <c r="B5" s="319">
        <v>2483736</v>
      </c>
      <c r="C5" s="319">
        <v>1214667</v>
      </c>
      <c r="D5" s="319">
        <v>1269069</v>
      </c>
      <c r="E5" s="319">
        <v>643528</v>
      </c>
      <c r="F5" s="319">
        <v>309254</v>
      </c>
      <c r="G5" s="319">
        <v>334274</v>
      </c>
      <c r="H5" s="319">
        <v>1840208</v>
      </c>
      <c r="I5" s="319">
        <v>905413</v>
      </c>
      <c r="J5" s="318">
        <v>934795</v>
      </c>
    </row>
    <row r="6" spans="1:10" ht="21.6" customHeight="1">
      <c r="A6" s="316" t="s">
        <v>128</v>
      </c>
      <c r="B6" s="313">
        <v>432381</v>
      </c>
      <c r="C6" s="312">
        <v>223831</v>
      </c>
      <c r="D6" s="312">
        <v>208550</v>
      </c>
      <c r="E6" s="313">
        <v>111921</v>
      </c>
      <c r="F6" s="312">
        <v>56989</v>
      </c>
      <c r="G6" s="312">
        <v>54932</v>
      </c>
      <c r="H6" s="313">
        <v>320460</v>
      </c>
      <c r="I6" s="312">
        <v>166842</v>
      </c>
      <c r="J6" s="305">
        <v>153618</v>
      </c>
    </row>
    <row r="7" spans="1:10" ht="21.6" customHeight="1">
      <c r="A7" s="315" t="s">
        <v>127</v>
      </c>
      <c r="B7" s="313">
        <v>113914</v>
      </c>
      <c r="C7" s="312">
        <v>58971</v>
      </c>
      <c r="D7" s="312">
        <v>54943</v>
      </c>
      <c r="E7" s="313">
        <v>29486</v>
      </c>
      <c r="F7" s="312">
        <v>15014</v>
      </c>
      <c r="G7" s="312">
        <v>14472</v>
      </c>
      <c r="H7" s="313">
        <v>84428</v>
      </c>
      <c r="I7" s="312">
        <v>43957</v>
      </c>
      <c r="J7" s="305">
        <v>40471</v>
      </c>
    </row>
    <row r="8" spans="1:10" ht="21.6" customHeight="1">
      <c r="A8" s="316" t="s">
        <v>126</v>
      </c>
      <c r="B8" s="313">
        <v>82903</v>
      </c>
      <c r="C8" s="312">
        <v>42616</v>
      </c>
      <c r="D8" s="312">
        <v>40287</v>
      </c>
      <c r="E8" s="313">
        <v>21462</v>
      </c>
      <c r="F8" s="312">
        <v>10850</v>
      </c>
      <c r="G8" s="312">
        <v>10612</v>
      </c>
      <c r="H8" s="313">
        <v>61441</v>
      </c>
      <c r="I8" s="312">
        <v>31766</v>
      </c>
      <c r="J8" s="305">
        <v>29675</v>
      </c>
    </row>
    <row r="9" spans="1:10" ht="21.6" customHeight="1">
      <c r="A9" s="315" t="s">
        <v>125</v>
      </c>
      <c r="B9" s="313">
        <v>232341</v>
      </c>
      <c r="C9" s="312">
        <v>117630</v>
      </c>
      <c r="D9" s="312">
        <v>114711</v>
      </c>
      <c r="E9" s="313">
        <v>60163</v>
      </c>
      <c r="F9" s="312">
        <v>29949</v>
      </c>
      <c r="G9" s="312">
        <v>30214</v>
      </c>
      <c r="H9" s="313">
        <v>172178</v>
      </c>
      <c r="I9" s="312">
        <v>87681</v>
      </c>
      <c r="J9" s="305">
        <v>84497</v>
      </c>
    </row>
    <row r="10" spans="1:10" ht="21.6" customHeight="1">
      <c r="A10" s="314" t="s">
        <v>124</v>
      </c>
      <c r="B10" s="313">
        <v>165586</v>
      </c>
      <c r="C10" s="312">
        <v>82880</v>
      </c>
      <c r="D10" s="312">
        <v>82706</v>
      </c>
      <c r="E10" s="313">
        <v>42886</v>
      </c>
      <c r="F10" s="312">
        <v>21101</v>
      </c>
      <c r="G10" s="312">
        <v>21785</v>
      </c>
      <c r="H10" s="313">
        <v>122700</v>
      </c>
      <c r="I10" s="312">
        <v>61779</v>
      </c>
      <c r="J10" s="305">
        <v>60921</v>
      </c>
    </row>
    <row r="11" spans="1:10" ht="21.6" customHeight="1">
      <c r="A11" s="314" t="s">
        <v>123</v>
      </c>
      <c r="B11" s="313">
        <v>118918</v>
      </c>
      <c r="C11" s="312">
        <v>61070</v>
      </c>
      <c r="D11" s="312">
        <v>57848</v>
      </c>
      <c r="E11" s="313">
        <v>30786</v>
      </c>
      <c r="F11" s="312">
        <v>15549</v>
      </c>
      <c r="G11" s="312">
        <v>15237</v>
      </c>
      <c r="H11" s="313">
        <v>88132</v>
      </c>
      <c r="I11" s="312">
        <v>45521</v>
      </c>
      <c r="J11" s="305">
        <v>42611</v>
      </c>
    </row>
    <row r="12" spans="1:10" ht="21.6" customHeight="1">
      <c r="A12" s="314" t="s">
        <v>122</v>
      </c>
      <c r="B12" s="313">
        <v>116978</v>
      </c>
      <c r="C12" s="312">
        <v>58728</v>
      </c>
      <c r="D12" s="312">
        <v>58250</v>
      </c>
      <c r="E12" s="313">
        <v>30295</v>
      </c>
      <c r="F12" s="312">
        <v>14952</v>
      </c>
      <c r="G12" s="312">
        <v>15343</v>
      </c>
      <c r="H12" s="313">
        <v>86683</v>
      </c>
      <c r="I12" s="312">
        <v>43776</v>
      </c>
      <c r="J12" s="305">
        <v>42907</v>
      </c>
    </row>
    <row r="13" spans="1:10" ht="21.6" customHeight="1">
      <c r="A13" s="314" t="s">
        <v>121</v>
      </c>
      <c r="B13" s="313">
        <v>344330</v>
      </c>
      <c r="C13" s="312">
        <v>163326</v>
      </c>
      <c r="D13" s="312">
        <v>181004</v>
      </c>
      <c r="E13" s="313">
        <v>89258</v>
      </c>
      <c r="F13" s="312">
        <v>41582</v>
      </c>
      <c r="G13" s="312">
        <v>47676</v>
      </c>
      <c r="H13" s="313">
        <v>255072</v>
      </c>
      <c r="I13" s="312">
        <v>121744</v>
      </c>
      <c r="J13" s="305">
        <v>133328</v>
      </c>
    </row>
    <row r="14" spans="1:10" ht="21.6" customHeight="1">
      <c r="A14" s="314" t="s">
        <v>120</v>
      </c>
      <c r="B14" s="313">
        <v>368188</v>
      </c>
      <c r="C14" s="312">
        <v>174502</v>
      </c>
      <c r="D14" s="312">
        <v>193686</v>
      </c>
      <c r="E14" s="313">
        <v>95447</v>
      </c>
      <c r="F14" s="312">
        <v>44428</v>
      </c>
      <c r="G14" s="312">
        <v>51019</v>
      </c>
      <c r="H14" s="313">
        <v>272741</v>
      </c>
      <c r="I14" s="312">
        <v>130074</v>
      </c>
      <c r="J14" s="305">
        <v>142667</v>
      </c>
    </row>
    <row r="15" spans="1:10" ht="21.6" customHeight="1">
      <c r="A15" s="448" t="s">
        <v>119</v>
      </c>
      <c r="B15" s="449">
        <v>508197</v>
      </c>
      <c r="C15" s="450">
        <v>231113</v>
      </c>
      <c r="D15" s="450">
        <v>277084</v>
      </c>
      <c r="E15" s="449">
        <v>131824</v>
      </c>
      <c r="F15" s="450">
        <v>58840</v>
      </c>
      <c r="G15" s="450">
        <v>72984</v>
      </c>
      <c r="H15" s="449">
        <v>376373</v>
      </c>
      <c r="I15" s="450">
        <v>172273</v>
      </c>
      <c r="J15" s="451">
        <v>204100</v>
      </c>
    </row>
    <row r="16" spans="1:10" ht="6" customHeight="1">
      <c r="A16" s="311"/>
      <c r="B16" s="310"/>
      <c r="C16" s="310"/>
      <c r="D16" s="310"/>
      <c r="E16" s="310"/>
      <c r="F16" s="310"/>
      <c r="G16" s="310"/>
      <c r="H16" s="310"/>
      <c r="I16" s="310"/>
      <c r="J16" s="310"/>
    </row>
    <row r="17" spans="1:1" ht="21.2" customHeight="1">
      <c r="A17" s="309" t="s">
        <v>137</v>
      </c>
    </row>
    <row r="18" spans="1:1" ht="21.2" customHeight="1">
      <c r="A18" s="309" t="s">
        <v>136</v>
      </c>
    </row>
    <row r="19" spans="1:1" ht="21.6" customHeight="1">
      <c r="A19" s="308" t="s">
        <v>135</v>
      </c>
    </row>
    <row r="20" spans="1:1" ht="21.6" customHeight="1">
      <c r="A20" s="307"/>
    </row>
    <row r="21" spans="1:1" ht="21.6" customHeight="1">
      <c r="A21" s="307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A15" sqref="A14:J15"/>
    </sheetView>
  </sheetViews>
  <sheetFormatPr defaultColWidth="8" defaultRowHeight="21.75"/>
  <cols>
    <col min="1" max="1" width="18.7109375" style="254" customWidth="1"/>
    <col min="2" max="2" width="11.5703125" style="253" bestFit="1" customWidth="1"/>
    <col min="3" max="3" width="10.42578125" style="253" bestFit="1" customWidth="1"/>
    <col min="4" max="4" width="10.28515625" style="253" bestFit="1" customWidth="1"/>
    <col min="5" max="5" width="10.42578125" style="253" bestFit="1" customWidth="1"/>
    <col min="6" max="6" width="10.28515625" style="253" bestFit="1" customWidth="1"/>
    <col min="7" max="7" width="10.7109375" style="253" bestFit="1" customWidth="1"/>
    <col min="8" max="8" width="11.5703125" style="253" bestFit="1" customWidth="1"/>
    <col min="9" max="9" width="10.28515625" style="253" bestFit="1" customWidth="1"/>
    <col min="10" max="10" width="10.42578125" style="253" bestFit="1" customWidth="1"/>
    <col min="11" max="16384" width="8" style="3"/>
  </cols>
  <sheetData>
    <row r="1" spans="1:10">
      <c r="A1" s="279" t="s">
        <v>142</v>
      </c>
    </row>
    <row r="2" spans="1:10" s="276" customFormat="1" ht="8.25">
      <c r="A2" s="278"/>
      <c r="B2" s="277"/>
      <c r="C2" s="277"/>
      <c r="D2" s="277"/>
      <c r="E2" s="277"/>
      <c r="F2" s="277"/>
      <c r="G2" s="277"/>
      <c r="H2" s="277"/>
      <c r="I2" s="277"/>
      <c r="J2" s="277"/>
    </row>
    <row r="3" spans="1:10" s="1" customFormat="1">
      <c r="A3" s="275" t="s">
        <v>133</v>
      </c>
      <c r="B3" s="274" t="s">
        <v>0</v>
      </c>
      <c r="C3" s="271"/>
      <c r="D3" s="273"/>
      <c r="E3" s="271" t="s">
        <v>132</v>
      </c>
      <c r="F3" s="272"/>
      <c r="G3" s="273"/>
      <c r="H3" s="271" t="s">
        <v>131</v>
      </c>
      <c r="I3" s="272"/>
      <c r="J3" s="271"/>
    </row>
    <row r="4" spans="1:10" s="1" customFormat="1">
      <c r="A4" s="270" t="s">
        <v>130</v>
      </c>
      <c r="B4" s="269" t="s">
        <v>0</v>
      </c>
      <c r="C4" s="268" t="s">
        <v>1</v>
      </c>
      <c r="D4" s="268" t="s">
        <v>2</v>
      </c>
      <c r="E4" s="268" t="s">
        <v>0</v>
      </c>
      <c r="F4" s="268" t="s">
        <v>1</v>
      </c>
      <c r="G4" s="268" t="s">
        <v>2</v>
      </c>
      <c r="H4" s="268" t="s">
        <v>0</v>
      </c>
      <c r="I4" s="268" t="s">
        <v>1</v>
      </c>
      <c r="J4" s="267" t="s">
        <v>2</v>
      </c>
    </row>
    <row r="5" spans="1:10" s="1" customFormat="1" ht="21.6" customHeight="1">
      <c r="A5" s="2" t="s">
        <v>129</v>
      </c>
      <c r="B5" s="266">
        <v>2483461</v>
      </c>
      <c r="C5" s="266">
        <v>1214455</v>
      </c>
      <c r="D5" s="266">
        <v>1269006</v>
      </c>
      <c r="E5" s="266">
        <v>643455</v>
      </c>
      <c r="F5" s="266">
        <v>309199</v>
      </c>
      <c r="G5" s="266">
        <v>334256</v>
      </c>
      <c r="H5" s="266">
        <v>1840006</v>
      </c>
      <c r="I5" s="266">
        <v>905256</v>
      </c>
      <c r="J5" s="265">
        <v>934750</v>
      </c>
    </row>
    <row r="6" spans="1:10" ht="21.6" customHeight="1">
      <c r="A6" s="264" t="s">
        <v>128</v>
      </c>
      <c r="B6" s="261">
        <v>431550</v>
      </c>
      <c r="C6" s="260">
        <v>223403</v>
      </c>
      <c r="D6" s="260">
        <v>208147</v>
      </c>
      <c r="E6" s="261">
        <v>111702</v>
      </c>
      <c r="F6" s="260">
        <v>56877</v>
      </c>
      <c r="G6" s="260">
        <v>54825</v>
      </c>
      <c r="H6" s="261">
        <v>319848</v>
      </c>
      <c r="I6" s="260">
        <v>166526</v>
      </c>
      <c r="J6" s="253">
        <v>153322</v>
      </c>
    </row>
    <row r="7" spans="1:10" ht="21.6" customHeight="1">
      <c r="A7" s="263" t="s">
        <v>127</v>
      </c>
      <c r="B7" s="261">
        <v>113634</v>
      </c>
      <c r="C7" s="260">
        <v>58830</v>
      </c>
      <c r="D7" s="260">
        <v>54804</v>
      </c>
      <c r="E7" s="261">
        <v>29414</v>
      </c>
      <c r="F7" s="260">
        <v>14978</v>
      </c>
      <c r="G7" s="260">
        <v>14436</v>
      </c>
      <c r="H7" s="261">
        <v>84220</v>
      </c>
      <c r="I7" s="260">
        <v>43852</v>
      </c>
      <c r="J7" s="253">
        <v>40368</v>
      </c>
    </row>
    <row r="8" spans="1:10" ht="21.6" customHeight="1">
      <c r="A8" s="264" t="s">
        <v>126</v>
      </c>
      <c r="B8" s="261">
        <v>82777</v>
      </c>
      <c r="C8" s="260">
        <v>42558</v>
      </c>
      <c r="D8" s="260">
        <v>40219</v>
      </c>
      <c r="E8" s="261">
        <v>21428</v>
      </c>
      <c r="F8" s="260">
        <v>10834</v>
      </c>
      <c r="G8" s="260">
        <v>10594</v>
      </c>
      <c r="H8" s="261">
        <v>61349</v>
      </c>
      <c r="I8" s="260">
        <v>31724</v>
      </c>
      <c r="J8" s="253">
        <v>29625</v>
      </c>
    </row>
    <row r="9" spans="1:10" ht="21.6" customHeight="1">
      <c r="A9" s="263" t="s">
        <v>125</v>
      </c>
      <c r="B9" s="261">
        <v>232557</v>
      </c>
      <c r="C9" s="260">
        <v>117783</v>
      </c>
      <c r="D9" s="260">
        <v>114774</v>
      </c>
      <c r="E9" s="261">
        <v>60220</v>
      </c>
      <c r="F9" s="260">
        <v>29988</v>
      </c>
      <c r="G9" s="260">
        <v>30232</v>
      </c>
      <c r="H9" s="261">
        <v>172337</v>
      </c>
      <c r="I9" s="260">
        <v>87795</v>
      </c>
      <c r="J9" s="253">
        <v>84542</v>
      </c>
    </row>
    <row r="10" spans="1:10" ht="21.6" customHeight="1">
      <c r="A10" s="262" t="s">
        <v>124</v>
      </c>
      <c r="B10" s="261">
        <v>166578</v>
      </c>
      <c r="C10" s="260">
        <v>83337</v>
      </c>
      <c r="D10" s="260">
        <v>83241</v>
      </c>
      <c r="E10" s="261">
        <v>43143</v>
      </c>
      <c r="F10" s="260">
        <v>21218</v>
      </c>
      <c r="G10" s="260">
        <v>21925</v>
      </c>
      <c r="H10" s="261">
        <v>123435</v>
      </c>
      <c r="I10" s="260">
        <v>62119</v>
      </c>
      <c r="J10" s="253">
        <v>61316</v>
      </c>
    </row>
    <row r="11" spans="1:10" ht="21.6" customHeight="1">
      <c r="A11" s="262" t="s">
        <v>123</v>
      </c>
      <c r="B11" s="261">
        <v>118731</v>
      </c>
      <c r="C11" s="260">
        <v>60955</v>
      </c>
      <c r="D11" s="260">
        <v>57776</v>
      </c>
      <c r="E11" s="261">
        <v>30737</v>
      </c>
      <c r="F11" s="260">
        <v>15519</v>
      </c>
      <c r="G11" s="260">
        <v>15218</v>
      </c>
      <c r="H11" s="261">
        <v>87994</v>
      </c>
      <c r="I11" s="260">
        <v>45436</v>
      </c>
      <c r="J11" s="253">
        <v>42558</v>
      </c>
    </row>
    <row r="12" spans="1:10" ht="21.6" customHeight="1">
      <c r="A12" s="262" t="s">
        <v>122</v>
      </c>
      <c r="B12" s="261">
        <v>116174</v>
      </c>
      <c r="C12" s="260">
        <v>58373</v>
      </c>
      <c r="D12" s="260">
        <v>57801</v>
      </c>
      <c r="E12" s="261">
        <v>30087</v>
      </c>
      <c r="F12" s="260">
        <v>14862</v>
      </c>
      <c r="G12" s="260">
        <v>15225</v>
      </c>
      <c r="H12" s="261">
        <v>86087</v>
      </c>
      <c r="I12" s="260">
        <v>43511</v>
      </c>
      <c r="J12" s="253">
        <v>42576</v>
      </c>
    </row>
    <row r="13" spans="1:10" ht="21.6" customHeight="1">
      <c r="A13" s="262" t="s">
        <v>121</v>
      </c>
      <c r="B13" s="261">
        <v>343062</v>
      </c>
      <c r="C13" s="260">
        <v>162707</v>
      </c>
      <c r="D13" s="260">
        <v>180355</v>
      </c>
      <c r="E13" s="261">
        <v>88931</v>
      </c>
      <c r="F13" s="260">
        <v>41425</v>
      </c>
      <c r="G13" s="260">
        <v>47506</v>
      </c>
      <c r="H13" s="261">
        <v>254131</v>
      </c>
      <c r="I13" s="260">
        <v>121282</v>
      </c>
      <c r="J13" s="253">
        <v>132849</v>
      </c>
    </row>
    <row r="14" spans="1:10" ht="21.6" customHeight="1">
      <c r="A14" s="259" t="s">
        <v>120</v>
      </c>
      <c r="B14" s="261">
        <v>368604</v>
      </c>
      <c r="C14" s="260">
        <v>174680</v>
      </c>
      <c r="D14" s="260">
        <v>193924</v>
      </c>
      <c r="E14" s="261">
        <v>95555</v>
      </c>
      <c r="F14" s="260">
        <v>44475</v>
      </c>
      <c r="G14" s="260">
        <v>51080</v>
      </c>
      <c r="H14" s="261">
        <v>273049</v>
      </c>
      <c r="I14" s="260">
        <v>130205</v>
      </c>
      <c r="J14" s="258">
        <v>142844</v>
      </c>
    </row>
    <row r="15" spans="1:10" ht="21.6" customHeight="1">
      <c r="A15" s="334" t="s">
        <v>119</v>
      </c>
      <c r="B15" s="333">
        <v>509794</v>
      </c>
      <c r="C15" s="332">
        <v>231829</v>
      </c>
      <c r="D15" s="332">
        <v>277965</v>
      </c>
      <c r="E15" s="333">
        <v>132238</v>
      </c>
      <c r="F15" s="332">
        <v>59023</v>
      </c>
      <c r="G15" s="332">
        <v>73215</v>
      </c>
      <c r="H15" s="333">
        <v>377556</v>
      </c>
      <c r="I15" s="332">
        <v>172806</v>
      </c>
      <c r="J15" s="331">
        <v>204750</v>
      </c>
    </row>
    <row r="16" spans="1:10" ht="6" customHeight="1">
      <c r="A16" s="259"/>
      <c r="B16" s="258"/>
      <c r="C16" s="258"/>
      <c r="D16" s="258"/>
      <c r="E16" s="258"/>
      <c r="F16" s="258"/>
      <c r="G16" s="258"/>
      <c r="H16" s="258"/>
      <c r="I16" s="258"/>
      <c r="J16" s="258"/>
    </row>
    <row r="17" spans="1:1" ht="21.2" customHeight="1">
      <c r="A17" s="257" t="s">
        <v>137</v>
      </c>
    </row>
    <row r="18" spans="1:1" ht="21.2" customHeight="1">
      <c r="A18" s="257" t="s">
        <v>136</v>
      </c>
    </row>
    <row r="19" spans="1:1" ht="21.6" customHeight="1">
      <c r="A19" s="256" t="s">
        <v>135</v>
      </c>
    </row>
    <row r="20" spans="1:1" ht="21.6" customHeight="1">
      <c r="A20" s="255"/>
    </row>
    <row r="21" spans="1:1" ht="21.6" customHeight="1">
      <c r="A21" s="255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5" zoomScale="80" zoomScaleNormal="80" workbookViewId="0">
      <selection activeCell="F12" sqref="F12"/>
    </sheetView>
  </sheetViews>
  <sheetFormatPr defaultColWidth="8" defaultRowHeight="21.75"/>
  <cols>
    <col min="1" max="1" width="18.5703125" style="254" customWidth="1"/>
    <col min="2" max="10" width="12.5703125" style="253" customWidth="1"/>
    <col min="11" max="16384" width="8" style="3"/>
  </cols>
  <sheetData>
    <row r="1" spans="1:10">
      <c r="A1" s="279" t="s">
        <v>143</v>
      </c>
    </row>
    <row r="2" spans="1:10" s="276" customFormat="1" ht="8.25">
      <c r="A2" s="278"/>
      <c r="B2" s="277"/>
      <c r="C2" s="277"/>
      <c r="D2" s="277"/>
      <c r="E2" s="277"/>
      <c r="F2" s="277"/>
      <c r="G2" s="277"/>
      <c r="H2" s="277"/>
      <c r="I2" s="277"/>
      <c r="J2" s="277"/>
    </row>
    <row r="3" spans="1:10" s="1" customFormat="1">
      <c r="A3" s="275" t="s">
        <v>133</v>
      </c>
      <c r="B3" s="274" t="s">
        <v>0</v>
      </c>
      <c r="C3" s="271"/>
      <c r="D3" s="273"/>
      <c r="E3" s="271" t="s">
        <v>132</v>
      </c>
      <c r="F3" s="272"/>
      <c r="G3" s="273"/>
      <c r="H3" s="271" t="s">
        <v>131</v>
      </c>
      <c r="I3" s="272"/>
      <c r="J3" s="271"/>
    </row>
    <row r="4" spans="1:10" s="1" customFormat="1">
      <c r="A4" s="270" t="s">
        <v>130</v>
      </c>
      <c r="B4" s="269" t="s">
        <v>0</v>
      </c>
      <c r="C4" s="268" t="s">
        <v>1</v>
      </c>
      <c r="D4" s="268" t="s">
        <v>2</v>
      </c>
      <c r="E4" s="268" t="s">
        <v>0</v>
      </c>
      <c r="F4" s="268" t="s">
        <v>1</v>
      </c>
      <c r="G4" s="268" t="s">
        <v>2</v>
      </c>
      <c r="H4" s="268" t="s">
        <v>0</v>
      </c>
      <c r="I4" s="268" t="s">
        <v>1</v>
      </c>
      <c r="J4" s="267" t="s">
        <v>2</v>
      </c>
    </row>
    <row r="5" spans="1:10" s="1" customFormat="1" ht="21.6" customHeight="1">
      <c r="A5" s="2" t="s">
        <v>129</v>
      </c>
      <c r="B5" s="266">
        <v>2483221</v>
      </c>
      <c r="C5" s="266">
        <v>1214261</v>
      </c>
      <c r="D5" s="266">
        <v>1268960</v>
      </c>
      <c r="E5" s="266">
        <v>643516</v>
      </c>
      <c r="F5" s="266">
        <v>309272</v>
      </c>
      <c r="G5" s="266">
        <v>334244</v>
      </c>
      <c r="H5" s="266">
        <v>1839705</v>
      </c>
      <c r="I5" s="266">
        <v>904989</v>
      </c>
      <c r="J5" s="265">
        <v>934716</v>
      </c>
    </row>
    <row r="6" spans="1:10" ht="21.6" customHeight="1">
      <c r="A6" s="264" t="s">
        <v>128</v>
      </c>
      <c r="B6" s="261">
        <v>430728</v>
      </c>
      <c r="C6" s="260">
        <v>222981</v>
      </c>
      <c r="D6" s="260">
        <v>207747</v>
      </c>
      <c r="E6" s="261">
        <v>111512</v>
      </c>
      <c r="F6" s="260">
        <v>56791</v>
      </c>
      <c r="G6" s="260">
        <v>54721</v>
      </c>
      <c r="H6" s="261">
        <v>319216</v>
      </c>
      <c r="I6" s="260">
        <v>166190</v>
      </c>
      <c r="J6" s="253">
        <v>153026</v>
      </c>
    </row>
    <row r="7" spans="1:10" ht="21.6" customHeight="1">
      <c r="A7" s="263" t="s">
        <v>127</v>
      </c>
      <c r="B7" s="261">
        <v>113353</v>
      </c>
      <c r="C7" s="260">
        <v>58689</v>
      </c>
      <c r="D7" s="260">
        <v>54664</v>
      </c>
      <c r="E7" s="261">
        <v>29346</v>
      </c>
      <c r="F7" s="260">
        <v>14947</v>
      </c>
      <c r="G7" s="260">
        <v>14399</v>
      </c>
      <c r="H7" s="261">
        <v>84007</v>
      </c>
      <c r="I7" s="260">
        <v>43742</v>
      </c>
      <c r="J7" s="253">
        <v>40265</v>
      </c>
    </row>
    <row r="8" spans="1:10" ht="21.6" customHeight="1">
      <c r="A8" s="264" t="s">
        <v>126</v>
      </c>
      <c r="B8" s="261">
        <v>82653</v>
      </c>
      <c r="C8" s="260">
        <v>42501</v>
      </c>
      <c r="D8" s="260">
        <v>40152</v>
      </c>
      <c r="E8" s="261">
        <v>21401</v>
      </c>
      <c r="F8" s="260">
        <v>10825</v>
      </c>
      <c r="G8" s="260">
        <v>10576</v>
      </c>
      <c r="H8" s="261">
        <v>61252</v>
      </c>
      <c r="I8" s="260">
        <v>31676</v>
      </c>
      <c r="J8" s="253">
        <v>29576</v>
      </c>
    </row>
    <row r="9" spans="1:10" ht="21.6" customHeight="1">
      <c r="A9" s="263" t="s">
        <v>125</v>
      </c>
      <c r="B9" s="261">
        <v>232771</v>
      </c>
      <c r="C9" s="260">
        <v>117934</v>
      </c>
      <c r="D9" s="260">
        <v>114837</v>
      </c>
      <c r="E9" s="261">
        <v>60285</v>
      </c>
      <c r="F9" s="260">
        <v>30038</v>
      </c>
      <c r="G9" s="260">
        <v>30247</v>
      </c>
      <c r="H9" s="261">
        <v>172486</v>
      </c>
      <c r="I9" s="260">
        <v>87896</v>
      </c>
      <c r="J9" s="253">
        <v>84590</v>
      </c>
    </row>
    <row r="10" spans="1:10" ht="21.6" customHeight="1">
      <c r="A10" s="262" t="s">
        <v>124</v>
      </c>
      <c r="B10" s="261">
        <v>167577</v>
      </c>
      <c r="C10" s="260">
        <v>83797</v>
      </c>
      <c r="D10" s="260">
        <v>83780</v>
      </c>
      <c r="E10" s="261">
        <v>43410</v>
      </c>
      <c r="F10" s="260">
        <v>21342</v>
      </c>
      <c r="G10" s="260">
        <v>22068</v>
      </c>
      <c r="H10" s="261">
        <v>124167</v>
      </c>
      <c r="I10" s="260">
        <v>62455</v>
      </c>
      <c r="J10" s="253">
        <v>61712</v>
      </c>
    </row>
    <row r="11" spans="1:10" ht="21.6" customHeight="1">
      <c r="A11" s="262" t="s">
        <v>123</v>
      </c>
      <c r="B11" s="261">
        <v>118547</v>
      </c>
      <c r="C11" s="260">
        <v>60842</v>
      </c>
      <c r="D11" s="260">
        <v>57705</v>
      </c>
      <c r="E11" s="261">
        <v>30695</v>
      </c>
      <c r="F11" s="260">
        <v>15496</v>
      </c>
      <c r="G11" s="260">
        <v>15199</v>
      </c>
      <c r="H11" s="261">
        <v>87852</v>
      </c>
      <c r="I11" s="260">
        <v>45346</v>
      </c>
      <c r="J11" s="253">
        <v>42506</v>
      </c>
    </row>
    <row r="12" spans="1:10" ht="21.6" customHeight="1">
      <c r="A12" s="262" t="s">
        <v>122</v>
      </c>
      <c r="B12" s="261">
        <v>115375</v>
      </c>
      <c r="C12" s="260">
        <v>58021</v>
      </c>
      <c r="D12" s="260">
        <v>57354</v>
      </c>
      <c r="E12" s="261">
        <v>29884</v>
      </c>
      <c r="F12" s="260">
        <v>14778</v>
      </c>
      <c r="G12" s="260">
        <v>15106</v>
      </c>
      <c r="H12" s="261">
        <v>85491</v>
      </c>
      <c r="I12" s="260">
        <v>43243</v>
      </c>
      <c r="J12" s="253">
        <v>42248</v>
      </c>
    </row>
    <row r="13" spans="1:10" ht="21.6" customHeight="1">
      <c r="A13" s="262" t="s">
        <v>121</v>
      </c>
      <c r="B13" s="261">
        <v>341791</v>
      </c>
      <c r="C13" s="260">
        <v>162087</v>
      </c>
      <c r="D13" s="260">
        <v>179704</v>
      </c>
      <c r="E13" s="261">
        <v>88619</v>
      </c>
      <c r="F13" s="260">
        <v>41285</v>
      </c>
      <c r="G13" s="260">
        <v>47334</v>
      </c>
      <c r="H13" s="261">
        <v>253172</v>
      </c>
      <c r="I13" s="260">
        <v>120802</v>
      </c>
      <c r="J13" s="253">
        <v>132370</v>
      </c>
    </row>
    <row r="14" spans="1:10" ht="21.6" customHeight="1">
      <c r="A14" s="262" t="s">
        <v>120</v>
      </c>
      <c r="B14" s="261">
        <v>369017</v>
      </c>
      <c r="C14" s="260">
        <v>174856</v>
      </c>
      <c r="D14" s="260">
        <v>194161</v>
      </c>
      <c r="E14" s="261">
        <v>95679</v>
      </c>
      <c r="F14" s="260">
        <v>44537</v>
      </c>
      <c r="G14" s="260">
        <v>51142</v>
      </c>
      <c r="H14" s="261">
        <v>273338</v>
      </c>
      <c r="I14" s="260">
        <v>130319</v>
      </c>
      <c r="J14" s="253">
        <v>143019</v>
      </c>
    </row>
    <row r="15" spans="1:10" ht="21.6" customHeight="1">
      <c r="A15" s="334" t="s">
        <v>119</v>
      </c>
      <c r="B15" s="333">
        <v>511409</v>
      </c>
      <c r="C15" s="332">
        <v>232553</v>
      </c>
      <c r="D15" s="332">
        <v>278856</v>
      </c>
      <c r="E15" s="333">
        <v>132685</v>
      </c>
      <c r="F15" s="332">
        <v>59233</v>
      </c>
      <c r="G15" s="332">
        <v>73452</v>
      </c>
      <c r="H15" s="333">
        <v>378724</v>
      </c>
      <c r="I15" s="332">
        <v>173320</v>
      </c>
      <c r="J15" s="331">
        <v>205404</v>
      </c>
    </row>
    <row r="16" spans="1:10" ht="6" customHeight="1">
      <c r="A16" s="259"/>
      <c r="B16" s="258"/>
      <c r="C16" s="258"/>
      <c r="D16" s="258"/>
      <c r="E16" s="258"/>
      <c r="F16" s="258"/>
      <c r="G16" s="258"/>
      <c r="H16" s="258"/>
      <c r="I16" s="258"/>
      <c r="J16" s="258"/>
    </row>
    <row r="17" spans="1:1" ht="21.2" customHeight="1">
      <c r="A17" s="257" t="s">
        <v>137</v>
      </c>
    </row>
    <row r="18" spans="1:1" ht="21.2" customHeight="1">
      <c r="A18" s="257" t="s">
        <v>136</v>
      </c>
    </row>
    <row r="19" spans="1:1" ht="21.6" customHeight="1">
      <c r="A19" s="256" t="s">
        <v>135</v>
      </c>
    </row>
    <row r="20" spans="1:1" ht="21.6" customHeight="1">
      <c r="A20" s="255"/>
    </row>
    <row r="21" spans="1:1" ht="21.6" customHeight="1">
      <c r="A21" s="255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A15" sqref="A14:J15"/>
    </sheetView>
  </sheetViews>
  <sheetFormatPr defaultRowHeight="21.75"/>
  <cols>
    <col min="1" max="1" width="17.7109375" style="254" customWidth="1"/>
    <col min="2" max="10" width="14.28515625" style="253" customWidth="1"/>
    <col min="11" max="16384" width="9.140625" style="3"/>
  </cols>
  <sheetData>
    <row r="1" spans="1:10">
      <c r="A1" s="279" t="s">
        <v>144</v>
      </c>
    </row>
    <row r="2" spans="1:10" s="276" customFormat="1" ht="8.25">
      <c r="A2" s="278"/>
      <c r="B2" s="277"/>
      <c r="C2" s="277"/>
      <c r="D2" s="277"/>
      <c r="E2" s="277"/>
      <c r="F2" s="277"/>
      <c r="G2" s="277"/>
      <c r="H2" s="277"/>
      <c r="I2" s="277"/>
      <c r="J2" s="277"/>
    </row>
    <row r="3" spans="1:10" s="1" customFormat="1">
      <c r="A3" s="275" t="s">
        <v>133</v>
      </c>
      <c r="B3" s="274" t="s">
        <v>0</v>
      </c>
      <c r="C3" s="271"/>
      <c r="D3" s="273"/>
      <c r="E3" s="271" t="s">
        <v>132</v>
      </c>
      <c r="F3" s="272"/>
      <c r="G3" s="273"/>
      <c r="H3" s="271" t="s">
        <v>131</v>
      </c>
      <c r="I3" s="272"/>
      <c r="J3" s="271"/>
    </row>
    <row r="4" spans="1:10" s="1" customFormat="1">
      <c r="A4" s="270" t="s">
        <v>130</v>
      </c>
      <c r="B4" s="269" t="s">
        <v>0</v>
      </c>
      <c r="C4" s="268" t="s">
        <v>1</v>
      </c>
      <c r="D4" s="268" t="s">
        <v>2</v>
      </c>
      <c r="E4" s="268" t="s">
        <v>0</v>
      </c>
      <c r="F4" s="268" t="s">
        <v>1</v>
      </c>
      <c r="G4" s="268" t="s">
        <v>2</v>
      </c>
      <c r="H4" s="268" t="s">
        <v>0</v>
      </c>
      <c r="I4" s="268" t="s">
        <v>1</v>
      </c>
      <c r="J4" s="267" t="s">
        <v>2</v>
      </c>
    </row>
    <row r="5" spans="1:10" s="1" customFormat="1" ht="21.6" customHeight="1">
      <c r="A5" s="2" t="s">
        <v>129</v>
      </c>
      <c r="B5" s="266">
        <v>2482612</v>
      </c>
      <c r="C5" s="266">
        <v>1213908</v>
      </c>
      <c r="D5" s="266">
        <v>1268704</v>
      </c>
      <c r="E5" s="266">
        <v>643357</v>
      </c>
      <c r="F5" s="266">
        <v>309181</v>
      </c>
      <c r="G5" s="266">
        <v>334176</v>
      </c>
      <c r="H5" s="266">
        <v>1839255</v>
      </c>
      <c r="I5" s="266">
        <v>904727</v>
      </c>
      <c r="J5" s="265">
        <v>934528</v>
      </c>
    </row>
    <row r="6" spans="1:10" ht="21.6" customHeight="1">
      <c r="A6" s="264" t="s">
        <v>128</v>
      </c>
      <c r="B6" s="261">
        <v>429960</v>
      </c>
      <c r="C6" s="260">
        <v>222593</v>
      </c>
      <c r="D6" s="260">
        <v>207367</v>
      </c>
      <c r="E6" s="261">
        <v>111317</v>
      </c>
      <c r="F6" s="260">
        <v>56694</v>
      </c>
      <c r="G6" s="260">
        <v>54623</v>
      </c>
      <c r="H6" s="261">
        <v>318643</v>
      </c>
      <c r="I6" s="260">
        <v>165899</v>
      </c>
      <c r="J6" s="253">
        <v>152744</v>
      </c>
    </row>
    <row r="7" spans="1:10" ht="21.6" customHeight="1">
      <c r="A7" s="263" t="s">
        <v>127</v>
      </c>
      <c r="B7" s="261">
        <v>113159</v>
      </c>
      <c r="C7" s="260">
        <v>58592</v>
      </c>
      <c r="D7" s="260">
        <v>54567</v>
      </c>
      <c r="E7" s="261">
        <v>29297</v>
      </c>
      <c r="F7" s="260">
        <v>14924</v>
      </c>
      <c r="G7" s="260">
        <v>14373</v>
      </c>
      <c r="H7" s="261">
        <v>83862</v>
      </c>
      <c r="I7" s="260">
        <v>43668</v>
      </c>
      <c r="J7" s="253">
        <v>40194</v>
      </c>
    </row>
    <row r="8" spans="1:10" ht="21.6" customHeight="1">
      <c r="A8" s="264" t="s">
        <v>126</v>
      </c>
      <c r="B8" s="261">
        <v>82552</v>
      </c>
      <c r="C8" s="260">
        <v>42453</v>
      </c>
      <c r="D8" s="260">
        <v>40099</v>
      </c>
      <c r="E8" s="261">
        <v>21375</v>
      </c>
      <c r="F8" s="260">
        <v>10813</v>
      </c>
      <c r="G8" s="260">
        <v>10562</v>
      </c>
      <c r="H8" s="261">
        <v>61177</v>
      </c>
      <c r="I8" s="260">
        <v>31640</v>
      </c>
      <c r="J8" s="253">
        <v>29537</v>
      </c>
    </row>
    <row r="9" spans="1:10" ht="21.6" customHeight="1">
      <c r="A9" s="263" t="s">
        <v>125</v>
      </c>
      <c r="B9" s="261">
        <v>232734</v>
      </c>
      <c r="C9" s="260">
        <v>117947</v>
      </c>
      <c r="D9" s="260">
        <v>114787</v>
      </c>
      <c r="E9" s="261">
        <v>60275</v>
      </c>
      <c r="F9" s="260">
        <v>30041</v>
      </c>
      <c r="G9" s="260">
        <v>30234</v>
      </c>
      <c r="H9" s="261">
        <v>172459</v>
      </c>
      <c r="I9" s="260">
        <v>87906</v>
      </c>
      <c r="J9" s="253">
        <v>84553</v>
      </c>
    </row>
    <row r="10" spans="1:10" ht="21.6" customHeight="1">
      <c r="A10" s="262" t="s">
        <v>124</v>
      </c>
      <c r="B10" s="261">
        <v>168532</v>
      </c>
      <c r="C10" s="260">
        <v>84216</v>
      </c>
      <c r="D10" s="260">
        <v>84316</v>
      </c>
      <c r="E10" s="261">
        <v>43660</v>
      </c>
      <c r="F10" s="260">
        <v>21450</v>
      </c>
      <c r="G10" s="260">
        <v>22210</v>
      </c>
      <c r="H10" s="261">
        <v>124872</v>
      </c>
      <c r="I10" s="260">
        <v>62766</v>
      </c>
      <c r="J10" s="253">
        <v>62106</v>
      </c>
    </row>
    <row r="11" spans="1:10" ht="21.6" customHeight="1">
      <c r="A11" s="262" t="s">
        <v>123</v>
      </c>
      <c r="B11" s="261">
        <v>118501</v>
      </c>
      <c r="C11" s="260">
        <v>60829</v>
      </c>
      <c r="D11" s="260">
        <v>57672</v>
      </c>
      <c r="E11" s="261">
        <v>30684</v>
      </c>
      <c r="F11" s="260">
        <v>15493</v>
      </c>
      <c r="G11" s="260">
        <v>15191</v>
      </c>
      <c r="H11" s="261">
        <v>87817</v>
      </c>
      <c r="I11" s="260">
        <v>45336</v>
      </c>
      <c r="J11" s="253">
        <v>42481</v>
      </c>
    </row>
    <row r="12" spans="1:10" ht="21.6" customHeight="1">
      <c r="A12" s="262" t="s">
        <v>122</v>
      </c>
      <c r="B12" s="261">
        <v>114891</v>
      </c>
      <c r="C12" s="260">
        <v>57813</v>
      </c>
      <c r="D12" s="260">
        <v>57078</v>
      </c>
      <c r="E12" s="261">
        <v>29759</v>
      </c>
      <c r="F12" s="260">
        <v>14725</v>
      </c>
      <c r="G12" s="260">
        <v>15034</v>
      </c>
      <c r="H12" s="261">
        <v>85132</v>
      </c>
      <c r="I12" s="260">
        <v>43088</v>
      </c>
      <c r="J12" s="253">
        <v>42044</v>
      </c>
    </row>
    <row r="13" spans="1:10" ht="21.6" customHeight="1">
      <c r="A13" s="262" t="s">
        <v>121</v>
      </c>
      <c r="B13" s="261">
        <v>340502</v>
      </c>
      <c r="C13" s="260">
        <v>161475</v>
      </c>
      <c r="D13" s="260">
        <v>179027</v>
      </c>
      <c r="E13" s="261">
        <v>88283</v>
      </c>
      <c r="F13" s="260">
        <v>41128</v>
      </c>
      <c r="G13" s="260">
        <v>47155</v>
      </c>
      <c r="H13" s="261">
        <v>252219</v>
      </c>
      <c r="I13" s="260">
        <v>120347</v>
      </c>
      <c r="J13" s="253">
        <v>131872</v>
      </c>
    </row>
    <row r="14" spans="1:10" ht="21.6" customHeight="1">
      <c r="A14" s="259" t="s">
        <v>120</v>
      </c>
      <c r="B14" s="261">
        <v>369081</v>
      </c>
      <c r="C14" s="260">
        <v>174872</v>
      </c>
      <c r="D14" s="260">
        <v>194209</v>
      </c>
      <c r="E14" s="261">
        <v>95693</v>
      </c>
      <c r="F14" s="260">
        <v>44539</v>
      </c>
      <c r="G14" s="260">
        <v>51154</v>
      </c>
      <c r="H14" s="261">
        <v>273388</v>
      </c>
      <c r="I14" s="260">
        <v>130333</v>
      </c>
      <c r="J14" s="258">
        <v>143055</v>
      </c>
    </row>
    <row r="15" spans="1:10" ht="21.6" customHeight="1">
      <c r="A15" s="334" t="s">
        <v>119</v>
      </c>
      <c r="B15" s="333">
        <v>512700</v>
      </c>
      <c r="C15" s="332">
        <v>233118</v>
      </c>
      <c r="D15" s="332">
        <v>279582</v>
      </c>
      <c r="E15" s="333">
        <v>133014</v>
      </c>
      <c r="F15" s="332">
        <v>59374</v>
      </c>
      <c r="G15" s="332">
        <v>73640</v>
      </c>
      <c r="H15" s="333">
        <v>379686</v>
      </c>
      <c r="I15" s="332">
        <v>173744</v>
      </c>
      <c r="J15" s="331">
        <v>205942</v>
      </c>
    </row>
    <row r="16" spans="1:10" ht="6" customHeight="1">
      <c r="A16" s="259"/>
      <c r="B16" s="258"/>
      <c r="C16" s="258"/>
      <c r="D16" s="258"/>
      <c r="E16" s="258"/>
      <c r="F16" s="258"/>
      <c r="G16" s="258"/>
      <c r="H16" s="258"/>
      <c r="I16" s="258"/>
      <c r="J16" s="258"/>
    </row>
    <row r="17" spans="1:1" ht="21.2" customHeight="1">
      <c r="A17" s="257" t="s">
        <v>137</v>
      </c>
    </row>
    <row r="18" spans="1:1" ht="21.2" customHeight="1">
      <c r="A18" s="257" t="s">
        <v>136</v>
      </c>
    </row>
    <row r="19" spans="1:1" ht="21.6" customHeight="1">
      <c r="A19" s="256" t="s">
        <v>135</v>
      </c>
    </row>
    <row r="20" spans="1:1" ht="21.6" customHeight="1">
      <c r="A20" s="255"/>
    </row>
    <row r="21" spans="1:1" ht="21.6" customHeight="1">
      <c r="A21" s="255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A15" sqref="A15:J15"/>
    </sheetView>
  </sheetViews>
  <sheetFormatPr defaultColWidth="8" defaultRowHeight="21.75"/>
  <cols>
    <col min="1" max="1" width="23.42578125" style="254" customWidth="1"/>
    <col min="2" max="10" width="12.28515625" style="253" customWidth="1"/>
    <col min="11" max="16384" width="8" style="3"/>
  </cols>
  <sheetData>
    <row r="1" spans="1:10">
      <c r="A1" s="279" t="s">
        <v>145</v>
      </c>
    </row>
    <row r="2" spans="1:10" s="276" customFormat="1" ht="8.25">
      <c r="A2" s="278"/>
      <c r="B2" s="277"/>
      <c r="C2" s="277"/>
      <c r="D2" s="277"/>
      <c r="E2" s="277"/>
      <c r="F2" s="277"/>
      <c r="G2" s="277"/>
      <c r="H2" s="277"/>
      <c r="I2" s="277"/>
      <c r="J2" s="277"/>
    </row>
    <row r="3" spans="1:10" s="1" customFormat="1">
      <c r="A3" s="275" t="s">
        <v>133</v>
      </c>
      <c r="B3" s="274" t="s">
        <v>0</v>
      </c>
      <c r="C3" s="271"/>
      <c r="D3" s="273"/>
      <c r="E3" s="271" t="s">
        <v>132</v>
      </c>
      <c r="F3" s="272"/>
      <c r="G3" s="273"/>
      <c r="H3" s="271" t="s">
        <v>131</v>
      </c>
      <c r="I3" s="272"/>
      <c r="J3" s="271"/>
    </row>
    <row r="4" spans="1:10" s="1" customFormat="1">
      <c r="A4" s="270" t="s">
        <v>130</v>
      </c>
      <c r="B4" s="269" t="s">
        <v>0</v>
      </c>
      <c r="C4" s="268" t="s">
        <v>1</v>
      </c>
      <c r="D4" s="268" t="s">
        <v>2</v>
      </c>
      <c r="E4" s="268" t="s">
        <v>0</v>
      </c>
      <c r="F4" s="268" t="s">
        <v>1</v>
      </c>
      <c r="G4" s="268" t="s">
        <v>2</v>
      </c>
      <c r="H4" s="268" t="s">
        <v>0</v>
      </c>
      <c r="I4" s="268" t="s">
        <v>1</v>
      </c>
      <c r="J4" s="267" t="s">
        <v>2</v>
      </c>
    </row>
    <row r="5" spans="1:10" s="1" customFormat="1" ht="21.6" customHeight="1">
      <c r="A5" s="2" t="s">
        <v>129</v>
      </c>
      <c r="B5" s="266">
        <v>2482021</v>
      </c>
      <c r="C5" s="266">
        <v>1213570</v>
      </c>
      <c r="D5" s="266">
        <v>1268451</v>
      </c>
      <c r="E5" s="266">
        <v>643203</v>
      </c>
      <c r="F5" s="266">
        <v>309094</v>
      </c>
      <c r="G5" s="266">
        <v>334109</v>
      </c>
      <c r="H5" s="266">
        <v>1838818</v>
      </c>
      <c r="I5" s="266">
        <v>904476</v>
      </c>
      <c r="J5" s="265">
        <v>934342</v>
      </c>
    </row>
    <row r="6" spans="1:10" ht="21.6" customHeight="1">
      <c r="A6" s="264" t="s">
        <v>128</v>
      </c>
      <c r="B6" s="261">
        <v>429185</v>
      </c>
      <c r="C6" s="260">
        <v>222205</v>
      </c>
      <c r="D6" s="260">
        <v>206980</v>
      </c>
      <c r="E6" s="261">
        <v>111112</v>
      </c>
      <c r="F6" s="260">
        <v>56594</v>
      </c>
      <c r="G6" s="260">
        <v>54518</v>
      </c>
      <c r="H6" s="261">
        <v>318073</v>
      </c>
      <c r="I6" s="260">
        <v>165611</v>
      </c>
      <c r="J6" s="253">
        <v>152462</v>
      </c>
    </row>
    <row r="7" spans="1:10" ht="21.6" customHeight="1">
      <c r="A7" s="263" t="s">
        <v>127</v>
      </c>
      <c r="B7" s="261">
        <v>112969</v>
      </c>
      <c r="C7" s="260">
        <v>58495</v>
      </c>
      <c r="D7" s="260">
        <v>54474</v>
      </c>
      <c r="E7" s="261">
        <v>29247</v>
      </c>
      <c r="F7" s="260">
        <v>14898</v>
      </c>
      <c r="G7" s="260">
        <v>14349</v>
      </c>
      <c r="H7" s="261">
        <v>83722</v>
      </c>
      <c r="I7" s="260">
        <v>43597</v>
      </c>
      <c r="J7" s="253">
        <v>40125</v>
      </c>
    </row>
    <row r="8" spans="1:10" ht="21.6" customHeight="1">
      <c r="A8" s="264" t="s">
        <v>126</v>
      </c>
      <c r="B8" s="261">
        <v>82453</v>
      </c>
      <c r="C8" s="260">
        <v>42405</v>
      </c>
      <c r="D8" s="260">
        <v>40048</v>
      </c>
      <c r="E8" s="261">
        <v>21349</v>
      </c>
      <c r="F8" s="260">
        <v>10800</v>
      </c>
      <c r="G8" s="260">
        <v>10549</v>
      </c>
      <c r="H8" s="261">
        <v>61104</v>
      </c>
      <c r="I8" s="260">
        <v>31605</v>
      </c>
      <c r="J8" s="253">
        <v>29499</v>
      </c>
    </row>
    <row r="9" spans="1:10" ht="21.6" customHeight="1">
      <c r="A9" s="263" t="s">
        <v>125</v>
      </c>
      <c r="B9" s="261">
        <v>232696</v>
      </c>
      <c r="C9" s="260">
        <v>117955</v>
      </c>
      <c r="D9" s="260">
        <v>114741</v>
      </c>
      <c r="E9" s="261">
        <v>60265</v>
      </c>
      <c r="F9" s="260">
        <v>30042</v>
      </c>
      <c r="G9" s="260">
        <v>30223</v>
      </c>
      <c r="H9" s="261">
        <v>172431</v>
      </c>
      <c r="I9" s="260">
        <v>87913</v>
      </c>
      <c r="J9" s="253">
        <v>84518</v>
      </c>
    </row>
    <row r="10" spans="1:10" ht="21.6" customHeight="1">
      <c r="A10" s="262" t="s">
        <v>124</v>
      </c>
      <c r="B10" s="261">
        <v>169494</v>
      </c>
      <c r="C10" s="260">
        <v>84643</v>
      </c>
      <c r="D10" s="260">
        <v>84851</v>
      </c>
      <c r="E10" s="261">
        <v>43908</v>
      </c>
      <c r="F10" s="260">
        <v>21559</v>
      </c>
      <c r="G10" s="260">
        <v>22349</v>
      </c>
      <c r="H10" s="261">
        <v>125586</v>
      </c>
      <c r="I10" s="260">
        <v>63084</v>
      </c>
      <c r="J10" s="253">
        <v>62502</v>
      </c>
    </row>
    <row r="11" spans="1:10" ht="21.6" customHeight="1">
      <c r="A11" s="262" t="s">
        <v>123</v>
      </c>
      <c r="B11" s="261">
        <v>118457</v>
      </c>
      <c r="C11" s="260">
        <v>60816</v>
      </c>
      <c r="D11" s="260">
        <v>57641</v>
      </c>
      <c r="E11" s="261">
        <v>30673</v>
      </c>
      <c r="F11" s="260">
        <v>15490</v>
      </c>
      <c r="G11" s="260">
        <v>15183</v>
      </c>
      <c r="H11" s="261">
        <v>87784</v>
      </c>
      <c r="I11" s="260">
        <v>45326</v>
      </c>
      <c r="J11" s="253">
        <v>42458</v>
      </c>
    </row>
    <row r="12" spans="1:10" ht="21.6" customHeight="1">
      <c r="A12" s="262" t="s">
        <v>122</v>
      </c>
      <c r="B12" s="261">
        <v>114409</v>
      </c>
      <c r="C12" s="260">
        <v>57606</v>
      </c>
      <c r="D12" s="260">
        <v>56803</v>
      </c>
      <c r="E12" s="261">
        <v>29634</v>
      </c>
      <c r="F12" s="260">
        <v>14673</v>
      </c>
      <c r="G12" s="260">
        <v>14961</v>
      </c>
      <c r="H12" s="261">
        <v>84775</v>
      </c>
      <c r="I12" s="260">
        <v>42933</v>
      </c>
      <c r="J12" s="253">
        <v>41842</v>
      </c>
    </row>
    <row r="13" spans="1:10" ht="21.6" customHeight="1">
      <c r="A13" s="262" t="s">
        <v>121</v>
      </c>
      <c r="B13" s="261">
        <v>339217</v>
      </c>
      <c r="C13" s="260">
        <v>160865</v>
      </c>
      <c r="D13" s="260">
        <v>178352</v>
      </c>
      <c r="E13" s="261">
        <v>87952</v>
      </c>
      <c r="F13" s="260">
        <v>40973</v>
      </c>
      <c r="G13" s="260">
        <v>46979</v>
      </c>
      <c r="H13" s="261">
        <v>251265</v>
      </c>
      <c r="I13" s="260">
        <v>119892</v>
      </c>
      <c r="J13" s="253">
        <v>131373</v>
      </c>
    </row>
    <row r="14" spans="1:10" ht="21.6" customHeight="1">
      <c r="A14" s="262" t="s">
        <v>120</v>
      </c>
      <c r="B14" s="261">
        <v>369143</v>
      </c>
      <c r="C14" s="260">
        <v>174888</v>
      </c>
      <c r="D14" s="260">
        <v>194255</v>
      </c>
      <c r="E14" s="261">
        <v>95710</v>
      </c>
      <c r="F14" s="260">
        <v>44544</v>
      </c>
      <c r="G14" s="260">
        <v>51166</v>
      </c>
      <c r="H14" s="261">
        <v>273433</v>
      </c>
      <c r="I14" s="260">
        <v>130344</v>
      </c>
      <c r="J14" s="253">
        <v>143089</v>
      </c>
    </row>
    <row r="15" spans="1:10" ht="21.6" customHeight="1">
      <c r="A15" s="334" t="s">
        <v>119</v>
      </c>
      <c r="B15" s="333">
        <v>513998</v>
      </c>
      <c r="C15" s="332">
        <v>233692</v>
      </c>
      <c r="D15" s="332">
        <v>280306</v>
      </c>
      <c r="E15" s="333">
        <v>133353</v>
      </c>
      <c r="F15" s="332">
        <v>59521</v>
      </c>
      <c r="G15" s="332">
        <v>73832</v>
      </c>
      <c r="H15" s="333">
        <v>380645</v>
      </c>
      <c r="I15" s="332">
        <v>174171</v>
      </c>
      <c r="J15" s="331">
        <v>206474</v>
      </c>
    </row>
    <row r="16" spans="1:10" ht="6" customHeight="1">
      <c r="A16" s="259"/>
      <c r="B16" s="258"/>
      <c r="C16" s="258"/>
      <c r="D16" s="258"/>
      <c r="E16" s="258"/>
      <c r="F16" s="258"/>
      <c r="G16" s="258"/>
      <c r="H16" s="258"/>
      <c r="I16" s="258"/>
      <c r="J16" s="258"/>
    </row>
    <row r="17" spans="1:1" ht="21.2" customHeight="1">
      <c r="A17" s="257" t="s">
        <v>137</v>
      </c>
    </row>
    <row r="18" spans="1:1" ht="21.2" customHeight="1">
      <c r="A18" s="257" t="s">
        <v>136</v>
      </c>
    </row>
    <row r="19" spans="1:1" ht="21.6" customHeight="1">
      <c r="A19" s="256" t="s">
        <v>135</v>
      </c>
    </row>
    <row r="20" spans="1:1" ht="21.6" customHeight="1">
      <c r="A20" s="255"/>
    </row>
    <row r="21" spans="1:1" ht="21.6" customHeight="1">
      <c r="A21" s="255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2" workbookViewId="0">
      <selection activeCell="A15" sqref="A14:J15"/>
    </sheetView>
  </sheetViews>
  <sheetFormatPr defaultColWidth="8" defaultRowHeight="21.75"/>
  <cols>
    <col min="1" max="1" width="19" style="254" customWidth="1"/>
    <col min="2" max="10" width="11.85546875" style="253" customWidth="1"/>
    <col min="11" max="16384" width="8" style="3"/>
  </cols>
  <sheetData>
    <row r="1" spans="1:10">
      <c r="A1" s="279" t="s">
        <v>146</v>
      </c>
    </row>
    <row r="2" spans="1:10" s="276" customFormat="1" ht="8.25">
      <c r="A2" s="278"/>
      <c r="B2" s="277"/>
      <c r="C2" s="277"/>
      <c r="D2" s="277"/>
      <c r="E2" s="277"/>
      <c r="F2" s="277"/>
      <c r="G2" s="277"/>
      <c r="H2" s="277"/>
      <c r="I2" s="277"/>
      <c r="J2" s="277"/>
    </row>
    <row r="3" spans="1:10" s="1" customFormat="1">
      <c r="A3" s="275" t="s">
        <v>133</v>
      </c>
      <c r="B3" s="274" t="s">
        <v>0</v>
      </c>
      <c r="C3" s="271"/>
      <c r="D3" s="273"/>
      <c r="E3" s="271" t="s">
        <v>132</v>
      </c>
      <c r="F3" s="272"/>
      <c r="G3" s="273"/>
      <c r="H3" s="271" t="s">
        <v>131</v>
      </c>
      <c r="I3" s="272"/>
      <c r="J3" s="271"/>
    </row>
    <row r="4" spans="1:10" s="1" customFormat="1">
      <c r="A4" s="270" t="s">
        <v>130</v>
      </c>
      <c r="B4" s="269" t="s">
        <v>0</v>
      </c>
      <c r="C4" s="268" t="s">
        <v>1</v>
      </c>
      <c r="D4" s="268" t="s">
        <v>2</v>
      </c>
      <c r="E4" s="268" t="s">
        <v>0</v>
      </c>
      <c r="F4" s="268" t="s">
        <v>1</v>
      </c>
      <c r="G4" s="268" t="s">
        <v>2</v>
      </c>
      <c r="H4" s="268" t="s">
        <v>0</v>
      </c>
      <c r="I4" s="268" t="s">
        <v>1</v>
      </c>
      <c r="J4" s="267" t="s">
        <v>2</v>
      </c>
    </row>
    <row r="5" spans="1:10" s="1" customFormat="1" ht="21.6" customHeight="1">
      <c r="A5" s="2" t="s">
        <v>129</v>
      </c>
      <c r="B5" s="266">
        <v>2481451</v>
      </c>
      <c r="C5" s="266">
        <v>1213238</v>
      </c>
      <c r="D5" s="266">
        <v>1268213</v>
      </c>
      <c r="E5" s="266">
        <v>643061</v>
      </c>
      <c r="F5" s="266">
        <v>309012</v>
      </c>
      <c r="G5" s="266">
        <v>334049</v>
      </c>
      <c r="H5" s="266">
        <v>1838390</v>
      </c>
      <c r="I5" s="266">
        <v>904226</v>
      </c>
      <c r="J5" s="265">
        <v>934164</v>
      </c>
    </row>
    <row r="6" spans="1:10" ht="21.6" customHeight="1">
      <c r="A6" s="264" t="s">
        <v>128</v>
      </c>
      <c r="B6" s="261">
        <v>428423</v>
      </c>
      <c r="C6" s="260">
        <v>221820</v>
      </c>
      <c r="D6" s="260">
        <v>206603</v>
      </c>
      <c r="E6" s="261">
        <v>110917</v>
      </c>
      <c r="F6" s="260">
        <v>56497</v>
      </c>
      <c r="G6" s="260">
        <v>54420</v>
      </c>
      <c r="H6" s="261">
        <v>317506</v>
      </c>
      <c r="I6" s="260">
        <v>165323</v>
      </c>
      <c r="J6" s="253">
        <v>152183</v>
      </c>
    </row>
    <row r="7" spans="1:10" ht="21.6" customHeight="1">
      <c r="A7" s="263" t="s">
        <v>127</v>
      </c>
      <c r="B7" s="261">
        <v>112774</v>
      </c>
      <c r="C7" s="260">
        <v>58397</v>
      </c>
      <c r="D7" s="260">
        <v>54377</v>
      </c>
      <c r="E7" s="261">
        <v>29196</v>
      </c>
      <c r="F7" s="260">
        <v>14873</v>
      </c>
      <c r="G7" s="260">
        <v>14323</v>
      </c>
      <c r="H7" s="261">
        <v>83578</v>
      </c>
      <c r="I7" s="260">
        <v>43524</v>
      </c>
      <c r="J7" s="253">
        <v>40054</v>
      </c>
    </row>
    <row r="8" spans="1:10" ht="21.6" customHeight="1">
      <c r="A8" s="264" t="s">
        <v>126</v>
      </c>
      <c r="B8" s="261">
        <v>82351</v>
      </c>
      <c r="C8" s="260">
        <v>42356</v>
      </c>
      <c r="D8" s="260">
        <v>39995</v>
      </c>
      <c r="E8" s="261">
        <v>21323</v>
      </c>
      <c r="F8" s="260">
        <v>10788</v>
      </c>
      <c r="G8" s="260">
        <v>10535</v>
      </c>
      <c r="H8" s="261">
        <v>61028</v>
      </c>
      <c r="I8" s="260">
        <v>31568</v>
      </c>
      <c r="J8" s="253">
        <v>29460</v>
      </c>
    </row>
    <row r="9" spans="1:10" ht="21.6" customHeight="1">
      <c r="A9" s="263" t="s">
        <v>125</v>
      </c>
      <c r="B9" s="261">
        <v>232659</v>
      </c>
      <c r="C9" s="260">
        <v>117967</v>
      </c>
      <c r="D9" s="260">
        <v>114692</v>
      </c>
      <c r="E9" s="261">
        <v>60256</v>
      </c>
      <c r="F9" s="260">
        <v>30045</v>
      </c>
      <c r="G9" s="260">
        <v>30211</v>
      </c>
      <c r="H9" s="261">
        <v>172403</v>
      </c>
      <c r="I9" s="260">
        <v>87922</v>
      </c>
      <c r="J9" s="253">
        <v>84481</v>
      </c>
    </row>
    <row r="10" spans="1:10" ht="21.6" customHeight="1">
      <c r="A10" s="262" t="s">
        <v>124</v>
      </c>
      <c r="B10" s="261">
        <v>170464</v>
      </c>
      <c r="C10" s="260">
        <v>85068</v>
      </c>
      <c r="D10" s="260">
        <v>85396</v>
      </c>
      <c r="E10" s="261">
        <v>44161</v>
      </c>
      <c r="F10" s="260">
        <v>21667</v>
      </c>
      <c r="G10" s="260">
        <v>22494</v>
      </c>
      <c r="H10" s="261">
        <v>126303</v>
      </c>
      <c r="I10" s="260">
        <v>63401</v>
      </c>
      <c r="J10" s="253">
        <v>62902</v>
      </c>
    </row>
    <row r="11" spans="1:10" ht="21.6" customHeight="1">
      <c r="A11" s="262" t="s">
        <v>123</v>
      </c>
      <c r="B11" s="261">
        <v>118410</v>
      </c>
      <c r="C11" s="260">
        <v>60804</v>
      </c>
      <c r="D11" s="260">
        <v>57606</v>
      </c>
      <c r="E11" s="261">
        <v>30662</v>
      </c>
      <c r="F11" s="260">
        <v>15488</v>
      </c>
      <c r="G11" s="260">
        <v>15174</v>
      </c>
      <c r="H11" s="261">
        <v>87748</v>
      </c>
      <c r="I11" s="260">
        <v>45316</v>
      </c>
      <c r="J11" s="253">
        <v>42432</v>
      </c>
    </row>
    <row r="12" spans="1:10" ht="21.6" customHeight="1">
      <c r="A12" s="262" t="s">
        <v>122</v>
      </c>
      <c r="B12" s="261">
        <v>113931</v>
      </c>
      <c r="C12" s="260">
        <v>57401</v>
      </c>
      <c r="D12" s="260">
        <v>56530</v>
      </c>
      <c r="E12" s="261">
        <v>29510</v>
      </c>
      <c r="F12" s="260">
        <v>14620</v>
      </c>
      <c r="G12" s="260">
        <v>14890</v>
      </c>
      <c r="H12" s="261">
        <v>84421</v>
      </c>
      <c r="I12" s="260">
        <v>42781</v>
      </c>
      <c r="J12" s="253">
        <v>41640</v>
      </c>
    </row>
    <row r="13" spans="1:10" ht="21.6" customHeight="1">
      <c r="A13" s="262" t="s">
        <v>121</v>
      </c>
      <c r="B13" s="261">
        <v>337933</v>
      </c>
      <c r="C13" s="260">
        <v>160256</v>
      </c>
      <c r="D13" s="260">
        <v>177677</v>
      </c>
      <c r="E13" s="261">
        <v>87616</v>
      </c>
      <c r="F13" s="260">
        <v>40818</v>
      </c>
      <c r="G13" s="260">
        <v>46798</v>
      </c>
      <c r="H13" s="261">
        <v>250317</v>
      </c>
      <c r="I13" s="260">
        <v>119438</v>
      </c>
      <c r="J13" s="253">
        <v>130879</v>
      </c>
    </row>
    <row r="14" spans="1:10" ht="21.6" customHeight="1">
      <c r="A14" s="259" t="s">
        <v>120</v>
      </c>
      <c r="B14" s="261">
        <v>369204</v>
      </c>
      <c r="C14" s="260">
        <v>174903</v>
      </c>
      <c r="D14" s="260">
        <v>194301</v>
      </c>
      <c r="E14" s="261">
        <v>95727</v>
      </c>
      <c r="F14" s="260">
        <v>44547</v>
      </c>
      <c r="G14" s="260">
        <v>51180</v>
      </c>
      <c r="H14" s="261">
        <v>273477</v>
      </c>
      <c r="I14" s="260">
        <v>130356</v>
      </c>
      <c r="J14" s="258">
        <v>143121</v>
      </c>
    </row>
    <row r="15" spans="1:10" ht="21.6" customHeight="1">
      <c r="A15" s="334" t="s">
        <v>119</v>
      </c>
      <c r="B15" s="333">
        <v>515302</v>
      </c>
      <c r="C15" s="332">
        <v>234266</v>
      </c>
      <c r="D15" s="332">
        <v>281036</v>
      </c>
      <c r="E15" s="333">
        <v>133693</v>
      </c>
      <c r="F15" s="332">
        <v>59669</v>
      </c>
      <c r="G15" s="332">
        <v>74024</v>
      </c>
      <c r="H15" s="333">
        <v>381609</v>
      </c>
      <c r="I15" s="332">
        <v>174597</v>
      </c>
      <c r="J15" s="331">
        <v>207012</v>
      </c>
    </row>
    <row r="16" spans="1:10" ht="6" customHeight="1">
      <c r="A16" s="259"/>
      <c r="B16" s="258"/>
      <c r="C16" s="258"/>
      <c r="D16" s="258"/>
      <c r="E16" s="258"/>
      <c r="F16" s="258"/>
      <c r="G16" s="258"/>
      <c r="H16" s="258"/>
      <c r="I16" s="258"/>
      <c r="J16" s="258"/>
    </row>
    <row r="17" spans="1:1" ht="21.2" customHeight="1">
      <c r="A17" s="257" t="s">
        <v>137</v>
      </c>
    </row>
    <row r="18" spans="1:1" ht="21.2" customHeight="1">
      <c r="A18" s="257" t="s">
        <v>136</v>
      </c>
    </row>
    <row r="19" spans="1:1" ht="21.6" customHeight="1">
      <c r="A19" s="256" t="s">
        <v>135</v>
      </c>
    </row>
    <row r="20" spans="1:1" ht="21.6" customHeight="1">
      <c r="A20" s="255"/>
    </row>
    <row r="21" spans="1:1" ht="21.6" customHeight="1">
      <c r="A21" s="255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9" workbookViewId="0">
      <selection activeCell="A15" sqref="A15:J15"/>
    </sheetView>
  </sheetViews>
  <sheetFormatPr defaultColWidth="8" defaultRowHeight="21.75"/>
  <cols>
    <col min="1" max="1" width="19.5703125" style="254" customWidth="1"/>
    <col min="2" max="10" width="11.42578125" style="253" customWidth="1"/>
    <col min="11" max="16384" width="8" style="3"/>
  </cols>
  <sheetData>
    <row r="1" spans="1:10">
      <c r="A1" s="279" t="s">
        <v>147</v>
      </c>
    </row>
    <row r="3" spans="1:10" s="1" customFormat="1">
      <c r="A3" s="275" t="s">
        <v>133</v>
      </c>
      <c r="B3" s="274" t="s">
        <v>0</v>
      </c>
      <c r="C3" s="271"/>
      <c r="D3" s="273"/>
      <c r="E3" s="271" t="s">
        <v>132</v>
      </c>
      <c r="F3" s="272"/>
      <c r="G3" s="273"/>
      <c r="H3" s="271" t="s">
        <v>131</v>
      </c>
      <c r="I3" s="272"/>
      <c r="J3" s="271"/>
    </row>
    <row r="4" spans="1:10" s="1" customFormat="1">
      <c r="A4" s="270" t="s">
        <v>130</v>
      </c>
      <c r="B4" s="269" t="s">
        <v>0</v>
      </c>
      <c r="C4" s="268" t="s">
        <v>1</v>
      </c>
      <c r="D4" s="268" t="s">
        <v>2</v>
      </c>
      <c r="E4" s="268" t="s">
        <v>0</v>
      </c>
      <c r="F4" s="268" t="s">
        <v>1</v>
      </c>
      <c r="G4" s="268" t="s">
        <v>2</v>
      </c>
      <c r="H4" s="268" t="s">
        <v>0</v>
      </c>
      <c r="I4" s="268" t="s">
        <v>1</v>
      </c>
      <c r="J4" s="267" t="s">
        <v>2</v>
      </c>
    </row>
    <row r="5" spans="1:10" s="1" customFormat="1" ht="21.6" customHeight="1">
      <c r="A5" s="2" t="s">
        <v>129</v>
      </c>
      <c r="B5" s="266">
        <v>2480899</v>
      </c>
      <c r="C5" s="266">
        <v>1212911</v>
      </c>
      <c r="D5" s="266">
        <v>1267988</v>
      </c>
      <c r="E5" s="266">
        <v>642919</v>
      </c>
      <c r="F5" s="266">
        <v>308931</v>
      </c>
      <c r="G5" s="266">
        <v>333988</v>
      </c>
      <c r="H5" s="266">
        <v>1837980</v>
      </c>
      <c r="I5" s="266">
        <v>903980</v>
      </c>
      <c r="J5" s="265">
        <v>934000</v>
      </c>
    </row>
    <row r="6" spans="1:10" ht="21.6" customHeight="1">
      <c r="A6" s="264" t="s">
        <v>128</v>
      </c>
      <c r="B6" s="261">
        <v>427654</v>
      </c>
      <c r="C6" s="260">
        <v>221431</v>
      </c>
      <c r="D6" s="260">
        <v>206223</v>
      </c>
      <c r="E6" s="261">
        <v>110719</v>
      </c>
      <c r="F6" s="260">
        <v>56398</v>
      </c>
      <c r="G6" s="260">
        <v>54321</v>
      </c>
      <c r="H6" s="261">
        <v>316935</v>
      </c>
      <c r="I6" s="260">
        <v>165033</v>
      </c>
      <c r="J6" s="253">
        <v>151902</v>
      </c>
    </row>
    <row r="7" spans="1:10" ht="21.6" customHeight="1">
      <c r="A7" s="263" t="s">
        <v>127</v>
      </c>
      <c r="B7" s="261">
        <v>112581</v>
      </c>
      <c r="C7" s="260">
        <v>58299</v>
      </c>
      <c r="D7" s="260">
        <v>54282</v>
      </c>
      <c r="E7" s="261">
        <v>29147</v>
      </c>
      <c r="F7" s="260">
        <v>14849</v>
      </c>
      <c r="G7" s="260">
        <v>14298</v>
      </c>
      <c r="H7" s="261">
        <v>83434</v>
      </c>
      <c r="I7" s="260">
        <v>43450</v>
      </c>
      <c r="J7" s="253">
        <v>39984</v>
      </c>
    </row>
    <row r="8" spans="1:10" ht="21.6" customHeight="1">
      <c r="A8" s="264" t="s">
        <v>126</v>
      </c>
      <c r="B8" s="261">
        <v>82251</v>
      </c>
      <c r="C8" s="260">
        <v>42308</v>
      </c>
      <c r="D8" s="260">
        <v>39943</v>
      </c>
      <c r="E8" s="261">
        <v>21297</v>
      </c>
      <c r="F8" s="260">
        <v>10776</v>
      </c>
      <c r="G8" s="260">
        <v>10521</v>
      </c>
      <c r="H8" s="261">
        <v>60954</v>
      </c>
      <c r="I8" s="260">
        <v>31532</v>
      </c>
      <c r="J8" s="253">
        <v>29422</v>
      </c>
    </row>
    <row r="9" spans="1:10" ht="21.6" customHeight="1">
      <c r="A9" s="263" t="s">
        <v>125</v>
      </c>
      <c r="B9" s="261">
        <v>232621</v>
      </c>
      <c r="C9" s="260">
        <v>117979</v>
      </c>
      <c r="D9" s="260">
        <v>114642</v>
      </c>
      <c r="E9" s="261">
        <v>60245</v>
      </c>
      <c r="F9" s="260">
        <v>30049</v>
      </c>
      <c r="G9" s="260">
        <v>30196</v>
      </c>
      <c r="H9" s="261">
        <v>172376</v>
      </c>
      <c r="I9" s="260">
        <v>87930</v>
      </c>
      <c r="J9" s="253">
        <v>84446</v>
      </c>
    </row>
    <row r="10" spans="1:10" ht="21.6" customHeight="1">
      <c r="A10" s="262" t="s">
        <v>124</v>
      </c>
      <c r="B10" s="261">
        <v>171436</v>
      </c>
      <c r="C10" s="260">
        <v>85496</v>
      </c>
      <c r="D10" s="260">
        <v>85940</v>
      </c>
      <c r="E10" s="261">
        <v>44413</v>
      </c>
      <c r="F10" s="260">
        <v>21776</v>
      </c>
      <c r="G10" s="260">
        <v>22637</v>
      </c>
      <c r="H10" s="261">
        <v>127023</v>
      </c>
      <c r="I10" s="260">
        <v>63720</v>
      </c>
      <c r="J10" s="253">
        <v>63303</v>
      </c>
    </row>
    <row r="11" spans="1:10" ht="21.6" customHeight="1">
      <c r="A11" s="262" t="s">
        <v>123</v>
      </c>
      <c r="B11" s="261">
        <v>118366</v>
      </c>
      <c r="C11" s="260">
        <v>60790</v>
      </c>
      <c r="D11" s="260">
        <v>57576</v>
      </c>
      <c r="E11" s="261">
        <v>30648</v>
      </c>
      <c r="F11" s="260">
        <v>15483</v>
      </c>
      <c r="G11" s="260">
        <v>15165</v>
      </c>
      <c r="H11" s="261">
        <v>87718</v>
      </c>
      <c r="I11" s="260">
        <v>45307</v>
      </c>
      <c r="J11" s="253">
        <v>42411</v>
      </c>
    </row>
    <row r="12" spans="1:10" ht="21.6" customHeight="1">
      <c r="A12" s="262" t="s">
        <v>122</v>
      </c>
      <c r="B12" s="261">
        <v>113454</v>
      </c>
      <c r="C12" s="260">
        <v>57196</v>
      </c>
      <c r="D12" s="260">
        <v>56258</v>
      </c>
      <c r="E12" s="261">
        <v>29387</v>
      </c>
      <c r="F12" s="260">
        <v>14568</v>
      </c>
      <c r="G12" s="260">
        <v>14819</v>
      </c>
      <c r="H12" s="261">
        <v>84067</v>
      </c>
      <c r="I12" s="260">
        <v>42628</v>
      </c>
      <c r="J12" s="253">
        <v>41439</v>
      </c>
    </row>
    <row r="13" spans="1:10" ht="21.6" customHeight="1">
      <c r="A13" s="262" t="s">
        <v>121</v>
      </c>
      <c r="B13" s="261">
        <v>336664</v>
      </c>
      <c r="C13" s="260">
        <v>159653</v>
      </c>
      <c r="D13" s="260">
        <v>177011</v>
      </c>
      <c r="E13" s="261">
        <v>87290</v>
      </c>
      <c r="F13" s="260">
        <v>40666</v>
      </c>
      <c r="G13" s="260">
        <v>46624</v>
      </c>
      <c r="H13" s="261">
        <v>249374</v>
      </c>
      <c r="I13" s="260">
        <v>118987</v>
      </c>
      <c r="J13" s="253">
        <v>130387</v>
      </c>
    </row>
    <row r="14" spans="1:10" ht="21.6" customHeight="1">
      <c r="A14" s="262" t="s">
        <v>120</v>
      </c>
      <c r="B14" s="261">
        <v>369265</v>
      </c>
      <c r="C14" s="260">
        <v>174920</v>
      </c>
      <c r="D14" s="260">
        <v>194345</v>
      </c>
      <c r="E14" s="261">
        <v>95741</v>
      </c>
      <c r="F14" s="260">
        <v>44551</v>
      </c>
      <c r="G14" s="260">
        <v>51190</v>
      </c>
      <c r="H14" s="261">
        <v>273524</v>
      </c>
      <c r="I14" s="260">
        <v>130369</v>
      </c>
      <c r="J14" s="253">
        <v>143155</v>
      </c>
    </row>
    <row r="15" spans="1:10" ht="21.6" customHeight="1">
      <c r="A15" s="334" t="s">
        <v>119</v>
      </c>
      <c r="B15" s="333">
        <v>516607</v>
      </c>
      <c r="C15" s="332">
        <v>234839</v>
      </c>
      <c r="D15" s="332">
        <v>281768</v>
      </c>
      <c r="E15" s="333">
        <v>134032</v>
      </c>
      <c r="F15" s="332">
        <v>59815</v>
      </c>
      <c r="G15" s="332">
        <v>74217</v>
      </c>
      <c r="H15" s="333">
        <v>382575</v>
      </c>
      <c r="I15" s="332">
        <v>175024</v>
      </c>
      <c r="J15" s="331">
        <v>207551</v>
      </c>
    </row>
    <row r="16" spans="1:10" ht="6" customHeight="1">
      <c r="A16" s="259"/>
      <c r="B16" s="258"/>
      <c r="C16" s="258"/>
      <c r="D16" s="258"/>
      <c r="E16" s="258"/>
      <c r="F16" s="258"/>
      <c r="G16" s="258"/>
      <c r="H16" s="258"/>
      <c r="I16" s="258"/>
      <c r="J16" s="258"/>
    </row>
    <row r="17" spans="1:1" ht="21.2" customHeight="1">
      <c r="A17" s="282" t="s">
        <v>137</v>
      </c>
    </row>
    <row r="18" spans="1:1" ht="21.2" customHeight="1">
      <c r="A18" s="282" t="s">
        <v>136</v>
      </c>
    </row>
    <row r="19" spans="1:1" ht="21.6" customHeight="1">
      <c r="A19" s="281" t="s">
        <v>135</v>
      </c>
    </row>
    <row r="20" spans="1:1" ht="21.6" customHeight="1">
      <c r="A20" s="280"/>
    </row>
    <row r="21" spans="1:1" ht="21.6" customHeight="1">
      <c r="A21" s="280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4"/>
  <sheetViews>
    <sheetView topLeftCell="A2" zoomScale="90" zoomScaleNormal="90" workbookViewId="0">
      <selection activeCell="H16" sqref="H16"/>
    </sheetView>
  </sheetViews>
  <sheetFormatPr defaultColWidth="9.140625" defaultRowHeight="24" customHeight="1"/>
  <cols>
    <col min="1" max="1" width="24.140625" style="9" customWidth="1"/>
    <col min="2" max="2" width="11.42578125" style="9" customWidth="1"/>
    <col min="3" max="3" width="10.7109375" style="9" customWidth="1"/>
    <col min="4" max="4" width="11.140625" style="9" customWidth="1"/>
    <col min="5" max="5" width="1" style="9" customWidth="1"/>
    <col min="6" max="6" width="24.42578125" style="9" customWidth="1"/>
    <col min="7" max="7" width="11.42578125" style="9" customWidth="1"/>
    <col min="8" max="8" width="9.7109375" style="9" customWidth="1"/>
    <col min="9" max="9" width="11.42578125" style="9" customWidth="1"/>
    <col min="10" max="10" width="1.42578125" style="9" customWidth="1"/>
    <col min="11" max="11" width="24.28515625" style="9" customWidth="1"/>
    <col min="12" max="12" width="11.42578125" style="9" customWidth="1"/>
    <col min="13" max="13" width="9.42578125" style="9" customWidth="1"/>
    <col min="14" max="14" width="11.5703125" style="9" customWidth="1"/>
    <col min="15" max="15" width="1.140625" style="9" customWidth="1"/>
    <col min="16" max="16" width="24.85546875" style="9" customWidth="1"/>
    <col min="17" max="17" width="11.28515625" style="9" customWidth="1"/>
    <col min="18" max="18" width="9.42578125" style="9" customWidth="1"/>
    <col min="19" max="19" width="11.28515625" style="9" customWidth="1"/>
    <col min="20" max="20" width="0.7109375" style="9" customWidth="1"/>
    <col min="21" max="21" width="25" style="9" customWidth="1"/>
    <col min="22" max="22" width="11.28515625" style="9" customWidth="1"/>
    <col min="23" max="23" width="9.42578125" style="9" customWidth="1"/>
    <col min="24" max="24" width="11.42578125" style="9" customWidth="1"/>
    <col min="25" max="25" width="9.140625" style="9"/>
    <col min="26" max="28" width="11.7109375" style="9" bestFit="1" customWidth="1"/>
    <col min="29" max="16384" width="9.140625" style="9"/>
  </cols>
  <sheetData>
    <row r="1" spans="1:29" ht="29.25" customHeight="1">
      <c r="A1" s="41" t="s">
        <v>22</v>
      </c>
      <c r="F1" s="41"/>
      <c r="K1" s="41"/>
      <c r="P1" s="41"/>
      <c r="U1" s="41"/>
    </row>
    <row r="2" spans="1:29" s="41" customFormat="1" ht="22.9" customHeight="1">
      <c r="A2" s="250" t="s">
        <v>107</v>
      </c>
      <c r="B2" s="44"/>
      <c r="C2" s="44"/>
      <c r="D2" s="44"/>
      <c r="F2" s="44" t="s">
        <v>111</v>
      </c>
      <c r="G2" s="44"/>
      <c r="H2" s="44"/>
      <c r="I2" s="44"/>
      <c r="K2" s="44" t="s">
        <v>110</v>
      </c>
      <c r="L2" s="44"/>
      <c r="M2" s="44"/>
      <c r="N2" s="44"/>
      <c r="P2" s="44" t="s">
        <v>109</v>
      </c>
      <c r="Q2" s="44"/>
      <c r="R2" s="44"/>
      <c r="S2" s="44"/>
      <c r="U2" s="44" t="s">
        <v>108</v>
      </c>
      <c r="V2" s="44"/>
      <c r="W2" s="44"/>
      <c r="X2" s="44"/>
    </row>
    <row r="3" spans="1:29" s="41" customFormat="1" ht="32.25" customHeight="1">
      <c r="A3" s="43" t="s">
        <v>9</v>
      </c>
      <c r="B3" s="42" t="s">
        <v>0</v>
      </c>
      <c r="C3" s="42" t="s">
        <v>1</v>
      </c>
      <c r="D3" s="42" t="s">
        <v>2</v>
      </c>
      <c r="F3" s="43" t="s">
        <v>9</v>
      </c>
      <c r="G3" s="42" t="s">
        <v>0</v>
      </c>
      <c r="H3" s="42" t="s">
        <v>1</v>
      </c>
      <c r="I3" s="42" t="s">
        <v>2</v>
      </c>
      <c r="K3" s="43" t="s">
        <v>9</v>
      </c>
      <c r="L3" s="42" t="s">
        <v>0</v>
      </c>
      <c r="M3" s="42" t="s">
        <v>1</v>
      </c>
      <c r="N3" s="42" t="s">
        <v>2</v>
      </c>
      <c r="P3" s="43" t="s">
        <v>9</v>
      </c>
      <c r="Q3" s="42" t="s">
        <v>0</v>
      </c>
      <c r="R3" s="42" t="s">
        <v>1</v>
      </c>
      <c r="S3" s="42" t="s">
        <v>2</v>
      </c>
      <c r="U3" s="43" t="s">
        <v>9</v>
      </c>
      <c r="V3" s="42" t="s">
        <v>0</v>
      </c>
      <c r="W3" s="42" t="s">
        <v>1</v>
      </c>
      <c r="X3" s="42" t="s">
        <v>2</v>
      </c>
    </row>
    <row r="4" spans="1:29" s="41" customFormat="1" ht="27.75" customHeight="1">
      <c r="A4" s="29"/>
      <c r="B4" s="29"/>
      <c r="C4" s="30" t="s">
        <v>21</v>
      </c>
      <c r="D4" s="29"/>
      <c r="F4" s="29"/>
      <c r="G4" s="29"/>
      <c r="H4" s="30" t="s">
        <v>21</v>
      </c>
      <c r="I4" s="29"/>
      <c r="K4" s="29"/>
      <c r="L4" s="29"/>
      <c r="M4" s="30" t="s">
        <v>21</v>
      </c>
      <c r="N4" s="29"/>
      <c r="P4" s="29"/>
      <c r="Q4" s="29"/>
      <c r="R4" s="30" t="s">
        <v>21</v>
      </c>
      <c r="S4" s="29"/>
      <c r="U4" s="29"/>
      <c r="V4" s="29"/>
      <c r="W4" s="30" t="s">
        <v>21</v>
      </c>
      <c r="X4" s="29"/>
    </row>
    <row r="5" spans="1:29" s="20" customFormat="1" ht="20.25" customHeight="1">
      <c r="A5" s="20" t="s">
        <v>19</v>
      </c>
      <c r="B5" s="40">
        <v>2049836</v>
      </c>
      <c r="C5" s="40">
        <v>990254</v>
      </c>
      <c r="D5" s="39">
        <v>1059582</v>
      </c>
      <c r="E5" s="18"/>
      <c r="F5" s="20" t="s">
        <v>19</v>
      </c>
      <c r="G5" s="38">
        <v>2051355</v>
      </c>
      <c r="H5" s="38">
        <v>990836</v>
      </c>
      <c r="I5" s="38">
        <v>1060519</v>
      </c>
      <c r="J5" s="38"/>
      <c r="K5" s="20" t="s">
        <v>19</v>
      </c>
      <c r="L5" s="38">
        <f>L6+L11</f>
        <v>2052652</v>
      </c>
      <c r="M5" s="38">
        <f>M6+M11</f>
        <v>991315</v>
      </c>
      <c r="N5" s="38">
        <f>N6+N11</f>
        <v>1061337</v>
      </c>
      <c r="O5" s="38"/>
      <c r="P5" s="20" t="s">
        <v>19</v>
      </c>
      <c r="Q5" s="38">
        <v>2053245</v>
      </c>
      <c r="R5" s="38">
        <v>991480</v>
      </c>
      <c r="S5" s="38">
        <v>1061765</v>
      </c>
      <c r="U5" s="20" t="s">
        <v>19</v>
      </c>
      <c r="V5" s="38">
        <f t="shared" ref="V5:V14" si="0">(B5+G5+L5+Q5)/4</f>
        <v>2051772</v>
      </c>
      <c r="W5" s="38">
        <f t="shared" ref="W5:W14" si="1">(C5+H5+M5+R5)/4</f>
        <v>990971.25</v>
      </c>
      <c r="X5" s="38">
        <f t="shared" ref="X5:X14" si="2">(D5+I5+N5+S5)/4</f>
        <v>1060800.75</v>
      </c>
    </row>
    <row r="6" spans="1:29" s="18" customFormat="1" ht="20.25" customHeight="1">
      <c r="A6" s="18" t="s">
        <v>18</v>
      </c>
      <c r="B6" s="35">
        <v>1268832</v>
      </c>
      <c r="C6" s="35">
        <v>703491</v>
      </c>
      <c r="D6" s="35">
        <v>565341</v>
      </c>
      <c r="F6" s="18" t="s">
        <v>18</v>
      </c>
      <c r="G6" s="34">
        <v>1245867</v>
      </c>
      <c r="H6" s="34">
        <v>686365</v>
      </c>
      <c r="I6" s="34">
        <v>559502</v>
      </c>
      <c r="J6" s="28"/>
      <c r="K6" s="18" t="s">
        <v>18</v>
      </c>
      <c r="L6" s="34">
        <f>L7+L10</f>
        <v>1201981</v>
      </c>
      <c r="M6" s="34">
        <f>M7+M10</f>
        <v>685500</v>
      </c>
      <c r="N6" s="34">
        <f>N7+N10</f>
        <v>516481</v>
      </c>
      <c r="O6" s="28"/>
      <c r="P6" s="18" t="s">
        <v>18</v>
      </c>
      <c r="Q6" s="34">
        <v>1244690</v>
      </c>
      <c r="R6" s="34">
        <v>685175</v>
      </c>
      <c r="S6" s="34">
        <v>559515</v>
      </c>
      <c r="U6" s="18" t="s">
        <v>18</v>
      </c>
      <c r="V6" s="34">
        <f t="shared" si="0"/>
        <v>1240342.5</v>
      </c>
      <c r="W6" s="34">
        <f t="shared" si="1"/>
        <v>690132.75</v>
      </c>
      <c r="X6" s="34">
        <f t="shared" si="2"/>
        <v>550209.75</v>
      </c>
    </row>
    <row r="7" spans="1:29" s="18" customFormat="1" ht="20.25" customHeight="1">
      <c r="A7" s="18" t="s">
        <v>17</v>
      </c>
      <c r="B7" s="36">
        <v>1197845.3400000001</v>
      </c>
      <c r="C7" s="36">
        <v>660978.76</v>
      </c>
      <c r="D7" s="35">
        <v>536866</v>
      </c>
      <c r="E7" s="27"/>
      <c r="F7" s="18" t="s">
        <v>17</v>
      </c>
      <c r="G7" s="34">
        <v>1197067</v>
      </c>
      <c r="H7" s="34">
        <v>655195</v>
      </c>
      <c r="I7" s="34">
        <v>541872</v>
      </c>
      <c r="J7" s="28"/>
      <c r="K7" s="18" t="s">
        <v>17</v>
      </c>
      <c r="L7" s="34">
        <v>1178865</v>
      </c>
      <c r="M7" s="34">
        <v>665381</v>
      </c>
      <c r="N7" s="34">
        <v>513484</v>
      </c>
      <c r="O7" s="28"/>
      <c r="P7" s="18" t="s">
        <v>17</v>
      </c>
      <c r="Q7" s="34">
        <v>1224882</v>
      </c>
      <c r="R7" s="34">
        <v>670502</v>
      </c>
      <c r="S7" s="34">
        <v>554380</v>
      </c>
      <c r="U7" s="18" t="s">
        <v>17</v>
      </c>
      <c r="V7" s="34">
        <f t="shared" si="0"/>
        <v>1199664.835</v>
      </c>
      <c r="W7" s="34">
        <f t="shared" si="1"/>
        <v>663014.18999999994</v>
      </c>
      <c r="X7" s="34">
        <f t="shared" si="2"/>
        <v>536650.5</v>
      </c>
    </row>
    <row r="8" spans="1:29" s="18" customFormat="1" ht="20.25" customHeight="1">
      <c r="A8" s="18" t="s">
        <v>16</v>
      </c>
      <c r="B8" s="36">
        <v>1184151</v>
      </c>
      <c r="C8" s="36">
        <v>650780</v>
      </c>
      <c r="D8" s="35">
        <v>533371</v>
      </c>
      <c r="F8" s="18" t="s">
        <v>16</v>
      </c>
      <c r="G8" s="34">
        <v>1171095</v>
      </c>
      <c r="H8" s="34">
        <v>644778</v>
      </c>
      <c r="I8" s="34">
        <v>526317</v>
      </c>
      <c r="J8" s="28"/>
      <c r="K8" s="18" t="s">
        <v>16</v>
      </c>
      <c r="L8" s="34">
        <v>1164344</v>
      </c>
      <c r="M8" s="34">
        <v>655575</v>
      </c>
      <c r="N8" s="34">
        <v>508769</v>
      </c>
      <c r="O8" s="28"/>
      <c r="P8" s="18" t="s">
        <v>16</v>
      </c>
      <c r="Q8" s="34">
        <v>1198717</v>
      </c>
      <c r="R8" s="34">
        <v>654869</v>
      </c>
      <c r="S8" s="34">
        <v>543848</v>
      </c>
      <c r="U8" s="18" t="s">
        <v>16</v>
      </c>
      <c r="V8" s="34">
        <f t="shared" si="0"/>
        <v>1179576.75</v>
      </c>
      <c r="W8" s="34">
        <f t="shared" si="1"/>
        <v>651500.5</v>
      </c>
      <c r="X8" s="34">
        <f t="shared" si="2"/>
        <v>528076.25</v>
      </c>
    </row>
    <row r="9" spans="1:29" s="18" customFormat="1" ht="20.25" customHeight="1">
      <c r="A9" s="18" t="s">
        <v>15</v>
      </c>
      <c r="B9" s="36">
        <v>13694</v>
      </c>
      <c r="C9" s="36">
        <v>10199</v>
      </c>
      <c r="D9" s="35">
        <v>3495</v>
      </c>
      <c r="F9" s="18" t="s">
        <v>15</v>
      </c>
      <c r="G9" s="34">
        <v>25972</v>
      </c>
      <c r="H9" s="34">
        <v>10417</v>
      </c>
      <c r="I9" s="34">
        <v>15555</v>
      </c>
      <c r="J9" s="28"/>
      <c r="K9" s="18" t="s">
        <v>15</v>
      </c>
      <c r="L9" s="34">
        <v>14521</v>
      </c>
      <c r="M9" s="34">
        <v>9806</v>
      </c>
      <c r="N9" s="34">
        <v>4715</v>
      </c>
      <c r="O9" s="28"/>
      <c r="P9" s="18" t="s">
        <v>15</v>
      </c>
      <c r="Q9" s="34">
        <v>26165</v>
      </c>
      <c r="R9" s="34">
        <v>15633</v>
      </c>
      <c r="S9" s="34">
        <v>10532</v>
      </c>
      <c r="U9" s="18" t="s">
        <v>15</v>
      </c>
      <c r="V9" s="34">
        <f t="shared" si="0"/>
        <v>20088</v>
      </c>
      <c r="W9" s="34">
        <f t="shared" si="1"/>
        <v>11513.75</v>
      </c>
      <c r="X9" s="34">
        <f t="shared" si="2"/>
        <v>8574.25</v>
      </c>
      <c r="Z9" s="120"/>
      <c r="AA9" s="120"/>
      <c r="AB9" s="120"/>
      <c r="AC9" s="120"/>
    </row>
    <row r="10" spans="1:29" s="18" customFormat="1" ht="20.25" customHeight="1">
      <c r="A10" s="18" t="s">
        <v>14</v>
      </c>
      <c r="B10" s="35">
        <v>70987</v>
      </c>
      <c r="C10" s="35">
        <v>42512</v>
      </c>
      <c r="D10" s="37">
        <v>28475</v>
      </c>
      <c r="F10" s="18" t="s">
        <v>14</v>
      </c>
      <c r="G10" s="34">
        <v>48800</v>
      </c>
      <c r="H10" s="34">
        <v>31170</v>
      </c>
      <c r="I10" s="34">
        <v>17630</v>
      </c>
      <c r="J10" s="28"/>
      <c r="K10" s="18" t="s">
        <v>14</v>
      </c>
      <c r="L10" s="34">
        <v>23116</v>
      </c>
      <c r="M10" s="34">
        <v>20119</v>
      </c>
      <c r="N10" s="34">
        <v>2997</v>
      </c>
      <c r="O10" s="28"/>
      <c r="P10" s="18" t="s">
        <v>14</v>
      </c>
      <c r="Q10" s="34">
        <v>19808</v>
      </c>
      <c r="R10" s="34">
        <v>14673</v>
      </c>
      <c r="S10" s="34">
        <v>5135</v>
      </c>
      <c r="U10" s="18" t="s">
        <v>14</v>
      </c>
      <c r="V10" s="34">
        <f t="shared" si="0"/>
        <v>40677.75</v>
      </c>
      <c r="W10" s="34">
        <f t="shared" si="1"/>
        <v>27118.5</v>
      </c>
      <c r="X10" s="34">
        <f t="shared" si="2"/>
        <v>13559.25</v>
      </c>
    </row>
    <row r="11" spans="1:29" s="18" customFormat="1" ht="20.25" customHeight="1">
      <c r="A11" s="18" t="s">
        <v>13</v>
      </c>
      <c r="B11" s="36">
        <v>781004</v>
      </c>
      <c r="C11" s="36">
        <v>286763</v>
      </c>
      <c r="D11" s="36">
        <v>494241</v>
      </c>
      <c r="F11" s="18" t="s">
        <v>13</v>
      </c>
      <c r="G11" s="34">
        <v>805488</v>
      </c>
      <c r="H11" s="34">
        <v>304471</v>
      </c>
      <c r="I11" s="34">
        <v>501017</v>
      </c>
      <c r="J11" s="28"/>
      <c r="K11" s="18" t="s">
        <v>13</v>
      </c>
      <c r="L11" s="34">
        <v>850671</v>
      </c>
      <c r="M11" s="34">
        <v>305815</v>
      </c>
      <c r="N11" s="34">
        <v>544856</v>
      </c>
      <c r="P11" s="18" t="s">
        <v>13</v>
      </c>
      <c r="Q11" s="34">
        <v>808555</v>
      </c>
      <c r="R11" s="34">
        <v>306305</v>
      </c>
      <c r="S11" s="34">
        <v>502250</v>
      </c>
      <c r="U11" s="18" t="s">
        <v>13</v>
      </c>
      <c r="V11" s="34">
        <f t="shared" si="0"/>
        <v>811429.5</v>
      </c>
      <c r="W11" s="34">
        <f t="shared" si="1"/>
        <v>300838.5</v>
      </c>
      <c r="X11" s="34">
        <f t="shared" si="2"/>
        <v>510591</v>
      </c>
    </row>
    <row r="12" spans="1:29" s="18" customFormat="1" ht="20.25" customHeight="1">
      <c r="A12" s="18" t="s">
        <v>12</v>
      </c>
      <c r="B12" s="36">
        <v>189898</v>
      </c>
      <c r="C12" s="36">
        <v>7101</v>
      </c>
      <c r="D12" s="35">
        <v>182797</v>
      </c>
      <c r="E12" s="11"/>
      <c r="F12" s="18" t="s">
        <v>12</v>
      </c>
      <c r="G12" s="34">
        <v>190458</v>
      </c>
      <c r="H12" s="34">
        <v>10637</v>
      </c>
      <c r="I12" s="34">
        <v>179821</v>
      </c>
      <c r="J12" s="28"/>
      <c r="K12" s="18" t="s">
        <v>12</v>
      </c>
      <c r="L12" s="34">
        <v>231399</v>
      </c>
      <c r="M12" s="34">
        <v>11292</v>
      </c>
      <c r="N12" s="34">
        <v>220107</v>
      </c>
      <c r="P12" s="18" t="s">
        <v>12</v>
      </c>
      <c r="Q12" s="34">
        <v>189374</v>
      </c>
      <c r="R12" s="34">
        <v>10905</v>
      </c>
      <c r="S12" s="34">
        <v>178469</v>
      </c>
      <c r="U12" s="18" t="s">
        <v>12</v>
      </c>
      <c r="V12" s="34">
        <f t="shared" si="0"/>
        <v>200282.25</v>
      </c>
      <c r="W12" s="34">
        <f t="shared" si="1"/>
        <v>9983.75</v>
      </c>
      <c r="X12" s="34">
        <f t="shared" si="2"/>
        <v>190298.5</v>
      </c>
    </row>
    <row r="13" spans="1:29" s="20" customFormat="1" ht="20.25" customHeight="1">
      <c r="A13" s="18" t="s">
        <v>11</v>
      </c>
      <c r="B13" s="36">
        <v>174365</v>
      </c>
      <c r="C13" s="36">
        <v>78621</v>
      </c>
      <c r="D13" s="35">
        <v>95744</v>
      </c>
      <c r="E13" s="11"/>
      <c r="F13" s="18" t="s">
        <v>11</v>
      </c>
      <c r="G13" s="34">
        <v>164015</v>
      </c>
      <c r="H13" s="34">
        <v>75551</v>
      </c>
      <c r="I13" s="34">
        <v>88464</v>
      </c>
      <c r="J13" s="28"/>
      <c r="K13" s="18" t="s">
        <v>11</v>
      </c>
      <c r="L13" s="34">
        <v>178910</v>
      </c>
      <c r="M13" s="34">
        <v>82234</v>
      </c>
      <c r="N13" s="34">
        <v>96676</v>
      </c>
      <c r="O13" s="28"/>
      <c r="P13" s="18" t="s">
        <v>11</v>
      </c>
      <c r="Q13" s="34">
        <v>150770</v>
      </c>
      <c r="R13" s="34">
        <v>66991</v>
      </c>
      <c r="S13" s="34">
        <v>83779</v>
      </c>
      <c r="U13" s="18" t="s">
        <v>11</v>
      </c>
      <c r="V13" s="34">
        <f t="shared" si="0"/>
        <v>167015</v>
      </c>
      <c r="W13" s="34">
        <f t="shared" si="1"/>
        <v>75849.25</v>
      </c>
      <c r="X13" s="34">
        <f t="shared" si="2"/>
        <v>91165.75</v>
      </c>
    </row>
    <row r="14" spans="1:29" s="18" customFormat="1" ht="20.25" customHeight="1">
      <c r="A14" s="17" t="s">
        <v>10</v>
      </c>
      <c r="B14" s="36">
        <v>416741</v>
      </c>
      <c r="C14" s="36">
        <v>201041</v>
      </c>
      <c r="D14" s="35">
        <v>215700</v>
      </c>
      <c r="E14" s="11"/>
      <c r="F14" s="17" t="s">
        <v>10</v>
      </c>
      <c r="G14" s="34">
        <v>451015</v>
      </c>
      <c r="H14" s="34">
        <v>218283</v>
      </c>
      <c r="I14" s="34">
        <v>232732</v>
      </c>
      <c r="J14" s="28"/>
      <c r="K14" s="17" t="s">
        <v>10</v>
      </c>
      <c r="L14" s="34">
        <v>440362</v>
      </c>
      <c r="M14" s="34">
        <v>212289</v>
      </c>
      <c r="N14" s="34">
        <v>228073</v>
      </c>
      <c r="O14" s="28"/>
      <c r="P14" s="17" t="s">
        <v>10</v>
      </c>
      <c r="Q14" s="34">
        <v>468411</v>
      </c>
      <c r="R14" s="34">
        <v>228409</v>
      </c>
      <c r="S14" s="34">
        <v>240002</v>
      </c>
      <c r="U14" s="17" t="s">
        <v>10</v>
      </c>
      <c r="V14" s="34">
        <f t="shared" si="0"/>
        <v>444132.25</v>
      </c>
      <c r="W14" s="34">
        <f t="shared" si="1"/>
        <v>215005.5</v>
      </c>
      <c r="X14" s="34">
        <f t="shared" si="2"/>
        <v>229126.75</v>
      </c>
    </row>
    <row r="15" spans="1:29" s="18" customFormat="1" ht="11.25" customHeight="1">
      <c r="A15" s="23"/>
      <c r="B15" s="33"/>
      <c r="C15" s="33"/>
      <c r="D15" s="33"/>
      <c r="E15" s="32"/>
      <c r="F15" s="23"/>
      <c r="G15" s="31"/>
      <c r="H15" s="31"/>
      <c r="I15" s="31"/>
      <c r="K15" s="23"/>
      <c r="L15" s="31"/>
      <c r="M15" s="31"/>
      <c r="N15" s="31"/>
      <c r="O15" s="28"/>
      <c r="P15" s="23"/>
      <c r="Q15" s="119"/>
      <c r="R15" s="119"/>
      <c r="S15" s="119"/>
      <c r="U15" s="23"/>
      <c r="V15" s="119"/>
      <c r="W15" s="119"/>
      <c r="X15" s="119"/>
    </row>
    <row r="16" spans="1:29" s="27" customFormat="1" ht="23.25" customHeight="1">
      <c r="A16" s="29"/>
      <c r="B16" s="26"/>
      <c r="C16" s="30" t="s">
        <v>20</v>
      </c>
      <c r="D16" s="29"/>
      <c r="F16" s="29"/>
      <c r="G16" s="26"/>
      <c r="H16" s="30" t="s">
        <v>20</v>
      </c>
      <c r="I16" s="29"/>
      <c r="K16" s="29"/>
      <c r="L16" s="26"/>
      <c r="M16" s="30" t="s">
        <v>20</v>
      </c>
      <c r="N16" s="29"/>
      <c r="O16" s="28"/>
      <c r="P16" s="29"/>
      <c r="Q16" s="26"/>
      <c r="R16" s="30" t="s">
        <v>20</v>
      </c>
      <c r="S16" s="29"/>
      <c r="U16" s="29"/>
      <c r="V16" s="26"/>
      <c r="W16" s="30" t="s">
        <v>20</v>
      </c>
      <c r="X16" s="29"/>
    </row>
    <row r="17" spans="1:24" s="24" customFormat="1" ht="20.25" customHeight="1">
      <c r="A17" s="25"/>
      <c r="F17" s="25"/>
      <c r="K17" s="25"/>
      <c r="P17" s="25"/>
      <c r="U17" s="25"/>
    </row>
    <row r="18" spans="1:24" s="20" customFormat="1" ht="20.25" customHeight="1">
      <c r="A18" s="20" t="s">
        <v>19</v>
      </c>
      <c r="B18" s="22">
        <v>100</v>
      </c>
      <c r="C18" s="22">
        <v>100</v>
      </c>
      <c r="D18" s="22">
        <v>100</v>
      </c>
      <c r="E18" s="21"/>
      <c r="F18" s="20" t="s">
        <v>19</v>
      </c>
      <c r="G18" s="22">
        <v>100</v>
      </c>
      <c r="H18" s="22">
        <v>100</v>
      </c>
      <c r="I18" s="22">
        <v>100</v>
      </c>
      <c r="J18" s="21"/>
      <c r="K18" s="20" t="s">
        <v>19</v>
      </c>
      <c r="L18" s="22">
        <v>100</v>
      </c>
      <c r="M18" s="22">
        <v>100</v>
      </c>
      <c r="N18" s="22">
        <v>100</v>
      </c>
      <c r="O18" s="21"/>
      <c r="P18" s="20" t="s">
        <v>19</v>
      </c>
      <c r="Q18" s="22">
        <v>100</v>
      </c>
      <c r="R18" s="22">
        <v>100</v>
      </c>
      <c r="S18" s="22">
        <v>100</v>
      </c>
      <c r="U18" s="20" t="s">
        <v>19</v>
      </c>
      <c r="V18" s="22">
        <v>100</v>
      </c>
      <c r="W18" s="22">
        <v>100</v>
      </c>
      <c r="X18" s="22">
        <v>100</v>
      </c>
    </row>
    <row r="19" spans="1:24" s="18" customFormat="1" ht="20.25" customHeight="1">
      <c r="A19" s="18" t="s">
        <v>18</v>
      </c>
      <c r="B19" s="16">
        <f>B6*100/B$5</f>
        <v>61.899195838106074</v>
      </c>
      <c r="C19" s="16">
        <f>C6*100/C$5</f>
        <v>71.041470168259863</v>
      </c>
      <c r="D19" s="16">
        <f>D6*100/D$5</f>
        <v>53.355096632445623</v>
      </c>
      <c r="E19" s="15"/>
      <c r="F19" s="18" t="s">
        <v>18</v>
      </c>
      <c r="G19" s="16">
        <f t="shared" ref="G19:I27" si="3">G6*100/G$5</f>
        <v>60.733856402231694</v>
      </c>
      <c r="H19" s="16">
        <f t="shared" si="3"/>
        <v>69.271302213484375</v>
      </c>
      <c r="I19" s="16">
        <f t="shared" si="3"/>
        <v>52.757376341206523</v>
      </c>
      <c r="J19" s="15"/>
      <c r="K19" s="18" t="s">
        <v>18</v>
      </c>
      <c r="L19" s="16">
        <f t="shared" ref="L19:N27" si="4">L6*100/L$5</f>
        <v>58.557466146234241</v>
      </c>
      <c r="M19" s="16">
        <f t="shared" si="4"/>
        <v>69.150572724108883</v>
      </c>
      <c r="N19" s="16">
        <f t="shared" si="4"/>
        <v>48.663242683520878</v>
      </c>
      <c r="O19" s="15"/>
      <c r="P19" s="18" t="s">
        <v>18</v>
      </c>
      <c r="Q19" s="16">
        <f>Q6*100/Q$5</f>
        <v>60.620627348416775</v>
      </c>
      <c r="R19" s="16">
        <f t="shared" ref="Q19:S27" si="5">R6*100/R$5</f>
        <v>69.106285552910805</v>
      </c>
      <c r="S19" s="16">
        <f t="shared" si="5"/>
        <v>52.696689003687254</v>
      </c>
      <c r="U19" s="18" t="s">
        <v>18</v>
      </c>
      <c r="V19" s="16">
        <f t="shared" ref="V19:X27" si="6">V6*100/V$5</f>
        <v>60.452257853211762</v>
      </c>
      <c r="W19" s="16">
        <f t="shared" si="6"/>
        <v>69.642055710496138</v>
      </c>
      <c r="X19" s="16">
        <f t="shared" si="6"/>
        <v>51.867398283796462</v>
      </c>
    </row>
    <row r="20" spans="1:24" s="18" customFormat="1" ht="20.25" customHeight="1">
      <c r="A20" s="18" t="s">
        <v>17</v>
      </c>
      <c r="B20" s="16">
        <f t="shared" ref="B20:C25" si="7">B7*100/B$5</f>
        <v>58.4361548923914</v>
      </c>
      <c r="C20" s="16">
        <f t="shared" si="7"/>
        <v>66.748405964530306</v>
      </c>
      <c r="D20" s="16">
        <f t="shared" ref="D20:D27" si="8">D7*100/D$5</f>
        <v>50.667716137118219</v>
      </c>
      <c r="E20" s="15"/>
      <c r="F20" s="18" t="s">
        <v>17</v>
      </c>
      <c r="G20" s="16">
        <f t="shared" si="3"/>
        <v>58.354941002410605</v>
      </c>
      <c r="H20" s="16">
        <f t="shared" si="3"/>
        <v>66.125473842290759</v>
      </c>
      <c r="I20" s="16">
        <f t="shared" si="3"/>
        <v>51.094982739583166</v>
      </c>
      <c r="J20" s="15"/>
      <c r="K20" s="18" t="s">
        <v>17</v>
      </c>
      <c r="L20" s="16">
        <f t="shared" si="4"/>
        <v>57.43131324744769</v>
      </c>
      <c r="M20" s="16">
        <f t="shared" si="4"/>
        <v>67.121046287002613</v>
      </c>
      <c r="N20" s="16">
        <f t="shared" si="4"/>
        <v>48.380863005812479</v>
      </c>
      <c r="O20" s="15"/>
      <c r="P20" s="18" t="s">
        <v>17</v>
      </c>
      <c r="Q20" s="16">
        <f t="shared" si="5"/>
        <v>59.655910522124735</v>
      </c>
      <c r="R20" s="16">
        <f>R7*100/R$5</f>
        <v>67.626376729737359</v>
      </c>
      <c r="S20" s="16">
        <f t="shared" si="5"/>
        <v>52.213060328792153</v>
      </c>
      <c r="U20" s="18" t="s">
        <v>17</v>
      </c>
      <c r="V20" s="16">
        <f t="shared" si="6"/>
        <v>58.469695219546814</v>
      </c>
      <c r="W20" s="16">
        <f t="shared" si="6"/>
        <v>66.905491960538711</v>
      </c>
      <c r="X20" s="16">
        <f t="shared" si="6"/>
        <v>50.589189345878573</v>
      </c>
    </row>
    <row r="21" spans="1:24" s="11" customFormat="1" ht="20.25" customHeight="1">
      <c r="A21" s="18" t="s">
        <v>16</v>
      </c>
      <c r="B21" s="16">
        <f t="shared" si="7"/>
        <v>57.768084861423063</v>
      </c>
      <c r="C21" s="16">
        <f t="shared" si="7"/>
        <v>65.718492427195443</v>
      </c>
      <c r="D21" s="16">
        <f t="shared" si="8"/>
        <v>50.337869084223776</v>
      </c>
      <c r="E21" s="15"/>
      <c r="F21" s="18" t="s">
        <v>16</v>
      </c>
      <c r="G21" s="16">
        <f t="shared" si="3"/>
        <v>57.088851027735323</v>
      </c>
      <c r="H21" s="16">
        <f t="shared" si="3"/>
        <v>65.07413941358611</v>
      </c>
      <c r="I21" s="16">
        <f t="shared" si="3"/>
        <v>49.628248055904706</v>
      </c>
      <c r="J21" s="15"/>
      <c r="K21" s="18" t="s">
        <v>16</v>
      </c>
      <c r="L21" s="16">
        <f t="shared" si="4"/>
        <v>56.723886952099043</v>
      </c>
      <c r="M21" s="16">
        <f t="shared" si="4"/>
        <v>66.131855162082687</v>
      </c>
      <c r="N21" s="16">
        <f t="shared" si="4"/>
        <v>47.936612028036336</v>
      </c>
      <c r="O21" s="15"/>
      <c r="P21" s="18" t="s">
        <v>16</v>
      </c>
      <c r="Q21" s="16">
        <f t="shared" si="5"/>
        <v>58.3815862208358</v>
      </c>
      <c r="R21" s="16">
        <f t="shared" si="5"/>
        <v>66.049642958002181</v>
      </c>
      <c r="S21" s="16">
        <f>S8*100/S$5</f>
        <v>51.221127085560362</v>
      </c>
      <c r="U21" s="18" t="s">
        <v>16</v>
      </c>
      <c r="V21" s="16">
        <f t="shared" si="6"/>
        <v>57.490634924348321</v>
      </c>
      <c r="W21" s="16">
        <f t="shared" si="6"/>
        <v>65.743632824867518</v>
      </c>
      <c r="X21" s="16">
        <f t="shared" si="6"/>
        <v>49.780908431672962</v>
      </c>
    </row>
    <row r="22" spans="1:24" s="11" customFormat="1" ht="20.25" customHeight="1">
      <c r="A22" s="18" t="s">
        <v>15</v>
      </c>
      <c r="B22" s="19">
        <f t="shared" si="7"/>
        <v>0.66805344427554203</v>
      </c>
      <c r="C22" s="16">
        <f t="shared" si="7"/>
        <v>1.0299377735409299</v>
      </c>
      <c r="D22" s="16">
        <f t="shared" si="8"/>
        <v>0.32984705289444327</v>
      </c>
      <c r="E22" s="15"/>
      <c r="F22" s="18" t="s">
        <v>15</v>
      </c>
      <c r="G22" s="16">
        <f t="shared" si="3"/>
        <v>1.2660899746752756</v>
      </c>
      <c r="H22" s="16">
        <f t="shared" si="3"/>
        <v>1.0513344287046493</v>
      </c>
      <c r="I22" s="16">
        <f t="shared" si="3"/>
        <v>1.4667346836784632</v>
      </c>
      <c r="J22" s="15"/>
      <c r="K22" s="18" t="s">
        <v>15</v>
      </c>
      <c r="L22" s="16">
        <f t="shared" si="4"/>
        <v>0.70742629534865142</v>
      </c>
      <c r="M22" s="16">
        <f t="shared" si="4"/>
        <v>0.98919112491992955</v>
      </c>
      <c r="N22" s="16">
        <f t="shared" si="4"/>
        <v>0.44425097777614464</v>
      </c>
      <c r="O22" s="15"/>
      <c r="P22" s="18" t="s">
        <v>15</v>
      </c>
      <c r="Q22" s="16">
        <f t="shared" si="5"/>
        <v>1.2743243012889354</v>
      </c>
      <c r="R22" s="16">
        <f t="shared" si="5"/>
        <v>1.5767337717351837</v>
      </c>
      <c r="S22" s="16">
        <f t="shared" si="5"/>
        <v>0.99193324323178855</v>
      </c>
      <c r="U22" s="18" t="s">
        <v>15</v>
      </c>
      <c r="V22" s="16">
        <f t="shared" si="6"/>
        <v>0.97905615243799016</v>
      </c>
      <c r="W22" s="16">
        <f t="shared" si="6"/>
        <v>1.1618651903372574</v>
      </c>
      <c r="X22" s="16">
        <f t="shared" si="6"/>
        <v>0.8082809142056131</v>
      </c>
    </row>
    <row r="23" spans="1:24" s="11" customFormat="1" ht="20.25" customHeight="1">
      <c r="A23" s="18" t="s">
        <v>14</v>
      </c>
      <c r="B23" s="16">
        <f t="shared" si="7"/>
        <v>3.4630575324074706</v>
      </c>
      <c r="C23" s="16">
        <f t="shared" si="7"/>
        <v>4.2930399675234838</v>
      </c>
      <c r="D23" s="16">
        <f t="shared" si="8"/>
        <v>2.6873804953274028</v>
      </c>
      <c r="E23" s="15"/>
      <c r="F23" s="18" t="s">
        <v>14</v>
      </c>
      <c r="G23" s="16">
        <f t="shared" si="3"/>
        <v>2.3789153998210937</v>
      </c>
      <c r="H23" s="16">
        <f t="shared" si="3"/>
        <v>3.1458283711936184</v>
      </c>
      <c r="I23" s="16">
        <f t="shared" si="3"/>
        <v>1.662393601623356</v>
      </c>
      <c r="J23" s="15"/>
      <c r="K23" s="18" t="s">
        <v>14</v>
      </c>
      <c r="L23" s="16">
        <f t="shared" si="4"/>
        <v>1.1261528987865455</v>
      </c>
      <c r="M23" s="16">
        <f t="shared" si="4"/>
        <v>2.0295264371062678</v>
      </c>
      <c r="N23" s="16">
        <f t="shared" si="4"/>
        <v>0.28237967770839989</v>
      </c>
      <c r="O23" s="15"/>
      <c r="P23" s="18" t="s">
        <v>14</v>
      </c>
      <c r="Q23" s="16">
        <f>Q10*100/Q$5</f>
        <v>0.96471682629204014</v>
      </c>
      <c r="R23" s="16">
        <f>R10*100/R$5</f>
        <v>1.4799088231734376</v>
      </c>
      <c r="S23" s="16">
        <f>S10*100/S$5</f>
        <v>0.48362867489510392</v>
      </c>
      <c r="U23" s="18" t="s">
        <v>14</v>
      </c>
      <c r="V23" s="16">
        <f t="shared" si="6"/>
        <v>1.9825667764254509</v>
      </c>
      <c r="W23" s="16">
        <f t="shared" si="6"/>
        <v>2.7365576952913617</v>
      </c>
      <c r="X23" s="16">
        <f t="shared" si="6"/>
        <v>1.2782089379178889</v>
      </c>
    </row>
    <row r="24" spans="1:24" s="11" customFormat="1" ht="20.25" customHeight="1">
      <c r="A24" s="18" t="s">
        <v>13</v>
      </c>
      <c r="B24" s="16">
        <f t="shared" si="7"/>
        <v>38.100804161893926</v>
      </c>
      <c r="C24" s="16">
        <f t="shared" si="7"/>
        <v>28.95852983174014</v>
      </c>
      <c r="D24" s="16">
        <f t="shared" si="8"/>
        <v>46.644903367554377</v>
      </c>
      <c r="E24" s="15"/>
      <c r="F24" s="18" t="s">
        <v>13</v>
      </c>
      <c r="G24" s="16">
        <f t="shared" si="3"/>
        <v>39.266143597768306</v>
      </c>
      <c r="H24" s="16">
        <f t="shared" si="3"/>
        <v>30.728697786515628</v>
      </c>
      <c r="I24" s="16">
        <f t="shared" si="3"/>
        <v>47.242623658793477</v>
      </c>
      <c r="J24" s="15"/>
      <c r="K24" s="18" t="s">
        <v>13</v>
      </c>
      <c r="L24" s="16">
        <f t="shared" si="4"/>
        <v>41.442533853765759</v>
      </c>
      <c r="M24" s="16">
        <f t="shared" si="4"/>
        <v>30.849427275891113</v>
      </c>
      <c r="N24" s="16">
        <f t="shared" si="4"/>
        <v>51.336757316479122</v>
      </c>
      <c r="O24" s="15"/>
      <c r="P24" s="18" t="s">
        <v>13</v>
      </c>
      <c r="Q24" s="16">
        <f>Q11*100/Q$5-0.03</f>
        <v>39.349372651583224</v>
      </c>
      <c r="R24" s="16">
        <f t="shared" si="5"/>
        <v>30.893714447089199</v>
      </c>
      <c r="S24" s="16">
        <f t="shared" si="5"/>
        <v>47.303310996312746</v>
      </c>
      <c r="U24" s="18" t="s">
        <v>13</v>
      </c>
      <c r="V24" s="16">
        <f t="shared" si="6"/>
        <v>39.547742146788238</v>
      </c>
      <c r="W24" s="16">
        <f t="shared" si="6"/>
        <v>30.357944289503859</v>
      </c>
      <c r="X24" s="16">
        <f t="shared" si="6"/>
        <v>48.132601716203538</v>
      </c>
    </row>
    <row r="25" spans="1:24" s="11" customFormat="1" ht="20.25" customHeight="1">
      <c r="A25" s="18" t="s">
        <v>12</v>
      </c>
      <c r="B25" s="16">
        <f t="shared" si="7"/>
        <v>9.2640581978265573</v>
      </c>
      <c r="C25" s="16">
        <f t="shared" si="7"/>
        <v>0.71708874692755598</v>
      </c>
      <c r="D25" s="16">
        <f t="shared" si="8"/>
        <v>17.251803069512317</v>
      </c>
      <c r="E25" s="15"/>
      <c r="F25" s="18" t="s">
        <v>12</v>
      </c>
      <c r="G25" s="16">
        <f t="shared" si="3"/>
        <v>9.2844973200640553</v>
      </c>
      <c r="H25" s="16">
        <f t="shared" si="3"/>
        <v>1.0735379013277677</v>
      </c>
      <c r="I25" s="16">
        <f t="shared" si="3"/>
        <v>16.955943269286077</v>
      </c>
      <c r="J25" s="15"/>
      <c r="K25" s="18" t="s">
        <v>12</v>
      </c>
      <c r="L25" s="16">
        <f t="shared" si="4"/>
        <v>11.273172461771406</v>
      </c>
      <c r="M25" s="16">
        <f t="shared" si="4"/>
        <v>1.1390930229039204</v>
      </c>
      <c r="N25" s="16">
        <f t="shared" si="4"/>
        <v>20.738653227014606</v>
      </c>
      <c r="O25" s="15"/>
      <c r="P25" s="18" t="s">
        <v>12</v>
      </c>
      <c r="Q25" s="16">
        <f t="shared" si="5"/>
        <v>9.2231565156617936</v>
      </c>
      <c r="R25" s="16">
        <f t="shared" si="5"/>
        <v>1.0998709000685842</v>
      </c>
      <c r="S25" s="16">
        <f t="shared" si="5"/>
        <v>16.808710025288082</v>
      </c>
      <c r="U25" s="18" t="s">
        <v>12</v>
      </c>
      <c r="V25" s="16">
        <f t="shared" si="6"/>
        <v>9.7614281703815049</v>
      </c>
      <c r="W25" s="16">
        <f t="shared" si="6"/>
        <v>1.0074712056479944</v>
      </c>
      <c r="X25" s="16">
        <f t="shared" si="6"/>
        <v>17.939137015127489</v>
      </c>
    </row>
    <row r="26" spans="1:24" s="11" customFormat="1" ht="20.25" customHeight="1">
      <c r="A26" s="18" t="s">
        <v>11</v>
      </c>
      <c r="B26" s="16">
        <f>B13*100/B$5</f>
        <v>8.5062902593183072</v>
      </c>
      <c r="C26" s="16">
        <f>C13*100/C$5</f>
        <v>7.939478154089759</v>
      </c>
      <c r="D26" s="16">
        <f t="shared" si="8"/>
        <v>9.0360160893635406</v>
      </c>
      <c r="E26" s="15"/>
      <c r="F26" s="18" t="s">
        <v>11</v>
      </c>
      <c r="G26" s="16">
        <f t="shared" si="3"/>
        <v>7.9954469119191947</v>
      </c>
      <c r="H26" s="16">
        <f t="shared" si="3"/>
        <v>7.6249752734054876</v>
      </c>
      <c r="I26" s="16">
        <f t="shared" si="3"/>
        <v>8.3415761528081998</v>
      </c>
      <c r="J26" s="15"/>
      <c r="K26" s="18" t="s">
        <v>11</v>
      </c>
      <c r="L26" s="16">
        <f t="shared" si="4"/>
        <v>8.7160414916897757</v>
      </c>
      <c r="M26" s="16">
        <f t="shared" si="4"/>
        <v>8.2954459480588909</v>
      </c>
      <c r="N26" s="16">
        <f t="shared" si="4"/>
        <v>9.1088881288412633</v>
      </c>
      <c r="O26" s="15"/>
      <c r="P26" s="18" t="s">
        <v>11</v>
      </c>
      <c r="Q26" s="16">
        <f>Q13*100/Q$5</f>
        <v>7.3430106977004694</v>
      </c>
      <c r="R26" s="16">
        <f t="shared" si="5"/>
        <v>6.7566668011457622</v>
      </c>
      <c r="S26" s="16">
        <f t="shared" si="5"/>
        <v>7.8905407505427281</v>
      </c>
      <c r="U26" s="18" t="s">
        <v>11</v>
      </c>
      <c r="V26" s="16">
        <f t="shared" si="6"/>
        <v>8.1400370021620336</v>
      </c>
      <c r="W26" s="16">
        <f t="shared" si="6"/>
        <v>7.6540313354196705</v>
      </c>
      <c r="X26" s="16">
        <f t="shared" si="6"/>
        <v>8.5940502964387981</v>
      </c>
    </row>
    <row r="27" spans="1:24" s="11" customFormat="1" ht="20.25" customHeight="1">
      <c r="A27" s="17" t="s">
        <v>10</v>
      </c>
      <c r="B27" s="16">
        <f>B14*100/B$5</f>
        <v>20.330455704749063</v>
      </c>
      <c r="C27" s="16">
        <f>C14*100/C$5</f>
        <v>20.301962930722823</v>
      </c>
      <c r="D27" s="16">
        <f t="shared" si="8"/>
        <v>20.357084208678515</v>
      </c>
      <c r="E27" s="15"/>
      <c r="F27" s="17" t="s">
        <v>10</v>
      </c>
      <c r="G27" s="16">
        <f t="shared" si="3"/>
        <v>21.986199365785055</v>
      </c>
      <c r="H27" s="16">
        <f t="shared" si="3"/>
        <v>22.030184611782374</v>
      </c>
      <c r="I27" s="16">
        <f t="shared" si="3"/>
        <v>21.945104236699201</v>
      </c>
      <c r="J27" s="15"/>
      <c r="K27" s="17" t="s">
        <v>10</v>
      </c>
      <c r="L27" s="16">
        <f t="shared" si="4"/>
        <v>21.453319900304582</v>
      </c>
      <c r="M27" s="16">
        <f t="shared" si="4"/>
        <v>21.414888304928301</v>
      </c>
      <c r="N27" s="16">
        <f t="shared" si="4"/>
        <v>21.489215960623252</v>
      </c>
      <c r="O27" s="15"/>
      <c r="P27" s="17" t="s">
        <v>10</v>
      </c>
      <c r="Q27" s="16">
        <f>Q14*100/Q$5</f>
        <v>22.813205438220962</v>
      </c>
      <c r="R27" s="16">
        <f t="shared" si="5"/>
        <v>23.037176745874852</v>
      </c>
      <c r="S27" s="16">
        <f t="shared" si="5"/>
        <v>22.604060220481934</v>
      </c>
      <c r="U27" s="17" t="s">
        <v>10</v>
      </c>
      <c r="V27" s="16">
        <f t="shared" si="6"/>
        <v>21.646276974244703</v>
      </c>
      <c r="W27" s="16">
        <f t="shared" si="6"/>
        <v>21.696441748436193</v>
      </c>
      <c r="X27" s="16">
        <f t="shared" si="6"/>
        <v>21.599414404637251</v>
      </c>
    </row>
    <row r="28" spans="1:24" s="11" customFormat="1" ht="20.25" customHeight="1">
      <c r="A28" s="14"/>
      <c r="B28" s="13"/>
      <c r="C28" s="13"/>
      <c r="D28" s="13"/>
      <c r="F28" s="14"/>
      <c r="G28" s="13"/>
      <c r="H28" s="13"/>
      <c r="I28" s="13"/>
      <c r="K28" s="14"/>
      <c r="L28" s="13"/>
      <c r="M28" s="13"/>
      <c r="N28" s="13"/>
      <c r="P28" s="14"/>
      <c r="Q28" s="13"/>
      <c r="R28" s="13"/>
      <c r="S28" s="13"/>
      <c r="U28" s="14"/>
      <c r="V28" s="13"/>
      <c r="W28" s="13"/>
      <c r="X28" s="13"/>
    </row>
    <row r="29" spans="1:24" s="11" customFormat="1" ht="20.25" customHeight="1">
      <c r="A29" s="12"/>
      <c r="B29" s="9"/>
      <c r="C29" s="9"/>
      <c r="D29" s="9"/>
      <c r="F29" s="12"/>
      <c r="G29" s="9"/>
      <c r="H29" s="9"/>
      <c r="I29" s="9"/>
      <c r="K29" s="12"/>
      <c r="L29" s="9"/>
      <c r="M29" s="9"/>
      <c r="N29" s="9"/>
      <c r="P29" s="12"/>
      <c r="Q29" s="9"/>
      <c r="R29" s="9"/>
      <c r="S29" s="9"/>
      <c r="U29" s="12"/>
      <c r="V29" s="9"/>
      <c r="W29" s="9"/>
      <c r="X29" s="9"/>
    </row>
    <row r="30" spans="1:24" s="11" customFormat="1" ht="24" customHeight="1">
      <c r="A30" s="12"/>
      <c r="B30" s="9"/>
      <c r="C30" s="9"/>
      <c r="D30" s="9"/>
      <c r="E30" s="9"/>
      <c r="F30" s="12"/>
      <c r="G30" s="9"/>
      <c r="H30" s="9"/>
      <c r="I30" s="9"/>
      <c r="J30" s="9"/>
      <c r="K30" s="12"/>
      <c r="L30" s="9"/>
      <c r="M30" s="9"/>
      <c r="N30" s="9"/>
      <c r="O30" s="9"/>
      <c r="P30" s="12"/>
      <c r="Q30" s="9"/>
      <c r="R30" s="9"/>
      <c r="S30" s="9"/>
      <c r="U30" s="12"/>
      <c r="V30" s="9"/>
      <c r="W30" s="9"/>
      <c r="X30" s="9"/>
    </row>
    <row r="46" spans="2:24" ht="24" customHeight="1">
      <c r="B46" s="10"/>
      <c r="D46" s="10"/>
      <c r="G46" s="10"/>
      <c r="I46" s="10"/>
      <c r="L46" s="10"/>
      <c r="N46" s="10"/>
      <c r="Q46" s="10"/>
      <c r="S46" s="10"/>
      <c r="V46" s="10"/>
      <c r="X46" s="10"/>
    </row>
    <row r="47" spans="2:24" ht="24" customHeight="1">
      <c r="B47" s="10"/>
      <c r="D47" s="10"/>
      <c r="G47" s="10"/>
      <c r="I47" s="10"/>
      <c r="L47" s="10"/>
      <c r="N47" s="10"/>
      <c r="Q47" s="10"/>
      <c r="S47" s="10"/>
      <c r="V47" s="10"/>
      <c r="X47" s="10"/>
    </row>
    <row r="48" spans="2:24" ht="24" customHeight="1">
      <c r="B48" s="10"/>
      <c r="D48" s="10"/>
      <c r="G48" s="10"/>
      <c r="I48" s="10"/>
      <c r="L48" s="10"/>
      <c r="N48" s="10"/>
      <c r="Q48" s="10"/>
      <c r="S48" s="10"/>
      <c r="V48" s="10"/>
      <c r="X48" s="10"/>
    </row>
    <row r="49" spans="2:24" ht="24" customHeight="1">
      <c r="B49" s="10"/>
      <c r="D49" s="10"/>
      <c r="G49" s="10"/>
      <c r="I49" s="10"/>
      <c r="L49" s="10"/>
      <c r="N49" s="10"/>
      <c r="Q49" s="10"/>
      <c r="S49" s="10"/>
      <c r="V49" s="10"/>
      <c r="X49" s="10"/>
    </row>
    <row r="50" spans="2:24" ht="24" customHeight="1">
      <c r="B50" s="10"/>
      <c r="D50" s="10"/>
      <c r="G50" s="10"/>
      <c r="I50" s="10"/>
      <c r="L50" s="10"/>
      <c r="N50" s="10"/>
      <c r="Q50" s="10"/>
      <c r="S50" s="10"/>
      <c r="V50" s="10"/>
      <c r="X50" s="10"/>
    </row>
    <row r="51" spans="2:24" ht="24" customHeight="1">
      <c r="B51" s="10"/>
      <c r="D51" s="10"/>
      <c r="G51" s="10"/>
      <c r="I51" s="10"/>
      <c r="L51" s="10"/>
      <c r="N51" s="10"/>
      <c r="Q51" s="10"/>
      <c r="S51" s="10"/>
      <c r="V51" s="10"/>
      <c r="X51" s="10"/>
    </row>
    <row r="53" spans="2:24" ht="24" customHeight="1">
      <c r="B53" s="10"/>
      <c r="D53" s="10"/>
      <c r="G53" s="10"/>
      <c r="I53" s="10"/>
      <c r="L53" s="10"/>
      <c r="N53" s="10"/>
      <c r="Q53" s="10"/>
      <c r="S53" s="10"/>
      <c r="V53" s="10"/>
      <c r="X53" s="10"/>
    </row>
    <row r="54" spans="2:24" ht="24" customHeight="1">
      <c r="B54" s="10"/>
      <c r="D54" s="10"/>
      <c r="G54" s="10"/>
      <c r="I54" s="10"/>
      <c r="L54" s="10"/>
      <c r="N54" s="10"/>
      <c r="Q54" s="10"/>
      <c r="S54" s="10"/>
      <c r="V54" s="10"/>
      <c r="X54" s="10"/>
    </row>
    <row r="55" spans="2:24" ht="24" customHeight="1">
      <c r="B55" s="10"/>
      <c r="D55" s="10"/>
      <c r="G55" s="10"/>
      <c r="I55" s="10"/>
      <c r="L55" s="10"/>
      <c r="N55" s="10"/>
      <c r="Q55" s="10"/>
      <c r="S55" s="10"/>
      <c r="V55" s="10"/>
      <c r="X55" s="10"/>
    </row>
    <row r="56" spans="2:24" ht="24" customHeight="1">
      <c r="B56" s="10"/>
      <c r="D56" s="10"/>
      <c r="G56" s="10"/>
      <c r="I56" s="10"/>
      <c r="L56" s="10"/>
      <c r="N56" s="10"/>
      <c r="Q56" s="10"/>
      <c r="S56" s="10"/>
      <c r="V56" s="10"/>
      <c r="X56" s="10"/>
    </row>
    <row r="57" spans="2:24" ht="24" customHeight="1">
      <c r="B57" s="10"/>
      <c r="D57" s="10"/>
      <c r="G57" s="10"/>
      <c r="I57" s="10"/>
      <c r="L57" s="10"/>
      <c r="N57" s="10"/>
      <c r="Q57" s="10"/>
      <c r="S57" s="10"/>
      <c r="V57" s="10"/>
      <c r="X57" s="10"/>
    </row>
    <row r="73" spans="2:24" ht="24" customHeight="1">
      <c r="B73" s="10"/>
      <c r="D73" s="10"/>
      <c r="G73" s="10"/>
      <c r="I73" s="10"/>
      <c r="L73" s="10"/>
      <c r="N73" s="10"/>
      <c r="Q73" s="10"/>
      <c r="S73" s="10"/>
      <c r="V73" s="10"/>
      <c r="X73" s="10"/>
    </row>
    <row r="74" spans="2:24" ht="24" customHeight="1">
      <c r="B74" s="10"/>
      <c r="D74" s="10"/>
      <c r="G74" s="10"/>
      <c r="I74" s="10"/>
      <c r="L74" s="10"/>
      <c r="N74" s="10"/>
      <c r="Q74" s="10"/>
      <c r="S74" s="10"/>
      <c r="V74" s="10"/>
      <c r="X74" s="10"/>
    </row>
    <row r="75" spans="2:24" ht="24" customHeight="1">
      <c r="B75" s="10"/>
      <c r="D75" s="10"/>
      <c r="G75" s="10"/>
      <c r="I75" s="10"/>
      <c r="L75" s="10"/>
      <c r="N75" s="10"/>
      <c r="Q75" s="10"/>
      <c r="S75" s="10"/>
      <c r="V75" s="10"/>
      <c r="X75" s="10"/>
    </row>
    <row r="77" spans="2:24" ht="24" customHeight="1">
      <c r="B77" s="10"/>
      <c r="D77" s="10"/>
      <c r="G77" s="10"/>
      <c r="I77" s="10"/>
      <c r="L77" s="10"/>
      <c r="N77" s="10"/>
      <c r="Q77" s="10"/>
      <c r="S77" s="10"/>
      <c r="V77" s="10"/>
      <c r="X77" s="10"/>
    </row>
    <row r="78" spans="2:24" ht="24" customHeight="1">
      <c r="B78" s="10"/>
      <c r="G78" s="10"/>
      <c r="L78" s="10"/>
      <c r="Q78" s="10"/>
      <c r="V78" s="10"/>
    </row>
    <row r="79" spans="2:24" ht="24" customHeight="1">
      <c r="B79" s="10"/>
      <c r="D79" s="10"/>
      <c r="G79" s="10"/>
      <c r="I79" s="10"/>
      <c r="L79" s="10"/>
      <c r="N79" s="10"/>
      <c r="Q79" s="10"/>
      <c r="S79" s="10"/>
      <c r="V79" s="10"/>
      <c r="X79" s="10"/>
    </row>
    <row r="80" spans="2:24" ht="24" customHeight="1">
      <c r="B80" s="10"/>
      <c r="D80" s="10"/>
      <c r="G80" s="10"/>
      <c r="I80" s="10"/>
      <c r="L80" s="10"/>
      <c r="N80" s="10"/>
      <c r="Q80" s="10"/>
      <c r="S80" s="10"/>
      <c r="V80" s="10"/>
      <c r="X80" s="10"/>
    </row>
    <row r="82" spans="2:24" ht="24" customHeight="1">
      <c r="B82" s="10"/>
      <c r="D82" s="10"/>
      <c r="G82" s="10"/>
      <c r="I82" s="10"/>
      <c r="L82" s="10"/>
      <c r="N82" s="10"/>
      <c r="Q82" s="10"/>
      <c r="S82" s="10"/>
      <c r="V82" s="10"/>
      <c r="X82" s="10"/>
    </row>
    <row r="84" spans="2:24" ht="24" customHeight="1">
      <c r="B84" s="10"/>
      <c r="D84" s="10"/>
      <c r="G84" s="10"/>
      <c r="I84" s="10"/>
      <c r="L84" s="10"/>
      <c r="N84" s="10"/>
      <c r="Q84" s="10"/>
      <c r="S84" s="10"/>
      <c r="V84" s="10"/>
      <c r="X84" s="10"/>
    </row>
    <row r="86" spans="2:24" ht="24" customHeight="1">
      <c r="B86" s="10"/>
      <c r="D86" s="10"/>
      <c r="G86" s="10"/>
      <c r="I86" s="10"/>
      <c r="L86" s="10"/>
      <c r="N86" s="10"/>
      <c r="Q86" s="10"/>
      <c r="S86" s="10"/>
      <c r="V86" s="10"/>
      <c r="X86" s="10"/>
    </row>
    <row r="99" spans="2:24" ht="24" customHeight="1">
      <c r="B99" s="10"/>
      <c r="D99" s="10"/>
      <c r="G99" s="10"/>
      <c r="I99" s="10"/>
      <c r="L99" s="10"/>
      <c r="N99" s="10"/>
      <c r="Q99" s="10"/>
      <c r="S99" s="10"/>
      <c r="V99" s="10"/>
      <c r="X99" s="10"/>
    </row>
    <row r="100" spans="2:24" ht="24" customHeight="1">
      <c r="B100" s="10"/>
      <c r="D100" s="10"/>
      <c r="G100" s="10"/>
      <c r="I100" s="10"/>
      <c r="L100" s="10"/>
      <c r="N100" s="10"/>
      <c r="Q100" s="10"/>
      <c r="S100" s="10"/>
      <c r="V100" s="10"/>
      <c r="X100" s="10"/>
    </row>
    <row r="103" spans="2:24" ht="24" customHeight="1">
      <c r="B103" s="10"/>
      <c r="D103" s="10"/>
      <c r="G103" s="10"/>
      <c r="I103" s="10"/>
      <c r="L103" s="10"/>
      <c r="N103" s="10"/>
      <c r="Q103" s="10"/>
      <c r="S103" s="10"/>
      <c r="V103" s="10"/>
      <c r="X103" s="10"/>
    </row>
    <row r="105" spans="2:24" ht="24" customHeight="1">
      <c r="B105" s="10"/>
      <c r="D105" s="10"/>
      <c r="G105" s="10"/>
      <c r="I105" s="10"/>
      <c r="L105" s="10"/>
      <c r="N105" s="10"/>
      <c r="Q105" s="10"/>
      <c r="S105" s="10"/>
      <c r="V105" s="10"/>
      <c r="X105" s="10"/>
    </row>
    <row r="107" spans="2:24" ht="24" customHeight="1">
      <c r="B107" s="10"/>
      <c r="D107" s="10"/>
      <c r="G107" s="10"/>
      <c r="I107" s="10"/>
      <c r="L107" s="10"/>
      <c r="N107" s="10"/>
      <c r="Q107" s="10"/>
      <c r="S107" s="10"/>
      <c r="V107" s="10"/>
      <c r="X107" s="10"/>
    </row>
    <row r="108" spans="2:24" ht="24" customHeight="1">
      <c r="B108" s="10"/>
      <c r="D108" s="10"/>
      <c r="G108" s="10"/>
      <c r="I108" s="10"/>
      <c r="L108" s="10"/>
      <c r="N108" s="10"/>
      <c r="Q108" s="10"/>
      <c r="S108" s="10"/>
      <c r="V108" s="10"/>
      <c r="X108" s="10"/>
    </row>
    <row r="109" spans="2:24" ht="24" customHeight="1">
      <c r="B109" s="10"/>
      <c r="D109" s="10"/>
      <c r="G109" s="10"/>
      <c r="I109" s="10"/>
      <c r="L109" s="10"/>
      <c r="N109" s="10"/>
      <c r="Q109" s="10"/>
      <c r="S109" s="10"/>
      <c r="V109" s="10"/>
      <c r="X109" s="10"/>
    </row>
    <row r="110" spans="2:24" ht="24" customHeight="1">
      <c r="B110" s="10"/>
      <c r="D110" s="10"/>
      <c r="G110" s="10"/>
      <c r="I110" s="10"/>
      <c r="L110" s="10"/>
      <c r="N110" s="10"/>
      <c r="Q110" s="10"/>
      <c r="S110" s="10"/>
      <c r="V110" s="10"/>
      <c r="X110" s="10"/>
    </row>
    <row r="111" spans="2:24" ht="24" customHeight="1">
      <c r="B111" s="10"/>
      <c r="D111" s="10"/>
      <c r="G111" s="10"/>
      <c r="I111" s="10"/>
      <c r="L111" s="10"/>
      <c r="N111" s="10"/>
      <c r="Q111" s="10"/>
      <c r="S111" s="10"/>
      <c r="V111" s="10"/>
      <c r="X111" s="10"/>
    </row>
    <row r="113" spans="2:24" ht="24" customHeight="1">
      <c r="B113" s="10"/>
      <c r="D113" s="10"/>
      <c r="G113" s="10"/>
      <c r="I113" s="10"/>
      <c r="L113" s="10"/>
      <c r="N113" s="10"/>
      <c r="Q113" s="10"/>
      <c r="S113" s="10"/>
      <c r="V113" s="10"/>
      <c r="X113" s="10"/>
    </row>
    <row r="114" spans="2:24" ht="24" customHeight="1">
      <c r="B114" s="10"/>
      <c r="D114" s="10"/>
      <c r="G114" s="10"/>
      <c r="I114" s="10"/>
      <c r="L114" s="10"/>
      <c r="N114" s="10"/>
      <c r="Q114" s="10"/>
      <c r="S114" s="10"/>
      <c r="V114" s="10"/>
      <c r="X114" s="10"/>
    </row>
    <row r="115" spans="2:24" ht="24" customHeight="1">
      <c r="B115" s="10"/>
      <c r="D115" s="10"/>
      <c r="G115" s="10"/>
      <c r="I115" s="10"/>
      <c r="L115" s="10"/>
      <c r="N115" s="10"/>
      <c r="Q115" s="10"/>
      <c r="S115" s="10"/>
      <c r="V115" s="10"/>
      <c r="X115" s="10"/>
    </row>
    <row r="116" spans="2:24" ht="24" customHeight="1">
      <c r="B116" s="10"/>
      <c r="D116" s="10"/>
      <c r="G116" s="10"/>
      <c r="I116" s="10"/>
      <c r="L116" s="10"/>
      <c r="N116" s="10"/>
      <c r="Q116" s="10"/>
      <c r="S116" s="10"/>
      <c r="V116" s="10"/>
      <c r="X116" s="10"/>
    </row>
    <row r="117" spans="2:24" ht="24" customHeight="1">
      <c r="B117" s="10"/>
      <c r="D117" s="10"/>
      <c r="G117" s="10"/>
      <c r="I117" s="10"/>
      <c r="L117" s="10"/>
      <c r="N117" s="10"/>
      <c r="Q117" s="10"/>
      <c r="S117" s="10"/>
      <c r="V117" s="10"/>
      <c r="X117" s="10"/>
    </row>
    <row r="135" spans="2:24" ht="24" customHeight="1">
      <c r="B135" s="10"/>
      <c r="D135" s="10"/>
      <c r="G135" s="10"/>
      <c r="I135" s="10"/>
      <c r="L135" s="10"/>
      <c r="N135" s="10"/>
      <c r="Q135" s="10"/>
      <c r="S135" s="10"/>
      <c r="V135" s="10"/>
      <c r="X135" s="10"/>
    </row>
    <row r="136" spans="2:24" ht="24" customHeight="1">
      <c r="B136" s="10"/>
      <c r="D136" s="10"/>
      <c r="G136" s="10"/>
      <c r="I136" s="10"/>
      <c r="L136" s="10"/>
      <c r="N136" s="10"/>
      <c r="Q136" s="10"/>
      <c r="S136" s="10"/>
      <c r="V136" s="10"/>
      <c r="X136" s="10"/>
    </row>
    <row r="137" spans="2:24" ht="24" customHeight="1">
      <c r="B137" s="10"/>
      <c r="D137" s="10"/>
      <c r="G137" s="10"/>
      <c r="I137" s="10"/>
      <c r="L137" s="10"/>
      <c r="N137" s="10"/>
      <c r="Q137" s="10"/>
      <c r="S137" s="10"/>
      <c r="V137" s="10"/>
      <c r="X137" s="10"/>
    </row>
    <row r="138" spans="2:24" ht="24" customHeight="1">
      <c r="B138" s="10"/>
      <c r="D138" s="10"/>
      <c r="G138" s="10"/>
      <c r="I138" s="10"/>
      <c r="L138" s="10"/>
      <c r="N138" s="10"/>
      <c r="Q138" s="10"/>
      <c r="S138" s="10"/>
      <c r="V138" s="10"/>
      <c r="X138" s="10"/>
    </row>
    <row r="139" spans="2:24" ht="24" customHeight="1">
      <c r="B139" s="10"/>
      <c r="D139" s="10"/>
      <c r="G139" s="10"/>
      <c r="I139" s="10"/>
      <c r="L139" s="10"/>
      <c r="N139" s="10"/>
      <c r="Q139" s="10"/>
      <c r="S139" s="10"/>
      <c r="V139" s="10"/>
      <c r="X139" s="10"/>
    </row>
    <row r="140" spans="2:24" ht="24" customHeight="1">
      <c r="B140" s="10"/>
      <c r="D140" s="10"/>
      <c r="G140" s="10"/>
      <c r="I140" s="10"/>
      <c r="L140" s="10"/>
      <c r="N140" s="10"/>
      <c r="Q140" s="10"/>
      <c r="S140" s="10"/>
      <c r="V140" s="10"/>
      <c r="X140" s="10"/>
    </row>
    <row r="161" spans="2:24" ht="24" customHeight="1">
      <c r="B161" s="10"/>
      <c r="D161" s="10"/>
      <c r="G161" s="10"/>
      <c r="I161" s="10"/>
      <c r="L161" s="10"/>
      <c r="N161" s="10"/>
      <c r="Q161" s="10"/>
      <c r="S161" s="10"/>
      <c r="V161" s="10"/>
      <c r="X161" s="10"/>
    </row>
    <row r="162" spans="2:24" ht="24" customHeight="1">
      <c r="B162" s="10"/>
      <c r="D162" s="10"/>
      <c r="G162" s="10"/>
      <c r="I162" s="10"/>
      <c r="L162" s="10"/>
      <c r="N162" s="10"/>
      <c r="Q162" s="10"/>
      <c r="S162" s="10"/>
      <c r="V162" s="10"/>
      <c r="X162" s="10"/>
    </row>
    <row r="164" spans="2:24" ht="24" customHeight="1">
      <c r="B164" s="10"/>
      <c r="D164" s="10"/>
      <c r="G164" s="10"/>
      <c r="I164" s="10"/>
      <c r="L164" s="10"/>
      <c r="N164" s="10"/>
      <c r="Q164" s="10"/>
      <c r="S164" s="10"/>
      <c r="V164" s="10"/>
      <c r="X164" s="10"/>
    </row>
    <row r="165" spans="2:24" ht="24" customHeight="1">
      <c r="B165" s="10"/>
      <c r="D165" s="10"/>
      <c r="G165" s="10"/>
      <c r="I165" s="10"/>
      <c r="L165" s="10"/>
      <c r="N165" s="10"/>
      <c r="Q165" s="10"/>
      <c r="S165" s="10"/>
      <c r="V165" s="10"/>
      <c r="X165" s="10"/>
    </row>
    <row r="166" spans="2:24" ht="24" customHeight="1">
      <c r="B166" s="10"/>
      <c r="D166" s="10"/>
      <c r="G166" s="10"/>
      <c r="I166" s="10"/>
      <c r="L166" s="10"/>
      <c r="N166" s="10"/>
      <c r="Q166" s="10"/>
      <c r="S166" s="10"/>
      <c r="V166" s="10"/>
      <c r="X166" s="10"/>
    </row>
    <row r="167" spans="2:24" ht="24" customHeight="1">
      <c r="B167" s="10"/>
      <c r="D167" s="10"/>
      <c r="G167" s="10"/>
      <c r="I167" s="10"/>
      <c r="L167" s="10"/>
      <c r="N167" s="10"/>
      <c r="Q167" s="10"/>
      <c r="S167" s="10"/>
      <c r="V167" s="10"/>
      <c r="X167" s="10"/>
    </row>
    <row r="168" spans="2:24" ht="24" customHeight="1">
      <c r="B168" s="10"/>
      <c r="D168" s="10"/>
      <c r="G168" s="10"/>
      <c r="I168" s="10"/>
      <c r="L168" s="10"/>
      <c r="N168" s="10"/>
      <c r="Q168" s="10"/>
      <c r="S168" s="10"/>
      <c r="V168" s="10"/>
      <c r="X168" s="10"/>
    </row>
    <row r="169" spans="2:24" ht="24" customHeight="1">
      <c r="B169" s="10"/>
      <c r="D169" s="10"/>
      <c r="G169" s="10"/>
      <c r="I169" s="10"/>
      <c r="L169" s="10"/>
      <c r="N169" s="10"/>
      <c r="Q169" s="10"/>
      <c r="S169" s="10"/>
      <c r="V169" s="10"/>
      <c r="X169" s="10"/>
    </row>
    <row r="182" spans="2:24" ht="24" customHeight="1">
      <c r="B182" s="10"/>
      <c r="C182" s="10"/>
      <c r="D182" s="10"/>
      <c r="G182" s="10"/>
      <c r="H182" s="10"/>
      <c r="I182" s="10"/>
      <c r="L182" s="10"/>
      <c r="M182" s="10"/>
      <c r="N182" s="10"/>
      <c r="Q182" s="10"/>
      <c r="R182" s="10"/>
      <c r="S182" s="10"/>
      <c r="V182" s="10"/>
      <c r="W182" s="10"/>
      <c r="X182" s="10"/>
    </row>
    <row r="183" spans="2:24" ht="24" customHeight="1">
      <c r="B183" s="10"/>
      <c r="C183" s="10"/>
      <c r="D183" s="10"/>
      <c r="G183" s="10"/>
      <c r="H183" s="10"/>
      <c r="I183" s="10"/>
      <c r="L183" s="10"/>
      <c r="M183" s="10"/>
      <c r="N183" s="10"/>
      <c r="Q183" s="10"/>
      <c r="R183" s="10"/>
      <c r="S183" s="10"/>
      <c r="V183" s="10"/>
      <c r="W183" s="10"/>
      <c r="X183" s="10"/>
    </row>
    <row r="184" spans="2:24" ht="24" customHeight="1">
      <c r="B184" s="10"/>
      <c r="C184" s="10"/>
      <c r="D184" s="10"/>
      <c r="G184" s="10"/>
      <c r="H184" s="10"/>
      <c r="I184" s="10"/>
      <c r="L184" s="10"/>
      <c r="M184" s="10"/>
      <c r="N184" s="10"/>
      <c r="Q184" s="10"/>
      <c r="R184" s="10"/>
      <c r="S184" s="10"/>
      <c r="V184" s="10"/>
      <c r="W184" s="10"/>
      <c r="X184" s="10"/>
    </row>
  </sheetData>
  <pageMargins left="0.35433070866141736" right="0" top="1.1417322834645669" bottom="0.98425196850393704" header="0.6692913385826772" footer="0.51181102362204722"/>
  <pageSetup paperSize="5" scale="63" orientation="landscape" r:id="rId1"/>
  <headerFooter alignWithMargins="0">
    <oddHeader>&amp;C&amp;"TH SarabunPSK,ธรรมดา"&amp;16 16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10" workbookViewId="0">
      <selection activeCell="M7" sqref="M7"/>
    </sheetView>
  </sheetViews>
  <sheetFormatPr defaultColWidth="8" defaultRowHeight="21.75"/>
  <cols>
    <col min="1" max="1" width="21.140625" style="254" customWidth="1"/>
    <col min="2" max="10" width="15.28515625" style="253" customWidth="1"/>
    <col min="11" max="16384" width="8" style="3"/>
  </cols>
  <sheetData>
    <row r="1" spans="1:10">
      <c r="A1" s="279" t="s">
        <v>148</v>
      </c>
    </row>
    <row r="2" spans="1:10" s="276" customFormat="1" ht="8.25">
      <c r="A2" s="278"/>
      <c r="B2" s="277"/>
      <c r="C2" s="277"/>
      <c r="D2" s="277"/>
      <c r="E2" s="277"/>
      <c r="F2" s="277"/>
      <c r="G2" s="277"/>
      <c r="H2" s="277"/>
      <c r="I2" s="277"/>
      <c r="J2" s="277"/>
    </row>
    <row r="3" spans="1:10" s="1" customFormat="1">
      <c r="A3" s="275" t="s">
        <v>133</v>
      </c>
      <c r="B3" s="274" t="s">
        <v>0</v>
      </c>
      <c r="C3" s="271"/>
      <c r="D3" s="273"/>
      <c r="E3" s="271" t="s">
        <v>132</v>
      </c>
      <c r="F3" s="272"/>
      <c r="G3" s="273"/>
      <c r="H3" s="271" t="s">
        <v>131</v>
      </c>
      <c r="I3" s="272"/>
      <c r="J3" s="271"/>
    </row>
    <row r="4" spans="1:10" s="1" customFormat="1">
      <c r="A4" s="270" t="s">
        <v>130</v>
      </c>
      <c r="B4" s="269" t="s">
        <v>0</v>
      </c>
      <c r="C4" s="268" t="s">
        <v>1</v>
      </c>
      <c r="D4" s="268" t="s">
        <v>2</v>
      </c>
      <c r="E4" s="268" t="s">
        <v>0</v>
      </c>
      <c r="F4" s="268" t="s">
        <v>1</v>
      </c>
      <c r="G4" s="268" t="s">
        <v>2</v>
      </c>
      <c r="H4" s="268" t="s">
        <v>0</v>
      </c>
      <c r="I4" s="268" t="s">
        <v>1</v>
      </c>
      <c r="J4" s="267" t="s">
        <v>2</v>
      </c>
    </row>
    <row r="5" spans="1:10" s="1" customFormat="1" ht="21.6" customHeight="1">
      <c r="A5" s="2" t="s">
        <v>129</v>
      </c>
      <c r="B5" s="266">
        <v>2480371</v>
      </c>
      <c r="C5" s="266">
        <v>1212595</v>
      </c>
      <c r="D5" s="266">
        <v>1267776</v>
      </c>
      <c r="E5" s="266">
        <v>642780</v>
      </c>
      <c r="F5" s="266">
        <v>308847</v>
      </c>
      <c r="G5" s="266">
        <v>333933</v>
      </c>
      <c r="H5" s="266">
        <v>1837591</v>
      </c>
      <c r="I5" s="266">
        <v>903748</v>
      </c>
      <c r="J5" s="265">
        <v>933843</v>
      </c>
    </row>
    <row r="6" spans="1:10" ht="21.6" customHeight="1">
      <c r="A6" s="264" t="s">
        <v>128</v>
      </c>
      <c r="B6" s="261">
        <v>426892</v>
      </c>
      <c r="C6" s="260">
        <v>221050</v>
      </c>
      <c r="D6" s="260">
        <v>205842</v>
      </c>
      <c r="E6" s="261">
        <v>110522</v>
      </c>
      <c r="F6" s="260">
        <v>56303</v>
      </c>
      <c r="G6" s="260">
        <v>54219</v>
      </c>
      <c r="H6" s="261">
        <v>316370</v>
      </c>
      <c r="I6" s="260">
        <v>164747</v>
      </c>
      <c r="J6" s="253">
        <v>151623</v>
      </c>
    </row>
    <row r="7" spans="1:10" ht="21.6" customHeight="1">
      <c r="A7" s="263" t="s">
        <v>127</v>
      </c>
      <c r="B7" s="261">
        <v>112389</v>
      </c>
      <c r="C7" s="260">
        <v>58202</v>
      </c>
      <c r="D7" s="260">
        <v>54187</v>
      </c>
      <c r="E7" s="261">
        <v>29097</v>
      </c>
      <c r="F7" s="260">
        <v>14824</v>
      </c>
      <c r="G7" s="260">
        <v>14273</v>
      </c>
      <c r="H7" s="261">
        <v>83292</v>
      </c>
      <c r="I7" s="260">
        <v>43378</v>
      </c>
      <c r="J7" s="253">
        <v>39914</v>
      </c>
    </row>
    <row r="8" spans="1:10" ht="21.6" customHeight="1">
      <c r="A8" s="264" t="s">
        <v>126</v>
      </c>
      <c r="B8" s="261">
        <v>82151</v>
      </c>
      <c r="C8" s="260">
        <v>42259</v>
      </c>
      <c r="D8" s="260">
        <v>39892</v>
      </c>
      <c r="E8" s="261">
        <v>21271</v>
      </c>
      <c r="F8" s="260">
        <v>10763</v>
      </c>
      <c r="G8" s="260">
        <v>10508</v>
      </c>
      <c r="H8" s="261">
        <v>60880</v>
      </c>
      <c r="I8" s="260">
        <v>31496</v>
      </c>
      <c r="J8" s="253">
        <v>29384</v>
      </c>
    </row>
    <row r="9" spans="1:10" ht="21.6" customHeight="1">
      <c r="A9" s="263" t="s">
        <v>125</v>
      </c>
      <c r="B9" s="261">
        <v>232584</v>
      </c>
      <c r="C9" s="260">
        <v>117991</v>
      </c>
      <c r="D9" s="260">
        <v>114593</v>
      </c>
      <c r="E9" s="261">
        <v>60236</v>
      </c>
      <c r="F9" s="260">
        <v>30053</v>
      </c>
      <c r="G9" s="260">
        <v>30183</v>
      </c>
      <c r="H9" s="261">
        <v>172348</v>
      </c>
      <c r="I9" s="260">
        <v>87938</v>
      </c>
      <c r="J9" s="253">
        <v>84410</v>
      </c>
    </row>
    <row r="10" spans="1:10" ht="21.6" customHeight="1">
      <c r="A10" s="262" t="s">
        <v>124</v>
      </c>
      <c r="B10" s="261">
        <v>172413</v>
      </c>
      <c r="C10" s="260">
        <v>85926</v>
      </c>
      <c r="D10" s="260">
        <v>86487</v>
      </c>
      <c r="E10" s="261">
        <v>44665</v>
      </c>
      <c r="F10" s="260">
        <v>21884</v>
      </c>
      <c r="G10" s="260">
        <v>22781</v>
      </c>
      <c r="H10" s="261">
        <v>127748</v>
      </c>
      <c r="I10" s="260">
        <v>64042</v>
      </c>
      <c r="J10" s="253">
        <v>63706</v>
      </c>
    </row>
    <row r="11" spans="1:10" ht="21.6" customHeight="1">
      <c r="A11" s="262" t="s">
        <v>123</v>
      </c>
      <c r="B11" s="261">
        <v>118319</v>
      </c>
      <c r="C11" s="260">
        <v>60776</v>
      </c>
      <c r="D11" s="260">
        <v>57543</v>
      </c>
      <c r="E11" s="261">
        <v>30636</v>
      </c>
      <c r="F11" s="260">
        <v>15479</v>
      </c>
      <c r="G11" s="260">
        <v>15157</v>
      </c>
      <c r="H11" s="261">
        <v>87683</v>
      </c>
      <c r="I11" s="260">
        <v>45297</v>
      </c>
      <c r="J11" s="253">
        <v>42386</v>
      </c>
    </row>
    <row r="12" spans="1:10" ht="21.6" customHeight="1">
      <c r="A12" s="262" t="s">
        <v>122</v>
      </c>
      <c r="B12" s="261">
        <v>112977</v>
      </c>
      <c r="C12" s="260">
        <v>56992</v>
      </c>
      <c r="D12" s="260">
        <v>55985</v>
      </c>
      <c r="E12" s="261">
        <v>29262</v>
      </c>
      <c r="F12" s="260">
        <v>14516</v>
      </c>
      <c r="G12" s="260">
        <v>14746</v>
      </c>
      <c r="H12" s="261">
        <v>83715</v>
      </c>
      <c r="I12" s="260">
        <v>42476</v>
      </c>
      <c r="J12" s="253">
        <v>41239</v>
      </c>
    </row>
    <row r="13" spans="1:10" ht="21.6" customHeight="1">
      <c r="A13" s="262" t="s">
        <v>121</v>
      </c>
      <c r="B13" s="261">
        <v>335392</v>
      </c>
      <c r="C13" s="260">
        <v>159048</v>
      </c>
      <c r="D13" s="260">
        <v>176344</v>
      </c>
      <c r="E13" s="261">
        <v>86957</v>
      </c>
      <c r="F13" s="260">
        <v>40508</v>
      </c>
      <c r="G13" s="260">
        <v>46449</v>
      </c>
      <c r="H13" s="261">
        <v>248435</v>
      </c>
      <c r="I13" s="260">
        <v>118540</v>
      </c>
      <c r="J13" s="253">
        <v>129895</v>
      </c>
    </row>
    <row r="14" spans="1:10" ht="21.6" customHeight="1">
      <c r="A14" s="262" t="s">
        <v>120</v>
      </c>
      <c r="B14" s="261">
        <v>369332</v>
      </c>
      <c r="C14" s="260">
        <v>174938</v>
      </c>
      <c r="D14" s="260">
        <v>194394</v>
      </c>
      <c r="E14" s="261">
        <v>95761</v>
      </c>
      <c r="F14" s="260">
        <v>44557</v>
      </c>
      <c r="G14" s="260">
        <v>51204</v>
      </c>
      <c r="H14" s="261">
        <v>273571</v>
      </c>
      <c r="I14" s="260">
        <v>130381</v>
      </c>
      <c r="J14" s="253">
        <v>143190</v>
      </c>
    </row>
    <row r="15" spans="1:10" ht="21.6" customHeight="1">
      <c r="A15" s="259" t="s">
        <v>119</v>
      </c>
      <c r="B15" s="261">
        <v>517922</v>
      </c>
      <c r="C15" s="260">
        <v>235413</v>
      </c>
      <c r="D15" s="260">
        <v>282509</v>
      </c>
      <c r="E15" s="261">
        <v>134373</v>
      </c>
      <c r="F15" s="260">
        <v>59960</v>
      </c>
      <c r="G15" s="260">
        <v>74413</v>
      </c>
      <c r="H15" s="261">
        <v>383549</v>
      </c>
      <c r="I15" s="260">
        <v>175453</v>
      </c>
      <c r="J15" s="258">
        <v>208096</v>
      </c>
    </row>
    <row r="16" spans="1:10" ht="6" customHeight="1">
      <c r="A16" s="334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" ht="21.2" customHeight="1">
      <c r="A17" s="257" t="s">
        <v>137</v>
      </c>
    </row>
    <row r="18" spans="1:1" ht="21.2" customHeight="1">
      <c r="A18" s="257" t="s">
        <v>136</v>
      </c>
    </row>
    <row r="19" spans="1:1" ht="21.6" customHeight="1">
      <c r="A19" s="256" t="s">
        <v>135</v>
      </c>
    </row>
    <row r="20" spans="1:1" ht="21.6" customHeight="1">
      <c r="A20" s="255"/>
    </row>
    <row r="21" spans="1:1" ht="21.6" customHeight="1">
      <c r="A21" s="255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1" sqref="H1:K1"/>
    </sheetView>
  </sheetViews>
  <sheetFormatPr defaultRowHeight="21"/>
  <cols>
    <col min="1" max="1" width="17.140625" style="372" customWidth="1"/>
    <col min="2" max="2" width="11" style="371" customWidth="1"/>
    <col min="3" max="3" width="10.140625" style="371" customWidth="1"/>
    <col min="4" max="4" width="10" style="371" customWidth="1"/>
    <col min="5" max="5" width="9.5703125" style="371" customWidth="1"/>
    <col min="6" max="6" width="9.28515625" style="371" customWidth="1"/>
    <col min="7" max="8" width="9.7109375" style="371" customWidth="1"/>
    <col min="9" max="10" width="11.85546875" style="371" customWidth="1"/>
    <col min="11" max="11" width="11.85546875" style="370" customWidth="1"/>
    <col min="12" max="16384" width="9.140625" style="370"/>
  </cols>
  <sheetData>
    <row r="1" spans="1:10">
      <c r="A1" s="404" t="s">
        <v>164</v>
      </c>
    </row>
    <row r="2" spans="1:10" s="401" customFormat="1" ht="8.25">
      <c r="A2" s="403"/>
      <c r="B2" s="402"/>
      <c r="C2" s="402"/>
      <c r="D2" s="402"/>
      <c r="E2" s="402"/>
      <c r="F2" s="402"/>
      <c r="G2" s="402"/>
      <c r="H2" s="402"/>
      <c r="I2" s="402"/>
      <c r="J2" s="402"/>
    </row>
    <row r="3" spans="1:10" s="388" customFormat="1">
      <c r="A3" s="400" t="s">
        <v>133</v>
      </c>
      <c r="B3" s="399" t="s">
        <v>0</v>
      </c>
      <c r="C3" s="396"/>
      <c r="D3" s="398"/>
      <c r="E3" s="396" t="s">
        <v>132</v>
      </c>
      <c r="F3" s="397"/>
      <c r="G3" s="398"/>
      <c r="H3" s="396" t="s">
        <v>131</v>
      </c>
      <c r="I3" s="397"/>
      <c r="J3" s="396"/>
    </row>
    <row r="4" spans="1:10" s="388" customFormat="1">
      <c r="A4" s="395" t="s">
        <v>130</v>
      </c>
      <c r="B4" s="394" t="s">
        <v>0</v>
      </c>
      <c r="C4" s="393" t="s">
        <v>1</v>
      </c>
      <c r="D4" s="393" t="s">
        <v>2</v>
      </c>
      <c r="E4" s="393" t="s">
        <v>0</v>
      </c>
      <c r="F4" s="393" t="s">
        <v>1</v>
      </c>
      <c r="G4" s="393" t="s">
        <v>2</v>
      </c>
      <c r="H4" s="393" t="s">
        <v>0</v>
      </c>
      <c r="I4" s="393" t="s">
        <v>1</v>
      </c>
      <c r="J4" s="392" t="s">
        <v>2</v>
      </c>
    </row>
    <row r="5" spans="1:10" s="388" customFormat="1" ht="21.6" customHeight="1">
      <c r="A5" s="391" t="s">
        <v>129</v>
      </c>
      <c r="B5" s="390">
        <v>2489461</v>
      </c>
      <c r="C5" s="390">
        <v>1218555</v>
      </c>
      <c r="D5" s="390">
        <v>1270906</v>
      </c>
      <c r="E5" s="390">
        <v>643756</v>
      </c>
      <c r="F5" s="390">
        <v>309635</v>
      </c>
      <c r="G5" s="390">
        <v>334121</v>
      </c>
      <c r="H5" s="390">
        <v>1845705</v>
      </c>
      <c r="I5" s="390">
        <v>908920</v>
      </c>
      <c r="J5" s="389">
        <v>936785</v>
      </c>
    </row>
    <row r="6" spans="1:10" ht="21.6" customHeight="1">
      <c r="A6" s="387" t="s">
        <v>128</v>
      </c>
      <c r="B6" s="384">
        <v>445339</v>
      </c>
      <c r="C6" s="383">
        <v>230428</v>
      </c>
      <c r="D6" s="383">
        <v>214911</v>
      </c>
      <c r="E6" s="384">
        <v>115052</v>
      </c>
      <c r="F6" s="383">
        <v>58552</v>
      </c>
      <c r="G6" s="383">
        <v>56500</v>
      </c>
      <c r="H6" s="384">
        <v>330287</v>
      </c>
      <c r="I6" s="383">
        <v>171876</v>
      </c>
      <c r="J6" s="371">
        <v>158411</v>
      </c>
    </row>
    <row r="7" spans="1:10" ht="21.6" customHeight="1">
      <c r="A7" s="386" t="s">
        <v>127</v>
      </c>
      <c r="B7" s="384">
        <v>117792</v>
      </c>
      <c r="C7" s="383">
        <v>60958</v>
      </c>
      <c r="D7" s="383">
        <v>56834</v>
      </c>
      <c r="E7" s="384">
        <v>30432</v>
      </c>
      <c r="F7" s="383">
        <v>15490</v>
      </c>
      <c r="G7" s="383">
        <v>14942</v>
      </c>
      <c r="H7" s="384">
        <v>87360</v>
      </c>
      <c r="I7" s="383">
        <v>45468</v>
      </c>
      <c r="J7" s="371">
        <v>41892</v>
      </c>
    </row>
    <row r="8" spans="1:10" ht="21.6" customHeight="1">
      <c r="A8" s="387" t="s">
        <v>126</v>
      </c>
      <c r="B8" s="384">
        <v>84506</v>
      </c>
      <c r="C8" s="383">
        <v>43352</v>
      </c>
      <c r="D8" s="383">
        <v>41154</v>
      </c>
      <c r="E8" s="384">
        <v>21836</v>
      </c>
      <c r="F8" s="383">
        <v>11016</v>
      </c>
      <c r="G8" s="383">
        <v>10820</v>
      </c>
      <c r="H8" s="384">
        <v>62670</v>
      </c>
      <c r="I8" s="383">
        <v>32336</v>
      </c>
      <c r="J8" s="371">
        <v>30334</v>
      </c>
    </row>
    <row r="9" spans="1:10" ht="21.6" customHeight="1">
      <c r="A9" s="386" t="s">
        <v>125</v>
      </c>
      <c r="B9" s="384">
        <v>228901</v>
      </c>
      <c r="C9" s="383">
        <v>115153</v>
      </c>
      <c r="D9" s="383">
        <v>113748</v>
      </c>
      <c r="E9" s="384">
        <v>59166</v>
      </c>
      <c r="F9" s="383">
        <v>29261</v>
      </c>
      <c r="G9" s="383">
        <v>29905</v>
      </c>
      <c r="H9" s="384">
        <v>169735</v>
      </c>
      <c r="I9" s="383">
        <v>85892</v>
      </c>
      <c r="J9" s="371">
        <v>83843</v>
      </c>
    </row>
    <row r="10" spans="1:10" ht="21.6" customHeight="1">
      <c r="A10" s="385" t="s">
        <v>124</v>
      </c>
      <c r="B10" s="384">
        <v>151385</v>
      </c>
      <c r="C10" s="383">
        <v>76403</v>
      </c>
      <c r="D10" s="383">
        <v>74982</v>
      </c>
      <c r="E10" s="384">
        <v>39127</v>
      </c>
      <c r="F10" s="383">
        <v>19414</v>
      </c>
      <c r="G10" s="383">
        <v>19713</v>
      </c>
      <c r="H10" s="384">
        <v>112258</v>
      </c>
      <c r="I10" s="383">
        <v>56989</v>
      </c>
      <c r="J10" s="371">
        <v>55269</v>
      </c>
    </row>
    <row r="11" spans="1:10" ht="21.6" customHeight="1">
      <c r="A11" s="385" t="s">
        <v>123</v>
      </c>
      <c r="B11" s="384">
        <v>122220</v>
      </c>
      <c r="C11" s="383">
        <v>63121</v>
      </c>
      <c r="D11" s="383">
        <v>59099</v>
      </c>
      <c r="E11" s="384">
        <v>31577</v>
      </c>
      <c r="F11" s="383">
        <v>16040</v>
      </c>
      <c r="G11" s="383">
        <v>15537</v>
      </c>
      <c r="H11" s="384">
        <v>90643</v>
      </c>
      <c r="I11" s="383">
        <v>47081</v>
      </c>
      <c r="J11" s="371">
        <v>43562</v>
      </c>
    </row>
    <row r="12" spans="1:10" ht="21.6" customHeight="1">
      <c r="A12" s="385" t="s">
        <v>122</v>
      </c>
      <c r="B12" s="384">
        <v>129167</v>
      </c>
      <c r="C12" s="383">
        <v>64097</v>
      </c>
      <c r="D12" s="383">
        <v>65070</v>
      </c>
      <c r="E12" s="384">
        <v>33393</v>
      </c>
      <c r="F12" s="383">
        <v>16287</v>
      </c>
      <c r="G12" s="383">
        <v>17106</v>
      </c>
      <c r="H12" s="384">
        <v>95774</v>
      </c>
      <c r="I12" s="383">
        <v>47810</v>
      </c>
      <c r="J12" s="371">
        <v>47964</v>
      </c>
    </row>
    <row r="13" spans="1:10" ht="21.6" customHeight="1">
      <c r="A13" s="385" t="s">
        <v>121</v>
      </c>
      <c r="B13" s="384">
        <v>363185</v>
      </c>
      <c r="C13" s="383">
        <v>172548</v>
      </c>
      <c r="D13" s="383">
        <v>190637</v>
      </c>
      <c r="E13" s="384">
        <v>93963</v>
      </c>
      <c r="F13" s="383">
        <v>43844</v>
      </c>
      <c r="G13" s="383">
        <v>50119</v>
      </c>
      <c r="H13" s="384">
        <v>269222</v>
      </c>
      <c r="I13" s="383">
        <v>128704</v>
      </c>
      <c r="J13" s="371">
        <v>140518</v>
      </c>
    </row>
    <row r="14" spans="1:10" ht="21.6" customHeight="1">
      <c r="A14" s="385" t="s">
        <v>120</v>
      </c>
      <c r="B14" s="384">
        <v>361814</v>
      </c>
      <c r="C14" s="383">
        <v>171815</v>
      </c>
      <c r="D14" s="383">
        <v>189999</v>
      </c>
      <c r="E14" s="384">
        <v>93607</v>
      </c>
      <c r="F14" s="383">
        <v>43657</v>
      </c>
      <c r="G14" s="383">
        <v>49950</v>
      </c>
      <c r="H14" s="384">
        <v>268207</v>
      </c>
      <c r="I14" s="383">
        <v>128158</v>
      </c>
      <c r="J14" s="371">
        <v>140049</v>
      </c>
    </row>
    <row r="15" spans="1:10" ht="21.6" customHeight="1">
      <c r="A15" s="382" t="s">
        <v>119</v>
      </c>
      <c r="B15" s="381">
        <v>485152</v>
      </c>
      <c r="C15" s="380">
        <v>220680</v>
      </c>
      <c r="D15" s="380">
        <v>264472</v>
      </c>
      <c r="E15" s="381">
        <v>125603</v>
      </c>
      <c r="F15" s="380">
        <v>56074</v>
      </c>
      <c r="G15" s="380">
        <v>69529</v>
      </c>
      <c r="H15" s="381">
        <v>359549</v>
      </c>
      <c r="I15" s="380">
        <v>164606</v>
      </c>
      <c r="J15" s="379">
        <v>194943</v>
      </c>
    </row>
    <row r="16" spans="1:10" ht="6" customHeight="1">
      <c r="A16" s="378"/>
      <c r="B16" s="377"/>
      <c r="C16" s="377"/>
      <c r="D16" s="377"/>
      <c r="E16" s="377"/>
      <c r="F16" s="377"/>
      <c r="G16" s="377"/>
      <c r="H16" s="377"/>
      <c r="I16" s="377"/>
      <c r="J16" s="377"/>
    </row>
    <row r="17" spans="1:10" ht="21.2" customHeight="1">
      <c r="A17" s="376" t="s">
        <v>118</v>
      </c>
      <c r="B17" s="373"/>
      <c r="C17" s="373"/>
      <c r="D17" s="373"/>
      <c r="E17" s="373"/>
      <c r="F17" s="373"/>
      <c r="G17" s="373"/>
      <c r="H17" s="373"/>
      <c r="I17" s="373"/>
      <c r="J17" s="373"/>
    </row>
    <row r="18" spans="1:10" ht="21.2" customHeight="1">
      <c r="A18" s="376" t="s">
        <v>117</v>
      </c>
      <c r="B18" s="373"/>
      <c r="C18" s="373"/>
      <c r="D18" s="373"/>
      <c r="E18" s="373"/>
      <c r="F18" s="373"/>
      <c r="G18" s="373"/>
      <c r="H18" s="373"/>
      <c r="I18" s="373"/>
      <c r="J18" s="373"/>
    </row>
    <row r="19" spans="1:10" ht="21.6" customHeight="1">
      <c r="A19" s="375" t="s">
        <v>116</v>
      </c>
      <c r="B19" s="373"/>
      <c r="C19" s="373"/>
      <c r="D19" s="373"/>
      <c r="E19" s="373"/>
      <c r="F19" s="373"/>
      <c r="G19" s="373"/>
      <c r="H19" s="373"/>
      <c r="I19" s="373"/>
      <c r="J19" s="373"/>
    </row>
    <row r="20" spans="1:10" ht="21.6" customHeight="1">
      <c r="A20" s="374"/>
      <c r="B20" s="373"/>
      <c r="C20" s="373"/>
      <c r="D20" s="373"/>
      <c r="E20" s="373"/>
      <c r="F20" s="373"/>
      <c r="G20" s="373"/>
      <c r="H20" s="373"/>
      <c r="I20" s="373"/>
      <c r="J20" s="373"/>
    </row>
    <row r="21" spans="1:10" ht="21.6" customHeight="1">
      <c r="A21" s="374"/>
      <c r="B21" s="373"/>
      <c r="C21" s="373"/>
      <c r="D21" s="373"/>
      <c r="E21" s="373"/>
      <c r="F21" s="373"/>
      <c r="G21" s="373"/>
      <c r="H21" s="373"/>
      <c r="I21" s="373"/>
      <c r="J21" s="373"/>
    </row>
    <row r="22" spans="1:10" ht="21.6" customHeight="1">
      <c r="B22" s="373"/>
      <c r="C22" s="373"/>
      <c r="D22" s="373"/>
      <c r="E22" s="373"/>
      <c r="F22" s="373"/>
      <c r="G22" s="373"/>
      <c r="H22" s="373"/>
      <c r="I22" s="373"/>
      <c r="J22" s="373"/>
    </row>
    <row r="23" spans="1:10" ht="21.6" customHeight="1">
      <c r="B23" s="373"/>
      <c r="C23" s="373"/>
      <c r="D23" s="373"/>
      <c r="E23" s="373"/>
      <c r="F23" s="373"/>
      <c r="G23" s="373"/>
      <c r="H23" s="373"/>
      <c r="I23" s="373"/>
      <c r="J23" s="373"/>
    </row>
    <row r="24" spans="1:10" ht="21.6" customHeight="1">
      <c r="B24" s="373"/>
      <c r="C24" s="373"/>
      <c r="D24" s="373"/>
      <c r="E24" s="373"/>
      <c r="F24" s="373"/>
      <c r="G24" s="373"/>
      <c r="H24" s="373"/>
      <c r="I24" s="373"/>
      <c r="J24" s="373"/>
    </row>
    <row r="25" spans="1:10" ht="21.6" customHeight="1">
      <c r="B25" s="373"/>
      <c r="C25" s="373"/>
      <c r="D25" s="373"/>
      <c r="E25" s="373"/>
      <c r="F25" s="373"/>
      <c r="G25" s="373"/>
      <c r="H25" s="373"/>
      <c r="I25" s="373"/>
      <c r="J25" s="373"/>
    </row>
    <row r="26" spans="1:10" ht="21.6" customHeight="1">
      <c r="B26" s="373"/>
      <c r="C26" s="373"/>
      <c r="D26" s="373"/>
      <c r="E26" s="373"/>
      <c r="F26" s="373"/>
      <c r="G26" s="373"/>
      <c r="H26" s="373"/>
      <c r="I26" s="373"/>
      <c r="J26" s="373"/>
    </row>
    <row r="27" spans="1:10" ht="21.6" customHeight="1">
      <c r="B27" s="373"/>
      <c r="C27" s="373"/>
      <c r="D27" s="373"/>
      <c r="E27" s="373"/>
      <c r="F27" s="373"/>
      <c r="G27" s="373"/>
      <c r="H27" s="373"/>
      <c r="I27" s="373"/>
      <c r="J27" s="373"/>
    </row>
    <row r="28" spans="1:10" ht="21.6" customHeight="1">
      <c r="B28" s="373"/>
      <c r="C28" s="373"/>
      <c r="D28" s="373"/>
      <c r="E28" s="373"/>
      <c r="F28" s="373"/>
      <c r="G28" s="373"/>
      <c r="H28" s="373"/>
      <c r="I28" s="373"/>
      <c r="J28" s="373"/>
    </row>
    <row r="29" spans="1:10" ht="21.6" customHeight="1">
      <c r="B29" s="373"/>
      <c r="C29" s="373"/>
      <c r="D29" s="373"/>
      <c r="E29" s="373"/>
      <c r="F29" s="373"/>
      <c r="G29" s="373"/>
      <c r="H29" s="373"/>
      <c r="I29" s="373"/>
      <c r="J29" s="373"/>
    </row>
    <row r="30" spans="1:10" ht="21.6" customHeight="1">
      <c r="B30" s="373"/>
      <c r="C30" s="373"/>
      <c r="D30" s="373"/>
      <c r="E30" s="373"/>
      <c r="F30" s="373"/>
      <c r="G30" s="373"/>
      <c r="H30" s="373"/>
      <c r="I30" s="373"/>
      <c r="J30" s="373"/>
    </row>
    <row r="31" spans="1:10" ht="21.6" customHeight="1">
      <c r="B31" s="373"/>
      <c r="C31" s="373"/>
      <c r="D31" s="373"/>
      <c r="E31" s="373"/>
      <c r="F31" s="373"/>
      <c r="G31" s="373"/>
      <c r="H31" s="373"/>
      <c r="I31" s="373"/>
      <c r="J31" s="373"/>
    </row>
    <row r="32" spans="1:10" ht="21.6" customHeight="1">
      <c r="B32" s="373"/>
      <c r="C32" s="373"/>
      <c r="D32" s="373"/>
      <c r="E32" s="373"/>
      <c r="F32" s="373"/>
      <c r="G32" s="373"/>
      <c r="H32" s="373"/>
      <c r="I32" s="373"/>
      <c r="J32" s="373"/>
    </row>
    <row r="33" spans="2:10" ht="21.6" customHeight="1">
      <c r="B33" s="373"/>
      <c r="C33" s="373"/>
      <c r="D33" s="373"/>
      <c r="E33" s="373"/>
      <c r="F33" s="373"/>
      <c r="G33" s="373"/>
      <c r="H33" s="373"/>
      <c r="I33" s="373"/>
      <c r="J33" s="373"/>
    </row>
    <row r="34" spans="2:10" ht="21.6" customHeight="1">
      <c r="B34" s="373"/>
      <c r="C34" s="373"/>
      <c r="D34" s="373"/>
      <c r="E34" s="373"/>
      <c r="F34" s="373"/>
      <c r="G34" s="373"/>
      <c r="H34" s="373"/>
      <c r="I34" s="373"/>
      <c r="J34" s="373"/>
    </row>
    <row r="35" spans="2:10" ht="21.6" customHeight="1">
      <c r="B35" s="373"/>
      <c r="C35" s="373"/>
      <c r="D35" s="373"/>
      <c r="E35" s="373"/>
      <c r="F35" s="373"/>
      <c r="G35" s="373"/>
      <c r="H35" s="373"/>
      <c r="I35" s="373"/>
      <c r="J35" s="373"/>
    </row>
    <row r="36" spans="2:10" ht="21.6" customHeight="1">
      <c r="B36" s="373"/>
      <c r="C36" s="373"/>
      <c r="D36" s="373"/>
      <c r="E36" s="373"/>
      <c r="F36" s="373"/>
      <c r="G36" s="373"/>
      <c r="H36" s="373"/>
      <c r="I36" s="373"/>
      <c r="J36" s="373"/>
    </row>
    <row r="37" spans="2:10" ht="21.6" customHeight="1">
      <c r="B37" s="373"/>
      <c r="C37" s="373"/>
      <c r="D37" s="373"/>
      <c r="E37" s="373"/>
      <c r="F37" s="373"/>
      <c r="G37" s="373"/>
      <c r="H37" s="373"/>
      <c r="I37" s="373"/>
      <c r="J37" s="373"/>
    </row>
    <row r="38" spans="2:10" ht="21.6" customHeight="1">
      <c r="B38" s="373"/>
      <c r="C38" s="373"/>
      <c r="D38" s="373"/>
      <c r="E38" s="373"/>
      <c r="F38" s="373"/>
      <c r="G38" s="373"/>
      <c r="H38" s="373"/>
      <c r="I38" s="373"/>
      <c r="J38" s="373"/>
    </row>
    <row r="39" spans="2:10" ht="21.6" customHeight="1">
      <c r="B39" s="373"/>
      <c r="C39" s="373"/>
      <c r="D39" s="373"/>
      <c r="E39" s="373"/>
      <c r="F39" s="373"/>
      <c r="G39" s="373"/>
      <c r="H39" s="373"/>
      <c r="I39" s="373"/>
      <c r="J39" s="373"/>
    </row>
    <row r="40" spans="2:10" ht="21.6" customHeight="1">
      <c r="B40" s="373"/>
      <c r="C40" s="373"/>
      <c r="D40" s="373"/>
      <c r="E40" s="373"/>
      <c r="F40" s="373"/>
      <c r="G40" s="373"/>
      <c r="H40" s="373"/>
      <c r="I40" s="373"/>
      <c r="J40" s="373"/>
    </row>
    <row r="41" spans="2:10" ht="21.6" customHeight="1">
      <c r="B41" s="373"/>
      <c r="C41" s="373"/>
      <c r="D41" s="373"/>
      <c r="E41" s="373"/>
      <c r="F41" s="373"/>
      <c r="G41" s="373"/>
      <c r="H41" s="373"/>
      <c r="I41" s="373"/>
      <c r="J41" s="373"/>
    </row>
  </sheetData>
  <pageMargins left="0.28999999999999998" right="0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zoomScale="90" zoomScaleNormal="90" workbookViewId="0">
      <pane xSplit="1" ySplit="4" topLeftCell="B5" activePane="bottomRight" state="frozen"/>
      <selection activeCell="F17" sqref="F17"/>
      <selection pane="topRight" activeCell="F17" sqref="F17"/>
      <selection pane="bottomLeft" activeCell="F17" sqref="F17"/>
      <selection pane="bottomRight" activeCell="G1" sqref="G1:I1"/>
    </sheetView>
  </sheetViews>
  <sheetFormatPr defaultRowHeight="21.75"/>
  <cols>
    <col min="1" max="1" width="20.140625" style="408" customWidth="1"/>
    <col min="2" max="10" width="11.42578125" style="407" customWidth="1"/>
    <col min="11" max="11" width="1.85546875" style="406" customWidth="1"/>
    <col min="12" max="16384" width="9.140625" style="405"/>
  </cols>
  <sheetData>
    <row r="1" spans="1:11">
      <c r="A1" s="441" t="s">
        <v>165</v>
      </c>
    </row>
    <row r="2" spans="1:11" s="437" customFormat="1" ht="8.25">
      <c r="A2" s="440"/>
      <c r="B2" s="439"/>
      <c r="C2" s="439"/>
      <c r="D2" s="439"/>
      <c r="E2" s="439"/>
      <c r="F2" s="439"/>
      <c r="G2" s="439"/>
      <c r="H2" s="439"/>
      <c r="I2" s="439"/>
      <c r="J2" s="439"/>
      <c r="K2" s="438"/>
    </row>
    <row r="3" spans="1:11" s="423" customFormat="1">
      <c r="A3" s="436" t="s">
        <v>133</v>
      </c>
      <c r="B3" s="435" t="s">
        <v>0</v>
      </c>
      <c r="C3" s="432"/>
      <c r="D3" s="434"/>
      <c r="E3" s="432" t="s">
        <v>132</v>
      </c>
      <c r="F3" s="433"/>
      <c r="G3" s="434"/>
      <c r="H3" s="432" t="s">
        <v>131</v>
      </c>
      <c r="I3" s="433"/>
      <c r="J3" s="432"/>
      <c r="K3" s="427"/>
    </row>
    <row r="4" spans="1:11" s="423" customFormat="1">
      <c r="A4" s="431" t="s">
        <v>130</v>
      </c>
      <c r="B4" s="430" t="s">
        <v>0</v>
      </c>
      <c r="C4" s="429" t="s">
        <v>1</v>
      </c>
      <c r="D4" s="429" t="s">
        <v>2</v>
      </c>
      <c r="E4" s="429" t="s">
        <v>0</v>
      </c>
      <c r="F4" s="429" t="s">
        <v>1</v>
      </c>
      <c r="G4" s="429" t="s">
        <v>2</v>
      </c>
      <c r="H4" s="429" t="s">
        <v>0</v>
      </c>
      <c r="I4" s="429" t="s">
        <v>1</v>
      </c>
      <c r="J4" s="428" t="s">
        <v>2</v>
      </c>
      <c r="K4" s="427"/>
    </row>
    <row r="5" spans="1:11" s="423" customFormat="1" ht="21.6" customHeight="1">
      <c r="A5" s="426" t="s">
        <v>129</v>
      </c>
      <c r="B5" s="425">
        <v>2488457</v>
      </c>
      <c r="C5" s="425">
        <v>1217833</v>
      </c>
      <c r="D5" s="425">
        <v>1270624</v>
      </c>
      <c r="E5" s="425">
        <v>643498</v>
      </c>
      <c r="F5" s="425">
        <v>309451</v>
      </c>
      <c r="G5" s="425">
        <v>334047</v>
      </c>
      <c r="H5" s="425">
        <v>1844959</v>
      </c>
      <c r="I5" s="425">
        <v>908382</v>
      </c>
      <c r="J5" s="424">
        <v>936577</v>
      </c>
      <c r="K5" s="410"/>
    </row>
    <row r="6" spans="1:11" ht="21.6" customHeight="1">
      <c r="A6" s="422" t="s">
        <v>128</v>
      </c>
      <c r="B6" s="418">
        <v>442540</v>
      </c>
      <c r="C6" s="417">
        <v>229075</v>
      </c>
      <c r="D6" s="417">
        <v>213465</v>
      </c>
      <c r="E6" s="418">
        <v>114327</v>
      </c>
      <c r="F6" s="417">
        <v>58207</v>
      </c>
      <c r="G6" s="417">
        <v>56120</v>
      </c>
      <c r="H6" s="418">
        <v>328213</v>
      </c>
      <c r="I6" s="417">
        <v>170868</v>
      </c>
      <c r="J6" s="407">
        <v>157345</v>
      </c>
    </row>
    <row r="7" spans="1:11" ht="21.6" customHeight="1">
      <c r="A7" s="421" t="s">
        <v>127</v>
      </c>
      <c r="B7" s="418">
        <v>117166</v>
      </c>
      <c r="C7" s="417">
        <v>60625</v>
      </c>
      <c r="D7" s="417">
        <v>56541</v>
      </c>
      <c r="E7" s="418">
        <v>30270</v>
      </c>
      <c r="F7" s="417">
        <v>15405</v>
      </c>
      <c r="G7" s="417">
        <v>14865</v>
      </c>
      <c r="H7" s="418">
        <v>86896</v>
      </c>
      <c r="I7" s="417">
        <v>45220</v>
      </c>
      <c r="J7" s="407">
        <v>41676</v>
      </c>
    </row>
    <row r="8" spans="1:11" ht="21.6" customHeight="1">
      <c r="A8" s="422" t="s">
        <v>126</v>
      </c>
      <c r="B8" s="418">
        <v>84300</v>
      </c>
      <c r="C8" s="417">
        <v>43257</v>
      </c>
      <c r="D8" s="417">
        <v>41043</v>
      </c>
      <c r="E8" s="418">
        <v>21782</v>
      </c>
      <c r="F8" s="417">
        <v>10992</v>
      </c>
      <c r="G8" s="417">
        <v>10790</v>
      </c>
      <c r="H8" s="418">
        <v>62518</v>
      </c>
      <c r="I8" s="417">
        <v>32265</v>
      </c>
      <c r="J8" s="407">
        <v>30253</v>
      </c>
    </row>
    <row r="9" spans="1:11" ht="21.6" customHeight="1">
      <c r="A9" s="421" t="s">
        <v>125</v>
      </c>
      <c r="B9" s="418">
        <v>229669</v>
      </c>
      <c r="C9" s="417">
        <v>115693</v>
      </c>
      <c r="D9" s="417">
        <v>113976</v>
      </c>
      <c r="E9" s="418">
        <v>59363</v>
      </c>
      <c r="F9" s="417">
        <v>29398</v>
      </c>
      <c r="G9" s="417">
        <v>29965</v>
      </c>
      <c r="H9" s="418">
        <v>170306</v>
      </c>
      <c r="I9" s="417">
        <v>86295</v>
      </c>
      <c r="J9" s="407">
        <v>84011</v>
      </c>
    </row>
    <row r="10" spans="1:11" ht="21.6" customHeight="1">
      <c r="A10" s="420" t="s">
        <v>124</v>
      </c>
      <c r="B10" s="418">
        <v>154069</v>
      </c>
      <c r="C10" s="417">
        <v>77577</v>
      </c>
      <c r="D10" s="417">
        <v>76492</v>
      </c>
      <c r="E10" s="418">
        <v>39822</v>
      </c>
      <c r="F10" s="417">
        <v>19712</v>
      </c>
      <c r="G10" s="417">
        <v>20110</v>
      </c>
      <c r="H10" s="418">
        <v>114247</v>
      </c>
      <c r="I10" s="417">
        <v>57865</v>
      </c>
      <c r="J10" s="407">
        <v>56382</v>
      </c>
    </row>
    <row r="11" spans="1:11" ht="21.6" customHeight="1">
      <c r="A11" s="420" t="s">
        <v>123</v>
      </c>
      <c r="B11" s="418">
        <v>121425</v>
      </c>
      <c r="C11" s="417">
        <v>62597</v>
      </c>
      <c r="D11" s="417">
        <v>58828</v>
      </c>
      <c r="E11" s="418">
        <v>31372</v>
      </c>
      <c r="F11" s="417">
        <v>15906</v>
      </c>
      <c r="G11" s="417">
        <v>15466</v>
      </c>
      <c r="H11" s="418">
        <v>90053</v>
      </c>
      <c r="I11" s="417">
        <v>46691</v>
      </c>
      <c r="J11" s="407">
        <v>43362</v>
      </c>
    </row>
    <row r="12" spans="1:11" ht="21.6" customHeight="1">
      <c r="A12" s="420" t="s">
        <v>122</v>
      </c>
      <c r="B12" s="418">
        <v>126868</v>
      </c>
      <c r="C12" s="417">
        <v>63083</v>
      </c>
      <c r="D12" s="417">
        <v>63785</v>
      </c>
      <c r="E12" s="418">
        <v>32798</v>
      </c>
      <c r="F12" s="417">
        <v>16029</v>
      </c>
      <c r="G12" s="417">
        <v>16769</v>
      </c>
      <c r="H12" s="418">
        <v>94070</v>
      </c>
      <c r="I12" s="417">
        <v>47054</v>
      </c>
      <c r="J12" s="407">
        <v>47016</v>
      </c>
    </row>
    <row r="13" spans="1:11" ht="21.6" customHeight="1">
      <c r="A13" s="420" t="s">
        <v>121</v>
      </c>
      <c r="B13" s="418">
        <v>359672</v>
      </c>
      <c r="C13" s="417">
        <v>170859</v>
      </c>
      <c r="D13" s="417">
        <v>188813</v>
      </c>
      <c r="E13" s="418">
        <v>93052</v>
      </c>
      <c r="F13" s="417">
        <v>43414</v>
      </c>
      <c r="G13" s="417">
        <v>49638</v>
      </c>
      <c r="H13" s="418">
        <v>266620</v>
      </c>
      <c r="I13" s="417">
        <v>127445</v>
      </c>
      <c r="J13" s="407">
        <v>139175</v>
      </c>
    </row>
    <row r="14" spans="1:11" ht="21.6" customHeight="1">
      <c r="A14" s="420" t="s">
        <v>120</v>
      </c>
      <c r="B14" s="418">
        <v>363170</v>
      </c>
      <c r="C14" s="417">
        <v>172321</v>
      </c>
      <c r="D14" s="417">
        <v>190849</v>
      </c>
      <c r="E14" s="418">
        <v>93960</v>
      </c>
      <c r="F14" s="417">
        <v>43786</v>
      </c>
      <c r="G14" s="417">
        <v>50174</v>
      </c>
      <c r="H14" s="418">
        <v>269210</v>
      </c>
      <c r="I14" s="417">
        <v>128535</v>
      </c>
      <c r="J14" s="407">
        <v>140675</v>
      </c>
    </row>
    <row r="15" spans="1:11" ht="21.6" customHeight="1">
      <c r="A15" s="419" t="s">
        <v>119</v>
      </c>
      <c r="B15" s="418">
        <v>489578</v>
      </c>
      <c r="C15" s="417">
        <v>222746</v>
      </c>
      <c r="D15" s="417">
        <v>266832</v>
      </c>
      <c r="E15" s="418">
        <v>126752</v>
      </c>
      <c r="F15" s="417">
        <v>56602</v>
      </c>
      <c r="G15" s="417">
        <v>70150</v>
      </c>
      <c r="H15" s="418">
        <v>362826</v>
      </c>
      <c r="I15" s="417">
        <v>166144</v>
      </c>
      <c r="J15" s="416">
        <v>196682</v>
      </c>
    </row>
    <row r="16" spans="1:11" ht="6" customHeight="1">
      <c r="A16" s="415"/>
      <c r="B16" s="414"/>
      <c r="C16" s="414"/>
      <c r="D16" s="414"/>
      <c r="E16" s="414"/>
      <c r="F16" s="414"/>
      <c r="G16" s="414"/>
      <c r="H16" s="414"/>
      <c r="I16" s="414"/>
      <c r="J16" s="414"/>
      <c r="K16" s="410"/>
    </row>
    <row r="17" spans="1:11" ht="21.2" customHeight="1">
      <c r="A17" s="413" t="s">
        <v>118</v>
      </c>
    </row>
    <row r="18" spans="1:11" ht="21.2" customHeight="1">
      <c r="A18" s="413" t="s">
        <v>117</v>
      </c>
    </row>
    <row r="19" spans="1:11" ht="21.6" customHeight="1">
      <c r="A19" s="412" t="s">
        <v>116</v>
      </c>
    </row>
    <row r="20" spans="1:11" ht="21.6" customHeight="1">
      <c r="A20" s="411"/>
    </row>
    <row r="21" spans="1:11" ht="21.6" customHeight="1">
      <c r="A21" s="411"/>
    </row>
    <row r="22" spans="1:11" ht="21.6" customHeight="1"/>
    <row r="23" spans="1:11" ht="21.6" customHeight="1"/>
    <row r="24" spans="1:11" ht="21.6" customHeight="1"/>
    <row r="25" spans="1:11" ht="21.6" customHeight="1"/>
    <row r="26" spans="1:11" ht="21.6" customHeight="1">
      <c r="K26" s="409"/>
    </row>
    <row r="27" spans="1:11" ht="21.6" customHeight="1">
      <c r="K27" s="410"/>
    </row>
    <row r="28" spans="1:11" ht="21.6" customHeight="1"/>
    <row r="29" spans="1:11" ht="21.6" customHeight="1"/>
    <row r="30" spans="1:11" ht="21.6" customHeight="1"/>
    <row r="31" spans="1:11" ht="21.6" customHeight="1"/>
    <row r="32" spans="1:11" ht="21.6" customHeight="1"/>
    <row r="33" spans="11:11" ht="21.6" customHeight="1"/>
    <row r="34" spans="11:11" ht="21.6" customHeight="1"/>
    <row r="35" spans="11:11" ht="21.6" customHeight="1"/>
    <row r="36" spans="11:11" ht="21.6" customHeight="1"/>
    <row r="37" spans="11:11" ht="21.6" customHeight="1"/>
    <row r="38" spans="11:11" ht="21.6" customHeight="1">
      <c r="K38" s="410"/>
    </row>
    <row r="39" spans="11:11" ht="21.6" customHeight="1"/>
    <row r="40" spans="11:11" ht="21.6" customHeight="1"/>
    <row r="41" spans="11:11" ht="21.6" customHeight="1"/>
    <row r="49" spans="11:11">
      <c r="K49" s="410"/>
    </row>
    <row r="60" spans="11:11">
      <c r="K60" s="409"/>
    </row>
  </sheetData>
  <pageMargins left="0.28999999999999998" right="0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workbookViewId="0">
      <pane xSplit="1" ySplit="4" topLeftCell="B8" activePane="bottomRight" state="frozen"/>
      <selection activeCell="E11" sqref="E11"/>
      <selection pane="topRight" activeCell="E11" sqref="E11"/>
      <selection pane="bottomLeft" activeCell="E11" sqref="E11"/>
      <selection pane="bottomRight" activeCell="G1" sqref="G1:H1"/>
    </sheetView>
  </sheetViews>
  <sheetFormatPr defaultRowHeight="21.75"/>
  <cols>
    <col min="1" max="1" width="20.140625" style="408" customWidth="1"/>
    <col min="2" max="10" width="15.28515625" style="407" customWidth="1"/>
    <col min="11" max="11" width="1.85546875" style="406" customWidth="1"/>
    <col min="12" max="16384" width="9.140625" style="405"/>
  </cols>
  <sheetData>
    <row r="1" spans="1:11">
      <c r="A1" s="441" t="s">
        <v>166</v>
      </c>
    </row>
    <row r="2" spans="1:11" s="437" customFormat="1" ht="8.25">
      <c r="A2" s="440"/>
      <c r="B2" s="439"/>
      <c r="C2" s="439"/>
      <c r="D2" s="439"/>
      <c r="E2" s="439"/>
      <c r="F2" s="439"/>
      <c r="G2" s="439"/>
      <c r="H2" s="439"/>
      <c r="I2" s="439"/>
      <c r="J2" s="439"/>
      <c r="K2" s="438"/>
    </row>
    <row r="3" spans="1:11" s="423" customFormat="1">
      <c r="A3" s="436" t="s">
        <v>133</v>
      </c>
      <c r="B3" s="435" t="s">
        <v>0</v>
      </c>
      <c r="C3" s="432"/>
      <c r="D3" s="434"/>
      <c r="E3" s="432" t="s">
        <v>132</v>
      </c>
      <c r="F3" s="433"/>
      <c r="G3" s="434"/>
      <c r="H3" s="432" t="s">
        <v>131</v>
      </c>
      <c r="I3" s="433"/>
      <c r="J3" s="432"/>
      <c r="K3" s="427"/>
    </row>
    <row r="4" spans="1:11" s="423" customFormat="1">
      <c r="A4" s="431" t="s">
        <v>130</v>
      </c>
      <c r="B4" s="430" t="s">
        <v>0</v>
      </c>
      <c r="C4" s="429" t="s">
        <v>1</v>
      </c>
      <c r="D4" s="429" t="s">
        <v>2</v>
      </c>
      <c r="E4" s="429" t="s">
        <v>0</v>
      </c>
      <c r="F4" s="429" t="s">
        <v>1</v>
      </c>
      <c r="G4" s="429" t="s">
        <v>2</v>
      </c>
      <c r="H4" s="429" t="s">
        <v>0</v>
      </c>
      <c r="I4" s="429" t="s">
        <v>1</v>
      </c>
      <c r="J4" s="428" t="s">
        <v>2</v>
      </c>
      <c r="K4" s="427"/>
    </row>
    <row r="5" spans="1:11" s="423" customFormat="1" ht="21.6" customHeight="1">
      <c r="A5" s="426" t="s">
        <v>129</v>
      </c>
      <c r="B5" s="425">
        <v>2487366</v>
      </c>
      <c r="C5" s="425">
        <v>1217075</v>
      </c>
      <c r="D5" s="425">
        <v>1270291</v>
      </c>
      <c r="E5" s="425">
        <v>644462</v>
      </c>
      <c r="F5" s="425">
        <v>309867</v>
      </c>
      <c r="G5" s="425">
        <v>334595</v>
      </c>
      <c r="H5" s="425">
        <v>1842904</v>
      </c>
      <c r="I5" s="425">
        <v>907208</v>
      </c>
      <c r="J5" s="424">
        <v>935696</v>
      </c>
      <c r="K5" s="410"/>
    </row>
    <row r="6" spans="1:11" ht="21.6" customHeight="1">
      <c r="A6" s="422" t="s">
        <v>128</v>
      </c>
      <c r="B6" s="418">
        <v>439857</v>
      </c>
      <c r="C6" s="417">
        <v>227592</v>
      </c>
      <c r="D6" s="417">
        <v>212265</v>
      </c>
      <c r="E6" s="418">
        <v>113857</v>
      </c>
      <c r="F6" s="417">
        <v>57945</v>
      </c>
      <c r="G6" s="417">
        <v>55912</v>
      </c>
      <c r="H6" s="418">
        <v>326000</v>
      </c>
      <c r="I6" s="417">
        <v>169647</v>
      </c>
      <c r="J6" s="407">
        <v>156353</v>
      </c>
    </row>
    <row r="7" spans="1:11" ht="21.6" customHeight="1">
      <c r="A7" s="421" t="s">
        <v>127</v>
      </c>
      <c r="B7" s="418">
        <v>116544</v>
      </c>
      <c r="C7" s="417">
        <v>60292</v>
      </c>
      <c r="D7" s="417">
        <v>56252</v>
      </c>
      <c r="E7" s="418">
        <v>30167</v>
      </c>
      <c r="F7" s="417">
        <v>15350</v>
      </c>
      <c r="G7" s="417">
        <v>14817</v>
      </c>
      <c r="H7" s="418">
        <v>86377</v>
      </c>
      <c r="I7" s="417">
        <v>44942</v>
      </c>
      <c r="J7" s="407">
        <v>41435</v>
      </c>
    </row>
    <row r="8" spans="1:11" ht="21.6" customHeight="1">
      <c r="A8" s="422" t="s">
        <v>126</v>
      </c>
      <c r="B8" s="418">
        <v>84086</v>
      </c>
      <c r="C8" s="417">
        <v>43160</v>
      </c>
      <c r="D8" s="417">
        <v>40926</v>
      </c>
      <c r="E8" s="418">
        <v>21769</v>
      </c>
      <c r="F8" s="417">
        <v>10989</v>
      </c>
      <c r="G8" s="417">
        <v>10780</v>
      </c>
      <c r="H8" s="418">
        <v>62317</v>
      </c>
      <c r="I8" s="417">
        <v>32171</v>
      </c>
      <c r="J8" s="407">
        <v>30146</v>
      </c>
    </row>
    <row r="9" spans="1:11" ht="21.6" customHeight="1">
      <c r="A9" s="421" t="s">
        <v>125</v>
      </c>
      <c r="B9" s="418">
        <v>230430</v>
      </c>
      <c r="C9" s="417">
        <v>116231</v>
      </c>
      <c r="D9" s="417">
        <v>114199</v>
      </c>
      <c r="E9" s="418">
        <v>59671</v>
      </c>
      <c r="F9" s="417">
        <v>29592</v>
      </c>
      <c r="G9" s="417">
        <v>30079</v>
      </c>
      <c r="H9" s="418">
        <v>170759</v>
      </c>
      <c r="I9" s="417">
        <v>86639</v>
      </c>
      <c r="J9" s="407">
        <v>84120</v>
      </c>
    </row>
    <row r="10" spans="1:11" ht="21.6" customHeight="1">
      <c r="A10" s="420" t="s">
        <v>124</v>
      </c>
      <c r="B10" s="418">
        <v>156863</v>
      </c>
      <c r="C10" s="417">
        <v>78866</v>
      </c>
      <c r="D10" s="417">
        <v>77997</v>
      </c>
      <c r="E10" s="418">
        <v>40624</v>
      </c>
      <c r="F10" s="417">
        <v>20079</v>
      </c>
      <c r="G10" s="417">
        <v>20545</v>
      </c>
      <c r="H10" s="418">
        <v>116239</v>
      </c>
      <c r="I10" s="417">
        <v>58787</v>
      </c>
      <c r="J10" s="407">
        <v>57452</v>
      </c>
    </row>
    <row r="11" spans="1:11" ht="21.6" customHeight="1">
      <c r="A11" s="420" t="s">
        <v>123</v>
      </c>
      <c r="B11" s="418">
        <v>120631</v>
      </c>
      <c r="C11" s="417">
        <v>62071</v>
      </c>
      <c r="D11" s="417">
        <v>58560</v>
      </c>
      <c r="E11" s="418">
        <v>31227</v>
      </c>
      <c r="F11" s="417">
        <v>15803</v>
      </c>
      <c r="G11" s="417">
        <v>15424</v>
      </c>
      <c r="H11" s="418">
        <v>89404</v>
      </c>
      <c r="I11" s="417">
        <v>46268</v>
      </c>
      <c r="J11" s="407">
        <v>43136</v>
      </c>
    </row>
    <row r="12" spans="1:11" ht="21.6" customHeight="1">
      <c r="A12" s="420" t="s">
        <v>122</v>
      </c>
      <c r="B12" s="418">
        <v>124569</v>
      </c>
      <c r="C12" s="417">
        <v>62071</v>
      </c>
      <c r="D12" s="417">
        <v>62498</v>
      </c>
      <c r="E12" s="418">
        <v>32265</v>
      </c>
      <c r="F12" s="417">
        <v>15803</v>
      </c>
      <c r="G12" s="417">
        <v>16462</v>
      </c>
      <c r="H12" s="418">
        <v>92304</v>
      </c>
      <c r="I12" s="417">
        <v>46268</v>
      </c>
      <c r="J12" s="407">
        <v>46036</v>
      </c>
    </row>
    <row r="13" spans="1:11" ht="21.6" customHeight="1">
      <c r="A13" s="420" t="s">
        <v>121</v>
      </c>
      <c r="B13" s="418">
        <v>356037</v>
      </c>
      <c r="C13" s="417">
        <v>169051</v>
      </c>
      <c r="D13" s="417">
        <v>186986</v>
      </c>
      <c r="E13" s="418">
        <v>92293</v>
      </c>
      <c r="F13" s="417">
        <v>43041</v>
      </c>
      <c r="G13" s="417">
        <v>49252</v>
      </c>
      <c r="H13" s="418">
        <v>263744</v>
      </c>
      <c r="I13" s="417">
        <v>126010</v>
      </c>
      <c r="J13" s="407">
        <v>137734</v>
      </c>
    </row>
    <row r="14" spans="1:11" ht="21.6" customHeight="1">
      <c r="A14" s="420" t="s">
        <v>120</v>
      </c>
      <c r="B14" s="418">
        <v>364505</v>
      </c>
      <c r="C14" s="417">
        <v>172945</v>
      </c>
      <c r="D14" s="417">
        <v>191560</v>
      </c>
      <c r="E14" s="418">
        <v>94490</v>
      </c>
      <c r="F14" s="417">
        <v>44032</v>
      </c>
      <c r="G14" s="417">
        <v>50458</v>
      </c>
      <c r="H14" s="418">
        <v>270015</v>
      </c>
      <c r="I14" s="417">
        <v>128913</v>
      </c>
      <c r="J14" s="407">
        <v>141102</v>
      </c>
    </row>
    <row r="15" spans="1:11" ht="21.6" customHeight="1">
      <c r="A15" s="415" t="s">
        <v>119</v>
      </c>
      <c r="B15" s="443">
        <v>493844</v>
      </c>
      <c r="C15" s="442">
        <v>224796</v>
      </c>
      <c r="D15" s="442">
        <v>269048</v>
      </c>
      <c r="E15" s="443">
        <v>128099</v>
      </c>
      <c r="F15" s="442">
        <v>57233</v>
      </c>
      <c r="G15" s="442">
        <v>70866</v>
      </c>
      <c r="H15" s="443">
        <v>365745</v>
      </c>
      <c r="I15" s="442">
        <v>167563</v>
      </c>
      <c r="J15" s="414">
        <v>198182</v>
      </c>
    </row>
    <row r="16" spans="1:11" ht="6" customHeight="1">
      <c r="A16" s="419"/>
      <c r="B16" s="416"/>
      <c r="C16" s="416"/>
      <c r="D16" s="416"/>
      <c r="E16" s="416"/>
      <c r="F16" s="416"/>
      <c r="G16" s="416"/>
      <c r="H16" s="416"/>
      <c r="I16" s="416"/>
      <c r="J16" s="416"/>
      <c r="K16" s="410"/>
    </row>
    <row r="17" spans="1:11" ht="21.2" customHeight="1">
      <c r="A17" s="413" t="s">
        <v>118</v>
      </c>
    </row>
    <row r="18" spans="1:11" ht="21.2" customHeight="1">
      <c r="A18" s="413" t="s">
        <v>117</v>
      </c>
    </row>
    <row r="19" spans="1:11" ht="21.6" customHeight="1">
      <c r="A19" s="412" t="s">
        <v>116</v>
      </c>
    </row>
    <row r="20" spans="1:11" ht="21.6" customHeight="1">
      <c r="A20" s="411"/>
    </row>
    <row r="21" spans="1:11" ht="21.6" customHeight="1">
      <c r="A21" s="411"/>
    </row>
    <row r="22" spans="1:11" ht="21.6" customHeight="1"/>
    <row r="23" spans="1:11" ht="21.6" customHeight="1"/>
    <row r="24" spans="1:11" ht="21.6" customHeight="1"/>
    <row r="25" spans="1:11" ht="21.6" customHeight="1"/>
    <row r="26" spans="1:11" ht="21.6" customHeight="1">
      <c r="K26" s="409"/>
    </row>
    <row r="27" spans="1:11" ht="21.6" customHeight="1">
      <c r="K27" s="410"/>
    </row>
    <row r="28" spans="1:11" ht="21.6" customHeight="1"/>
    <row r="29" spans="1:11" ht="21.6" customHeight="1"/>
    <row r="30" spans="1:11" ht="21.6" customHeight="1"/>
    <row r="31" spans="1:11" ht="21.6" customHeight="1"/>
    <row r="32" spans="1:11" ht="21.6" customHeight="1"/>
    <row r="33" spans="11:11" ht="21.6" customHeight="1"/>
    <row r="34" spans="11:11" ht="21.6" customHeight="1"/>
    <row r="35" spans="11:11" ht="21.6" customHeight="1"/>
    <row r="36" spans="11:11" ht="21.6" customHeight="1"/>
    <row r="37" spans="11:11" ht="21.6" customHeight="1"/>
    <row r="38" spans="11:11" ht="21.6" customHeight="1">
      <c r="K38" s="410"/>
    </row>
    <row r="39" spans="11:11" ht="21.6" customHeight="1"/>
    <row r="40" spans="11:11" ht="21.6" customHeight="1"/>
    <row r="41" spans="11:11" ht="21.6" customHeight="1"/>
    <row r="49" spans="11:11">
      <c r="K49" s="410"/>
    </row>
    <row r="60" spans="11:11">
      <c r="K60" s="409"/>
    </row>
  </sheetData>
  <pageMargins left="0.28999999999999998" right="0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zoomScale="90" zoomScaleNormal="90" workbookViewId="0">
      <pane xSplit="1" ySplit="4" topLeftCell="B5" activePane="bottomRight" state="frozen"/>
      <selection activeCell="C17" sqref="C17"/>
      <selection pane="topRight" activeCell="C17" sqref="C17"/>
      <selection pane="bottomLeft" activeCell="C17" sqref="C17"/>
      <selection pane="bottomRight" activeCell="B5" sqref="B5"/>
    </sheetView>
  </sheetViews>
  <sheetFormatPr defaultColWidth="16.85546875" defaultRowHeight="21.75"/>
  <cols>
    <col min="1" max="1" width="18.42578125" style="408" customWidth="1"/>
    <col min="2" max="10" width="13.140625" style="407" customWidth="1"/>
    <col min="11" max="11" width="16.85546875" style="406"/>
    <col min="12" max="16384" width="16.85546875" style="405"/>
  </cols>
  <sheetData>
    <row r="1" spans="1:11">
      <c r="A1" s="441" t="s">
        <v>167</v>
      </c>
    </row>
    <row r="3" spans="1:11" s="423" customFormat="1">
      <c r="A3" s="436" t="s">
        <v>133</v>
      </c>
      <c r="B3" s="435" t="s">
        <v>0</v>
      </c>
      <c r="C3" s="432"/>
      <c r="D3" s="434"/>
      <c r="E3" s="432" t="s">
        <v>132</v>
      </c>
      <c r="F3" s="433"/>
      <c r="G3" s="434"/>
      <c r="H3" s="432" t="s">
        <v>131</v>
      </c>
      <c r="I3" s="433"/>
      <c r="J3" s="432"/>
      <c r="K3" s="427"/>
    </row>
    <row r="4" spans="1:11" s="423" customFormat="1">
      <c r="A4" s="431" t="s">
        <v>130</v>
      </c>
      <c r="B4" s="430" t="s">
        <v>0</v>
      </c>
      <c r="C4" s="429" t="s">
        <v>1</v>
      </c>
      <c r="D4" s="429" t="s">
        <v>2</v>
      </c>
      <c r="E4" s="429" t="s">
        <v>0</v>
      </c>
      <c r="F4" s="429" t="s">
        <v>1</v>
      </c>
      <c r="G4" s="429" t="s">
        <v>2</v>
      </c>
      <c r="H4" s="429" t="s">
        <v>0</v>
      </c>
      <c r="I4" s="429" t="s">
        <v>1</v>
      </c>
      <c r="J4" s="428" t="s">
        <v>2</v>
      </c>
      <c r="K4" s="427"/>
    </row>
    <row r="5" spans="1:11" s="423" customFormat="1" ht="21.6" customHeight="1">
      <c r="A5" s="426" t="s">
        <v>129</v>
      </c>
      <c r="B5" s="425">
        <v>2485916</v>
      </c>
      <c r="C5" s="425">
        <v>1216164</v>
      </c>
      <c r="D5" s="425">
        <v>1269752</v>
      </c>
      <c r="E5" s="425">
        <v>644088</v>
      </c>
      <c r="F5" s="425">
        <v>309635</v>
      </c>
      <c r="G5" s="425">
        <v>334453</v>
      </c>
      <c r="H5" s="425">
        <v>1841828</v>
      </c>
      <c r="I5" s="425">
        <v>906529</v>
      </c>
      <c r="J5" s="424">
        <v>935299</v>
      </c>
      <c r="K5" s="410"/>
    </row>
    <row r="6" spans="1:11" ht="21.6" customHeight="1">
      <c r="A6" s="422" t="s">
        <v>128</v>
      </c>
      <c r="B6" s="418">
        <v>437365</v>
      </c>
      <c r="C6" s="417">
        <v>226330</v>
      </c>
      <c r="D6" s="417">
        <v>211035</v>
      </c>
      <c r="E6" s="418">
        <v>113211</v>
      </c>
      <c r="F6" s="417">
        <v>57624</v>
      </c>
      <c r="G6" s="417">
        <v>55587</v>
      </c>
      <c r="H6" s="418">
        <v>324154</v>
      </c>
      <c r="I6" s="417">
        <v>168706</v>
      </c>
      <c r="J6" s="407">
        <v>155448</v>
      </c>
    </row>
    <row r="7" spans="1:11" ht="21.6" customHeight="1">
      <c r="A7" s="421" t="s">
        <v>127</v>
      </c>
      <c r="B7" s="418">
        <v>115610</v>
      </c>
      <c r="C7" s="417">
        <v>59806</v>
      </c>
      <c r="D7" s="417">
        <v>55804</v>
      </c>
      <c r="E7" s="418">
        <v>29925</v>
      </c>
      <c r="F7" s="417">
        <v>15226</v>
      </c>
      <c r="G7" s="417">
        <v>14699</v>
      </c>
      <c r="H7" s="418">
        <v>85685</v>
      </c>
      <c r="I7" s="417">
        <v>44580</v>
      </c>
      <c r="J7" s="407">
        <v>41105</v>
      </c>
    </row>
    <row r="8" spans="1:11" ht="21.6" customHeight="1">
      <c r="A8" s="422" t="s">
        <v>126</v>
      </c>
      <c r="B8" s="418">
        <v>83656</v>
      </c>
      <c r="C8" s="417">
        <v>42960</v>
      </c>
      <c r="D8" s="417">
        <v>40696</v>
      </c>
      <c r="E8" s="418">
        <v>21657</v>
      </c>
      <c r="F8" s="417">
        <v>10938</v>
      </c>
      <c r="G8" s="417">
        <v>10719</v>
      </c>
      <c r="H8" s="418">
        <v>61999</v>
      </c>
      <c r="I8" s="417">
        <v>32022</v>
      </c>
      <c r="J8" s="407">
        <v>29977</v>
      </c>
    </row>
    <row r="9" spans="1:11" ht="21.6" customHeight="1">
      <c r="A9" s="421" t="s">
        <v>125</v>
      </c>
      <c r="B9" s="418">
        <v>231031</v>
      </c>
      <c r="C9" s="417">
        <v>116752</v>
      </c>
      <c r="D9" s="417">
        <v>114279</v>
      </c>
      <c r="E9" s="418">
        <v>59827</v>
      </c>
      <c r="F9" s="417">
        <v>29725</v>
      </c>
      <c r="G9" s="417">
        <v>30102</v>
      </c>
      <c r="H9" s="418">
        <v>171204</v>
      </c>
      <c r="I9" s="417">
        <v>87027</v>
      </c>
      <c r="J9" s="407">
        <v>84177</v>
      </c>
    </row>
    <row r="10" spans="1:11" ht="21.6" customHeight="1">
      <c r="A10" s="420" t="s">
        <v>124</v>
      </c>
      <c r="B10" s="418">
        <v>159757</v>
      </c>
      <c r="C10" s="417">
        <v>80144</v>
      </c>
      <c r="D10" s="417">
        <v>79613</v>
      </c>
      <c r="E10" s="418">
        <v>41375</v>
      </c>
      <c r="F10" s="417">
        <v>20405</v>
      </c>
      <c r="G10" s="417">
        <v>20970</v>
      </c>
      <c r="H10" s="418">
        <v>118382</v>
      </c>
      <c r="I10" s="417">
        <v>59739</v>
      </c>
      <c r="J10" s="407">
        <v>58643</v>
      </c>
    </row>
    <row r="11" spans="1:11" ht="21.6" customHeight="1">
      <c r="A11" s="420" t="s">
        <v>123</v>
      </c>
      <c r="B11" s="418">
        <v>120062</v>
      </c>
      <c r="C11" s="417">
        <v>61781</v>
      </c>
      <c r="D11" s="417">
        <v>58281</v>
      </c>
      <c r="E11" s="418">
        <v>31080</v>
      </c>
      <c r="F11" s="417">
        <v>15729</v>
      </c>
      <c r="G11" s="417">
        <v>15351</v>
      </c>
      <c r="H11" s="418">
        <v>88982</v>
      </c>
      <c r="I11" s="417">
        <v>46052</v>
      </c>
      <c r="J11" s="407">
        <v>42930</v>
      </c>
    </row>
    <row r="12" spans="1:11" ht="21.6" customHeight="1">
      <c r="A12" s="420" t="s">
        <v>122</v>
      </c>
      <c r="B12" s="418">
        <v>121878</v>
      </c>
      <c r="C12" s="417">
        <v>60931</v>
      </c>
      <c r="D12" s="417">
        <v>60947</v>
      </c>
      <c r="E12" s="418">
        <v>31566</v>
      </c>
      <c r="F12" s="417">
        <v>15513</v>
      </c>
      <c r="G12" s="417">
        <v>16053</v>
      </c>
      <c r="H12" s="418">
        <v>90312</v>
      </c>
      <c r="I12" s="417">
        <v>45418</v>
      </c>
      <c r="J12" s="407">
        <v>44894</v>
      </c>
    </row>
    <row r="13" spans="1:11" ht="21.6" customHeight="1">
      <c r="A13" s="420" t="s">
        <v>121</v>
      </c>
      <c r="B13" s="418">
        <v>352106</v>
      </c>
      <c r="C13" s="417">
        <v>167102</v>
      </c>
      <c r="D13" s="417">
        <v>185004</v>
      </c>
      <c r="E13" s="418">
        <v>91275</v>
      </c>
      <c r="F13" s="417">
        <v>42544</v>
      </c>
      <c r="G13" s="417">
        <v>48731</v>
      </c>
      <c r="H13" s="418">
        <v>260831</v>
      </c>
      <c r="I13" s="417">
        <v>124558</v>
      </c>
      <c r="J13" s="407">
        <v>136273</v>
      </c>
    </row>
    <row r="14" spans="1:11" ht="21.6" customHeight="1">
      <c r="A14" s="419" t="s">
        <v>120</v>
      </c>
      <c r="B14" s="418">
        <v>365661</v>
      </c>
      <c r="C14" s="417">
        <v>173422</v>
      </c>
      <c r="D14" s="417">
        <v>192239</v>
      </c>
      <c r="E14" s="418">
        <v>94787</v>
      </c>
      <c r="F14" s="417">
        <v>44153</v>
      </c>
      <c r="G14" s="417">
        <v>50634</v>
      </c>
      <c r="H14" s="418">
        <v>270874</v>
      </c>
      <c r="I14" s="417">
        <v>129269</v>
      </c>
      <c r="J14" s="416">
        <v>141605</v>
      </c>
    </row>
    <row r="15" spans="1:11" ht="21.6" customHeight="1">
      <c r="A15" s="415" t="s">
        <v>119</v>
      </c>
      <c r="B15" s="443">
        <v>498790</v>
      </c>
      <c r="C15" s="442">
        <v>226936</v>
      </c>
      <c r="D15" s="442">
        <v>271854</v>
      </c>
      <c r="E15" s="443">
        <v>129385</v>
      </c>
      <c r="F15" s="442">
        <v>57778</v>
      </c>
      <c r="G15" s="442">
        <v>71607</v>
      </c>
      <c r="H15" s="443">
        <v>369405</v>
      </c>
      <c r="I15" s="442">
        <v>169158</v>
      </c>
      <c r="J15" s="414">
        <v>200247</v>
      </c>
    </row>
    <row r="16" spans="1:11" ht="6" customHeight="1">
      <c r="A16" s="419"/>
      <c r="B16" s="416"/>
      <c r="C16" s="416"/>
      <c r="D16" s="416"/>
      <c r="E16" s="416"/>
      <c r="F16" s="416"/>
      <c r="G16" s="416"/>
      <c r="H16" s="416"/>
      <c r="I16" s="416"/>
      <c r="J16" s="416"/>
      <c r="K16" s="410"/>
    </row>
    <row r="17" spans="1:11" ht="21.2" customHeight="1">
      <c r="A17" s="446" t="s">
        <v>118</v>
      </c>
    </row>
    <row r="18" spans="1:11" ht="21.2" customHeight="1">
      <c r="A18" s="446" t="s">
        <v>117</v>
      </c>
    </row>
    <row r="19" spans="1:11" ht="21.6" customHeight="1">
      <c r="A19" s="445" t="s">
        <v>116</v>
      </c>
    </row>
    <row r="20" spans="1:11" ht="21.6" customHeight="1">
      <c r="A20" s="444"/>
    </row>
    <row r="21" spans="1:11" ht="21.6" customHeight="1">
      <c r="A21" s="444"/>
    </row>
    <row r="22" spans="1:11" ht="21.6" customHeight="1"/>
    <row r="23" spans="1:11" ht="21.6" customHeight="1"/>
    <row r="24" spans="1:11" ht="21.6" customHeight="1"/>
    <row r="25" spans="1:11" ht="21.6" customHeight="1"/>
    <row r="26" spans="1:11" ht="21.6" customHeight="1">
      <c r="K26" s="409"/>
    </row>
    <row r="27" spans="1:11" ht="21.6" customHeight="1">
      <c r="K27" s="410"/>
    </row>
    <row r="28" spans="1:11" ht="21.6" customHeight="1"/>
    <row r="29" spans="1:11" ht="21.6" customHeight="1"/>
    <row r="30" spans="1:11" ht="21.6" customHeight="1"/>
    <row r="31" spans="1:11" ht="21.6" customHeight="1"/>
    <row r="32" spans="1:11" ht="21.6" customHeight="1"/>
    <row r="33" spans="11:11" ht="21.6" customHeight="1"/>
    <row r="34" spans="11:11" ht="21.6" customHeight="1"/>
    <row r="35" spans="11:11" ht="21.6" customHeight="1"/>
    <row r="36" spans="11:11" ht="21.6" customHeight="1"/>
    <row r="37" spans="11:11" ht="21.6" customHeight="1"/>
    <row r="38" spans="11:11" ht="21.6" customHeight="1">
      <c r="K38" s="410"/>
    </row>
    <row r="39" spans="11:11" ht="21.6" customHeight="1"/>
    <row r="40" spans="11:11" ht="21.6" customHeight="1"/>
    <row r="41" spans="11:11" ht="21.6" customHeight="1"/>
    <row r="49" spans="11:11">
      <c r="K49" s="410"/>
    </row>
    <row r="60" spans="11:11">
      <c r="K60" s="409"/>
    </row>
  </sheetData>
  <pageMargins left="0.2" right="0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5536"/>
  <sheetViews>
    <sheetView topLeftCell="S9" zoomScale="80" zoomScaleNormal="80" workbookViewId="0">
      <selection activeCell="AE21" sqref="AE21"/>
    </sheetView>
  </sheetViews>
  <sheetFormatPr defaultColWidth="11.28515625" defaultRowHeight="8.25" customHeight="1"/>
  <cols>
    <col min="1" max="1" width="22.28515625" style="171" customWidth="1"/>
    <col min="2" max="2" width="12.42578125" style="174" customWidth="1"/>
    <col min="3" max="3" width="10.7109375" style="174" customWidth="1"/>
    <col min="4" max="4" width="12.42578125" style="174" customWidth="1"/>
    <col min="5" max="5" width="1.140625" style="174" customWidth="1"/>
    <col min="6" max="6" width="22.42578125" style="171" customWidth="1"/>
    <col min="7" max="7" width="12" style="174" customWidth="1"/>
    <col min="8" max="8" width="10.7109375" style="174" customWidth="1"/>
    <col min="9" max="9" width="12.7109375" style="174" customWidth="1"/>
    <col min="10" max="10" width="1.140625" style="174" customWidth="1"/>
    <col min="11" max="11" width="22.5703125" style="171" customWidth="1"/>
    <col min="12" max="12" width="12.5703125" style="174" customWidth="1"/>
    <col min="13" max="13" width="10.5703125" style="174" customWidth="1"/>
    <col min="14" max="14" width="12.28515625" style="174" customWidth="1"/>
    <col min="15" max="15" width="1.28515625" style="174" customWidth="1"/>
    <col min="16" max="16" width="20.5703125" style="171" customWidth="1"/>
    <col min="17" max="17" width="12.28515625" style="174" customWidth="1"/>
    <col min="18" max="18" width="10.5703125" style="174" customWidth="1"/>
    <col min="19" max="19" width="12.85546875" style="174" customWidth="1"/>
    <col min="20" max="20" width="1.7109375" style="174" customWidth="1"/>
    <col min="21" max="21" width="22.28515625" style="171" customWidth="1"/>
    <col min="22" max="22" width="11.140625" style="174" customWidth="1"/>
    <col min="23" max="23" width="9.42578125" style="174" customWidth="1"/>
    <col min="24" max="24" width="10.7109375" style="174" customWidth="1"/>
    <col min="25" max="16384" width="11.28515625" style="174"/>
  </cols>
  <sheetData>
    <row r="1" spans="1:24" s="48" customFormat="1" ht="34.9" customHeight="1">
      <c r="A1" s="48" t="s">
        <v>39</v>
      </c>
      <c r="B1" s="49"/>
      <c r="C1" s="49"/>
      <c r="D1" s="49"/>
      <c r="G1" s="49"/>
      <c r="H1" s="49"/>
      <c r="I1" s="49"/>
      <c r="L1" s="49"/>
      <c r="M1" s="49"/>
      <c r="N1" s="49"/>
      <c r="Q1" s="49"/>
      <c r="R1" s="49"/>
      <c r="S1" s="49"/>
      <c r="V1" s="49"/>
      <c r="W1" s="49"/>
      <c r="X1" s="49"/>
    </row>
    <row r="2" spans="1:24" s="132" customFormat="1" ht="25.15" customHeight="1">
      <c r="A2" s="250" t="s">
        <v>107</v>
      </c>
      <c r="B2" s="44"/>
      <c r="C2" s="44"/>
      <c r="D2" s="44"/>
      <c r="F2" s="44" t="s">
        <v>111</v>
      </c>
      <c r="G2" s="44"/>
      <c r="H2" s="44"/>
      <c r="I2" s="44"/>
      <c r="K2" s="44" t="s">
        <v>110</v>
      </c>
      <c r="L2" s="44"/>
      <c r="M2" s="44"/>
      <c r="N2" s="44"/>
      <c r="P2" s="125" t="s">
        <v>109</v>
      </c>
      <c r="Q2" s="44"/>
      <c r="R2" s="44"/>
      <c r="S2" s="44"/>
      <c r="U2" s="125" t="s">
        <v>108</v>
      </c>
      <c r="V2" s="44"/>
      <c r="W2" s="44"/>
      <c r="X2" s="44"/>
    </row>
    <row r="3" spans="1:24" s="171" customFormat="1" ht="30" customHeight="1">
      <c r="A3" s="169" t="s">
        <v>6</v>
      </c>
      <c r="B3" s="170" t="s">
        <v>0</v>
      </c>
      <c r="C3" s="170" t="s">
        <v>1</v>
      </c>
      <c r="D3" s="170" t="s">
        <v>2</v>
      </c>
      <c r="F3" s="169" t="s">
        <v>6</v>
      </c>
      <c r="G3" s="170" t="s">
        <v>0</v>
      </c>
      <c r="H3" s="170" t="s">
        <v>1</v>
      </c>
      <c r="I3" s="170" t="s">
        <v>2</v>
      </c>
      <c r="K3" s="169" t="s">
        <v>6</v>
      </c>
      <c r="L3" s="170" t="s">
        <v>0</v>
      </c>
      <c r="M3" s="170" t="s">
        <v>1</v>
      </c>
      <c r="N3" s="170" t="s">
        <v>2</v>
      </c>
      <c r="P3" s="169" t="s">
        <v>6</v>
      </c>
      <c r="Q3" s="170" t="s">
        <v>0</v>
      </c>
      <c r="R3" s="170" t="s">
        <v>1</v>
      </c>
      <c r="S3" s="170" t="s">
        <v>2</v>
      </c>
      <c r="U3" s="169" t="s">
        <v>6</v>
      </c>
      <c r="V3" s="170" t="s">
        <v>0</v>
      </c>
      <c r="W3" s="170" t="s">
        <v>1</v>
      </c>
      <c r="X3" s="170" t="s">
        <v>2</v>
      </c>
    </row>
    <row r="4" spans="1:24" s="171" customFormat="1" ht="19.5" customHeight="1">
      <c r="B4" s="465" t="s">
        <v>21</v>
      </c>
      <c r="C4" s="465"/>
      <c r="D4" s="465"/>
      <c r="G4" s="465" t="s">
        <v>21</v>
      </c>
      <c r="H4" s="465"/>
      <c r="I4" s="465"/>
      <c r="L4" s="465" t="s">
        <v>21</v>
      </c>
      <c r="M4" s="465"/>
      <c r="N4" s="465"/>
      <c r="Q4" s="465" t="s">
        <v>21</v>
      </c>
      <c r="R4" s="465"/>
      <c r="S4" s="465"/>
      <c r="V4" s="465" t="s">
        <v>21</v>
      </c>
      <c r="W4" s="465"/>
      <c r="X4" s="465"/>
    </row>
    <row r="5" spans="1:24" ht="21" customHeight="1">
      <c r="A5" s="172" t="s">
        <v>38</v>
      </c>
      <c r="B5" s="173">
        <v>2049836</v>
      </c>
      <c r="C5" s="173">
        <v>990254</v>
      </c>
      <c r="D5" s="173">
        <v>1059582</v>
      </c>
      <c r="F5" s="172" t="s">
        <v>38</v>
      </c>
      <c r="G5" s="47">
        <v>2051355</v>
      </c>
      <c r="H5" s="47">
        <v>990836</v>
      </c>
      <c r="I5" s="47">
        <v>1060519</v>
      </c>
      <c r="J5" s="171"/>
      <c r="K5" s="172" t="s">
        <v>38</v>
      </c>
      <c r="L5" s="47">
        <v>2052652</v>
      </c>
      <c r="M5" s="47">
        <v>991315</v>
      </c>
      <c r="N5" s="47">
        <v>1061337</v>
      </c>
      <c r="P5" s="172" t="s">
        <v>38</v>
      </c>
      <c r="Q5" s="47">
        <v>2053245</v>
      </c>
      <c r="R5" s="47">
        <v>991480</v>
      </c>
      <c r="S5" s="47">
        <v>1061765</v>
      </c>
      <c r="U5" s="172" t="s">
        <v>38</v>
      </c>
      <c r="V5" s="137">
        <f>(B5+G5+L5+Q5)/4</f>
        <v>2051772</v>
      </c>
      <c r="W5" s="137">
        <f>(C5+H5+M5+R5)/4</f>
        <v>990971.25</v>
      </c>
      <c r="X5" s="137">
        <f>(D5+I5+N5+S5)/4</f>
        <v>1060800.75</v>
      </c>
    </row>
    <row r="6" spans="1:24" ht="12.6" customHeight="1">
      <c r="A6" s="172"/>
      <c r="B6" s="175"/>
      <c r="C6" s="175"/>
      <c r="D6" s="176"/>
      <c r="F6" s="172"/>
      <c r="G6" s="46"/>
      <c r="H6" s="46"/>
      <c r="I6" s="46"/>
      <c r="K6" s="172"/>
      <c r="L6" s="46"/>
      <c r="M6" s="46"/>
      <c r="N6" s="46"/>
      <c r="P6" s="172"/>
      <c r="Q6" s="46"/>
      <c r="R6" s="46"/>
      <c r="S6" s="46"/>
      <c r="U6" s="172"/>
      <c r="V6" s="46"/>
      <c r="W6" s="46"/>
      <c r="X6" s="46"/>
    </row>
    <row r="7" spans="1:24" ht="21" customHeight="1">
      <c r="A7" s="177" t="s">
        <v>37</v>
      </c>
      <c r="B7" s="176">
        <v>50865</v>
      </c>
      <c r="C7" s="176">
        <v>15439</v>
      </c>
      <c r="D7" s="176">
        <v>35426</v>
      </c>
      <c r="F7" s="177" t="s">
        <v>37</v>
      </c>
      <c r="G7" s="46">
        <v>50533</v>
      </c>
      <c r="H7" s="46">
        <v>20364</v>
      </c>
      <c r="I7" s="46">
        <v>30169</v>
      </c>
      <c r="K7" s="177" t="s">
        <v>37</v>
      </c>
      <c r="L7" s="46">
        <v>41929</v>
      </c>
      <c r="M7" s="46">
        <v>16389</v>
      </c>
      <c r="N7" s="46">
        <v>25540</v>
      </c>
      <c r="P7" s="177" t="s">
        <v>37</v>
      </c>
      <c r="Q7" s="46">
        <v>49436</v>
      </c>
      <c r="R7" s="46">
        <v>12305</v>
      </c>
      <c r="S7" s="46">
        <v>37131</v>
      </c>
      <c r="U7" s="177" t="s">
        <v>37</v>
      </c>
      <c r="V7" s="150">
        <f t="shared" ref="V7:V13" si="0">(B7+G7+L7+Q7)/4</f>
        <v>48190.75</v>
      </c>
      <c r="W7" s="150">
        <f t="shared" ref="W7:W13" si="1">(C7+H7+M7+R7)/4</f>
        <v>16124.25</v>
      </c>
      <c r="X7" s="150">
        <f t="shared" ref="X7:X13" si="2">(D7+I7+N7+S7)/4</f>
        <v>32066.5</v>
      </c>
    </row>
    <row r="8" spans="1:24" ht="21" customHeight="1">
      <c r="A8" s="174" t="s">
        <v>36</v>
      </c>
      <c r="B8" s="176">
        <v>603664</v>
      </c>
      <c r="C8" s="176">
        <v>260026</v>
      </c>
      <c r="D8" s="176">
        <v>343638</v>
      </c>
      <c r="F8" s="174" t="s">
        <v>36</v>
      </c>
      <c r="G8" s="46">
        <v>632934</v>
      </c>
      <c r="H8" s="46">
        <v>272973</v>
      </c>
      <c r="I8" s="46">
        <v>359961</v>
      </c>
      <c r="K8" s="174" t="s">
        <v>36</v>
      </c>
      <c r="L8" s="46">
        <v>650243</v>
      </c>
      <c r="M8" s="46">
        <v>286778</v>
      </c>
      <c r="N8" s="46">
        <v>363465</v>
      </c>
      <c r="P8" s="174" t="s">
        <v>36</v>
      </c>
      <c r="Q8" s="46">
        <v>621796</v>
      </c>
      <c r="R8" s="46">
        <v>273009</v>
      </c>
      <c r="S8" s="46">
        <v>348787</v>
      </c>
      <c r="U8" s="174" t="s">
        <v>36</v>
      </c>
      <c r="V8" s="150">
        <f t="shared" si="0"/>
        <v>627159.25</v>
      </c>
      <c r="W8" s="150">
        <f t="shared" si="1"/>
        <v>273196.5</v>
      </c>
      <c r="X8" s="150">
        <f t="shared" si="2"/>
        <v>353962.75</v>
      </c>
    </row>
    <row r="9" spans="1:24" ht="21" customHeight="1">
      <c r="A9" s="178" t="s">
        <v>35</v>
      </c>
      <c r="B9" s="176">
        <v>395951</v>
      </c>
      <c r="C9" s="176">
        <v>224958</v>
      </c>
      <c r="D9" s="176">
        <v>170993</v>
      </c>
      <c r="F9" s="178" t="s">
        <v>35</v>
      </c>
      <c r="G9" s="46">
        <v>370448</v>
      </c>
      <c r="H9" s="46">
        <v>216268</v>
      </c>
      <c r="I9" s="46">
        <v>154180</v>
      </c>
      <c r="K9" s="178" t="s">
        <v>35</v>
      </c>
      <c r="L9" s="46">
        <v>375676</v>
      </c>
      <c r="M9" s="46">
        <v>201243</v>
      </c>
      <c r="N9" s="46">
        <v>174433</v>
      </c>
      <c r="P9" s="178" t="s">
        <v>35</v>
      </c>
      <c r="Q9" s="46">
        <v>414137</v>
      </c>
      <c r="R9" s="46">
        <v>227459</v>
      </c>
      <c r="S9" s="46">
        <v>186678</v>
      </c>
      <c r="U9" s="178" t="s">
        <v>35</v>
      </c>
      <c r="V9" s="150">
        <f t="shared" si="0"/>
        <v>389053</v>
      </c>
      <c r="W9" s="150">
        <f t="shared" si="1"/>
        <v>217482</v>
      </c>
      <c r="X9" s="150">
        <f t="shared" si="2"/>
        <v>171571</v>
      </c>
    </row>
    <row r="10" spans="1:24" ht="21" customHeight="1">
      <c r="A10" s="178" t="s">
        <v>34</v>
      </c>
      <c r="B10" s="176">
        <v>397466</v>
      </c>
      <c r="C10" s="176">
        <v>210725</v>
      </c>
      <c r="D10" s="176">
        <v>186741</v>
      </c>
      <c r="F10" s="178" t="s">
        <v>34</v>
      </c>
      <c r="G10" s="46">
        <v>372087</v>
      </c>
      <c r="H10" s="46">
        <v>204410</v>
      </c>
      <c r="I10" s="46">
        <v>167677</v>
      </c>
      <c r="K10" s="178" t="s">
        <v>34</v>
      </c>
      <c r="L10" s="46">
        <v>406391</v>
      </c>
      <c r="M10" s="46">
        <v>202313</v>
      </c>
      <c r="N10" s="46">
        <v>204078</v>
      </c>
      <c r="P10" s="178" t="s">
        <v>34</v>
      </c>
      <c r="Q10" s="46">
        <v>371919</v>
      </c>
      <c r="R10" s="46">
        <v>177941</v>
      </c>
      <c r="S10" s="46">
        <v>193978</v>
      </c>
      <c r="U10" s="178" t="s">
        <v>34</v>
      </c>
      <c r="V10" s="150">
        <f t="shared" si="0"/>
        <v>386965.75</v>
      </c>
      <c r="W10" s="150">
        <f t="shared" si="1"/>
        <v>198847.25</v>
      </c>
      <c r="X10" s="150">
        <f t="shared" si="2"/>
        <v>188118.5</v>
      </c>
    </row>
    <row r="11" spans="1:24" ht="21" customHeight="1">
      <c r="A11" s="174" t="s">
        <v>33</v>
      </c>
      <c r="B11" s="176">
        <v>354380</v>
      </c>
      <c r="C11" s="176">
        <v>170771</v>
      </c>
      <c r="D11" s="176">
        <v>183609</v>
      </c>
      <c r="F11" s="174" t="s">
        <v>33</v>
      </c>
      <c r="G11" s="46">
        <v>382672</v>
      </c>
      <c r="H11" s="46">
        <v>171960</v>
      </c>
      <c r="I11" s="46">
        <v>210712</v>
      </c>
      <c r="K11" s="174" t="s">
        <v>33</v>
      </c>
      <c r="L11" s="46">
        <v>341321</v>
      </c>
      <c r="M11" s="46">
        <v>182968</v>
      </c>
      <c r="N11" s="46">
        <v>158353</v>
      </c>
      <c r="P11" s="174" t="s">
        <v>33</v>
      </c>
      <c r="Q11" s="46">
        <f>SUM(Q12:Q13)</f>
        <v>346520</v>
      </c>
      <c r="R11" s="46">
        <f>SUM(R12:R13)</f>
        <v>186641</v>
      </c>
      <c r="S11" s="46">
        <f>SUM(S12:S13)</f>
        <v>159879</v>
      </c>
      <c r="U11" s="174" t="s">
        <v>33</v>
      </c>
      <c r="V11" s="150">
        <f t="shared" si="0"/>
        <v>356223.25</v>
      </c>
      <c r="W11" s="150">
        <f t="shared" si="1"/>
        <v>178085</v>
      </c>
      <c r="X11" s="150">
        <f t="shared" si="2"/>
        <v>178138.25</v>
      </c>
    </row>
    <row r="12" spans="1:24" ht="21" customHeight="1">
      <c r="A12" s="179" t="s">
        <v>32</v>
      </c>
      <c r="B12" s="176">
        <v>286814</v>
      </c>
      <c r="C12" s="176">
        <v>129566</v>
      </c>
      <c r="D12" s="176">
        <v>157248</v>
      </c>
      <c r="F12" s="179" t="s">
        <v>32</v>
      </c>
      <c r="G12" s="46">
        <v>282789</v>
      </c>
      <c r="H12" s="46">
        <v>108341</v>
      </c>
      <c r="I12" s="46">
        <v>174448</v>
      </c>
      <c r="K12" s="179" t="s">
        <v>32</v>
      </c>
      <c r="L12" s="46">
        <v>272456</v>
      </c>
      <c r="M12" s="46">
        <v>133349</v>
      </c>
      <c r="N12" s="46">
        <v>139107</v>
      </c>
      <c r="P12" s="179" t="s">
        <v>32</v>
      </c>
      <c r="Q12" s="46">
        <v>292303</v>
      </c>
      <c r="R12" s="46">
        <v>154901</v>
      </c>
      <c r="S12" s="46">
        <v>137402</v>
      </c>
      <c r="U12" s="179" t="s">
        <v>32</v>
      </c>
      <c r="V12" s="150">
        <f t="shared" si="0"/>
        <v>283590.5</v>
      </c>
      <c r="W12" s="150">
        <f t="shared" si="1"/>
        <v>131539.25</v>
      </c>
      <c r="X12" s="150">
        <f t="shared" si="2"/>
        <v>152051.25</v>
      </c>
    </row>
    <row r="13" spans="1:24" ht="21" customHeight="1">
      <c r="A13" s="179" t="s">
        <v>31</v>
      </c>
      <c r="B13" s="176">
        <v>67124</v>
      </c>
      <c r="C13" s="176">
        <v>40763</v>
      </c>
      <c r="D13" s="176">
        <v>26361</v>
      </c>
      <c r="F13" s="179" t="s">
        <v>31</v>
      </c>
      <c r="G13" s="46">
        <v>99883</v>
      </c>
      <c r="H13" s="46">
        <v>63619</v>
      </c>
      <c r="I13" s="46">
        <v>36264</v>
      </c>
      <c r="K13" s="179" t="s">
        <v>31</v>
      </c>
      <c r="L13" s="46">
        <v>68865</v>
      </c>
      <c r="M13" s="46">
        <v>49619</v>
      </c>
      <c r="N13" s="46">
        <v>19246</v>
      </c>
      <c r="P13" s="179" t="s">
        <v>31</v>
      </c>
      <c r="Q13" s="46">
        <v>54217</v>
      </c>
      <c r="R13" s="46">
        <v>31740</v>
      </c>
      <c r="S13" s="46">
        <v>22477</v>
      </c>
      <c r="U13" s="179" t="s">
        <v>31</v>
      </c>
      <c r="V13" s="150">
        <f t="shared" si="0"/>
        <v>72522.25</v>
      </c>
      <c r="W13" s="150">
        <f t="shared" si="1"/>
        <v>46435.25</v>
      </c>
      <c r="X13" s="150">
        <f t="shared" si="2"/>
        <v>26087</v>
      </c>
    </row>
    <row r="14" spans="1:24" ht="21" customHeight="1">
      <c r="A14" s="180" t="s">
        <v>30</v>
      </c>
      <c r="B14" s="181">
        <v>442</v>
      </c>
      <c r="C14" s="181">
        <v>442</v>
      </c>
      <c r="D14" s="222">
        <v>0</v>
      </c>
      <c r="F14" s="180" t="s">
        <v>30</v>
      </c>
      <c r="G14" s="222">
        <v>0</v>
      </c>
      <c r="H14" s="222">
        <v>0</v>
      </c>
      <c r="I14" s="222">
        <v>0</v>
      </c>
      <c r="K14" s="180" t="s">
        <v>30</v>
      </c>
      <c r="L14" s="222">
        <v>0</v>
      </c>
      <c r="M14" s="222">
        <v>0</v>
      </c>
      <c r="N14" s="222">
        <v>0</v>
      </c>
      <c r="P14" s="180" t="s">
        <v>30</v>
      </c>
      <c r="Q14" s="222">
        <v>0</v>
      </c>
      <c r="R14" s="222">
        <v>0</v>
      </c>
      <c r="S14" s="222">
        <v>0</v>
      </c>
      <c r="U14" s="180" t="s">
        <v>30</v>
      </c>
      <c r="V14" s="150">
        <f t="shared" ref="V14:W18" si="3">(B14+G14+L14+Q14)/4</f>
        <v>110.5</v>
      </c>
      <c r="W14" s="150">
        <f t="shared" si="3"/>
        <v>110.5</v>
      </c>
      <c r="X14" s="222">
        <v>0</v>
      </c>
    </row>
    <row r="15" spans="1:24" ht="21" customHeight="1">
      <c r="A15" s="174" t="s">
        <v>29</v>
      </c>
      <c r="B15" s="176">
        <v>245193</v>
      </c>
      <c r="C15" s="176">
        <v>107148</v>
      </c>
      <c r="D15" s="176">
        <v>138045</v>
      </c>
      <c r="F15" s="174" t="s">
        <v>29</v>
      </c>
      <c r="G15" s="46">
        <v>239071</v>
      </c>
      <c r="H15" s="46">
        <v>103396</v>
      </c>
      <c r="I15" s="46">
        <v>135675</v>
      </c>
      <c r="K15" s="174" t="s">
        <v>29</v>
      </c>
      <c r="L15" s="46">
        <v>235247</v>
      </c>
      <c r="M15" s="46">
        <v>101366</v>
      </c>
      <c r="N15" s="46">
        <v>133881</v>
      </c>
      <c r="P15" s="174" t="s">
        <v>29</v>
      </c>
      <c r="Q15" s="46">
        <f>SUM(Q16:Q18)</f>
        <v>248072</v>
      </c>
      <c r="R15" s="46">
        <f>SUM(R16:R18)</f>
        <v>112760</v>
      </c>
      <c r="S15" s="46">
        <f>SUM(S16:S18)</f>
        <v>135312</v>
      </c>
      <c r="U15" s="174" t="s">
        <v>29</v>
      </c>
      <c r="V15" s="150">
        <f t="shared" si="3"/>
        <v>241895.75</v>
      </c>
      <c r="W15" s="150">
        <f t="shared" si="3"/>
        <v>106167.5</v>
      </c>
      <c r="X15" s="150">
        <f>(D15+I15+N15+S15)/4</f>
        <v>135728.25</v>
      </c>
    </row>
    <row r="16" spans="1:24" ht="21" customHeight="1">
      <c r="A16" s="180" t="s">
        <v>28</v>
      </c>
      <c r="B16" s="176">
        <v>120619</v>
      </c>
      <c r="C16" s="176">
        <v>42065</v>
      </c>
      <c r="D16" s="176">
        <v>78554</v>
      </c>
      <c r="F16" s="180" t="s">
        <v>28</v>
      </c>
      <c r="G16" s="46">
        <v>131867</v>
      </c>
      <c r="H16" s="46">
        <v>48040</v>
      </c>
      <c r="I16" s="46">
        <v>83827</v>
      </c>
      <c r="K16" s="180" t="s">
        <v>28</v>
      </c>
      <c r="L16" s="46">
        <v>117238</v>
      </c>
      <c r="M16" s="46">
        <v>42770</v>
      </c>
      <c r="N16" s="46">
        <v>74468</v>
      </c>
      <c r="P16" s="180" t="s">
        <v>28</v>
      </c>
      <c r="Q16" s="46">
        <v>135622</v>
      </c>
      <c r="R16" s="46">
        <v>53592</v>
      </c>
      <c r="S16" s="46">
        <v>82030</v>
      </c>
      <c r="U16" s="180" t="s">
        <v>28</v>
      </c>
      <c r="V16" s="150">
        <f t="shared" si="3"/>
        <v>126336.5</v>
      </c>
      <c r="W16" s="150">
        <f t="shared" si="3"/>
        <v>46616.75</v>
      </c>
      <c r="X16" s="150">
        <f>(D16+I16+N16+S16)/4</f>
        <v>79719.75</v>
      </c>
    </row>
    <row r="17" spans="1:24" ht="21" customHeight="1">
      <c r="A17" s="180" t="s">
        <v>27</v>
      </c>
      <c r="B17" s="176">
        <v>79171</v>
      </c>
      <c r="C17" s="176">
        <v>48346</v>
      </c>
      <c r="D17" s="176">
        <v>30825</v>
      </c>
      <c r="F17" s="180" t="s">
        <v>27</v>
      </c>
      <c r="G17" s="46">
        <v>75253</v>
      </c>
      <c r="H17" s="46">
        <v>47086</v>
      </c>
      <c r="I17" s="46">
        <v>28167</v>
      </c>
      <c r="K17" s="180" t="s">
        <v>27</v>
      </c>
      <c r="L17" s="46">
        <v>85755</v>
      </c>
      <c r="M17" s="46">
        <v>49341</v>
      </c>
      <c r="N17" s="46">
        <v>36414</v>
      </c>
      <c r="P17" s="180" t="s">
        <v>27</v>
      </c>
      <c r="Q17" s="46">
        <v>75927</v>
      </c>
      <c r="R17" s="46">
        <v>47615</v>
      </c>
      <c r="S17" s="46">
        <v>28312</v>
      </c>
      <c r="U17" s="180" t="s">
        <v>27</v>
      </c>
      <c r="V17" s="150">
        <f t="shared" si="3"/>
        <v>79026.5</v>
      </c>
      <c r="W17" s="150">
        <f t="shared" si="3"/>
        <v>48097</v>
      </c>
      <c r="X17" s="150">
        <f>(D17+I17+N17+S17)/4</f>
        <v>30929.5</v>
      </c>
    </row>
    <row r="18" spans="1:24" ht="21" customHeight="1">
      <c r="A18" s="180" t="s">
        <v>26</v>
      </c>
      <c r="B18" s="176">
        <v>45403</v>
      </c>
      <c r="C18" s="176">
        <v>16737</v>
      </c>
      <c r="D18" s="176">
        <v>28666</v>
      </c>
      <c r="F18" s="180" t="s">
        <v>26</v>
      </c>
      <c r="G18" s="46">
        <v>31951</v>
      </c>
      <c r="H18" s="46">
        <v>8270</v>
      </c>
      <c r="I18" s="46">
        <v>23681</v>
      </c>
      <c r="K18" s="180" t="s">
        <v>26</v>
      </c>
      <c r="L18" s="46">
        <v>32254</v>
      </c>
      <c r="M18" s="46">
        <v>9255</v>
      </c>
      <c r="N18" s="46">
        <v>22999</v>
      </c>
      <c r="P18" s="180" t="s">
        <v>26</v>
      </c>
      <c r="Q18" s="46">
        <v>36523</v>
      </c>
      <c r="R18" s="46">
        <v>11553</v>
      </c>
      <c r="S18" s="46">
        <v>24970</v>
      </c>
      <c r="U18" s="180" t="s">
        <v>26</v>
      </c>
      <c r="V18" s="150">
        <f t="shared" si="3"/>
        <v>36532.75</v>
      </c>
      <c r="W18" s="150">
        <f t="shared" si="3"/>
        <v>11453.75</v>
      </c>
      <c r="X18" s="150">
        <f>(D18+I18+N18+S18)/4</f>
        <v>25079</v>
      </c>
    </row>
    <row r="19" spans="1:24" ht="21" customHeight="1">
      <c r="A19" s="179" t="s">
        <v>25</v>
      </c>
      <c r="B19" s="222">
        <v>0</v>
      </c>
      <c r="C19" s="222">
        <v>0</v>
      </c>
      <c r="D19" s="222">
        <v>0</v>
      </c>
      <c r="F19" s="179" t="s">
        <v>25</v>
      </c>
      <c r="G19" s="222">
        <v>0</v>
      </c>
      <c r="H19" s="222">
        <v>0</v>
      </c>
      <c r="I19" s="222">
        <v>0</v>
      </c>
      <c r="K19" s="179" t="s">
        <v>25</v>
      </c>
      <c r="L19" s="222">
        <v>0</v>
      </c>
      <c r="M19" s="222">
        <v>0</v>
      </c>
      <c r="N19" s="222">
        <v>0</v>
      </c>
      <c r="P19" s="179" t="s">
        <v>25</v>
      </c>
      <c r="Q19" s="222">
        <v>0</v>
      </c>
      <c r="R19" s="222">
        <v>0</v>
      </c>
      <c r="S19" s="222">
        <v>0</v>
      </c>
      <c r="U19" s="179" t="s">
        <v>25</v>
      </c>
      <c r="V19" s="222">
        <v>0</v>
      </c>
      <c r="W19" s="222">
        <v>0</v>
      </c>
      <c r="X19" s="222">
        <v>0</v>
      </c>
    </row>
    <row r="20" spans="1:24" ht="21" customHeight="1">
      <c r="A20" s="179" t="s">
        <v>24</v>
      </c>
      <c r="B20" s="181">
        <v>2317</v>
      </c>
      <c r="C20" s="181">
        <v>1187</v>
      </c>
      <c r="D20" s="181">
        <v>1130</v>
      </c>
      <c r="F20" s="179" t="s">
        <v>24</v>
      </c>
      <c r="G20" s="46">
        <v>3610</v>
      </c>
      <c r="H20" s="46">
        <v>1465</v>
      </c>
      <c r="I20" s="46">
        <v>2145</v>
      </c>
      <c r="K20" s="179" t="s">
        <v>24</v>
      </c>
      <c r="L20" s="46">
        <v>1845</v>
      </c>
      <c r="M20" s="46">
        <v>258</v>
      </c>
      <c r="N20" s="46">
        <v>1587</v>
      </c>
      <c r="P20" s="179" t="s">
        <v>24</v>
      </c>
      <c r="Q20" s="46">
        <v>1365</v>
      </c>
      <c r="R20" s="46">
        <v>1365</v>
      </c>
      <c r="S20" s="165">
        <v>0</v>
      </c>
      <c r="U20" s="179" t="s">
        <v>24</v>
      </c>
      <c r="V20" s="150">
        <f>(B20+G20+L20+Q20)/4</f>
        <v>2284.25</v>
      </c>
      <c r="W20" s="150">
        <f>(C20+H20+M20+R20)/4</f>
        <v>1068.75</v>
      </c>
      <c r="X20" s="150">
        <f>(D20+I20+N20+S20)/4</f>
        <v>1215.5</v>
      </c>
    </row>
    <row r="21" spans="1:24" ht="21" customHeight="1">
      <c r="A21" s="174"/>
      <c r="B21" s="466" t="s">
        <v>20</v>
      </c>
      <c r="C21" s="466"/>
      <c r="D21" s="466"/>
      <c r="F21" s="174"/>
      <c r="G21" s="466" t="s">
        <v>20</v>
      </c>
      <c r="H21" s="466"/>
      <c r="I21" s="466"/>
      <c r="K21" s="174"/>
      <c r="L21" s="466" t="s">
        <v>20</v>
      </c>
      <c r="M21" s="466"/>
      <c r="N21" s="466"/>
      <c r="P21" s="174"/>
      <c r="Q21" s="466" t="s">
        <v>20</v>
      </c>
      <c r="R21" s="466"/>
      <c r="S21" s="466"/>
      <c r="U21" s="174"/>
      <c r="V21" s="466" t="s">
        <v>20</v>
      </c>
      <c r="W21" s="466"/>
      <c r="X21" s="466"/>
    </row>
    <row r="22" spans="1:24" ht="18.75" customHeight="1">
      <c r="A22" s="182" t="s">
        <v>38</v>
      </c>
      <c r="B22" s="183">
        <f>B5/$B$5*100</f>
        <v>100</v>
      </c>
      <c r="C22" s="183">
        <f>C5/$C$5*100</f>
        <v>100</v>
      </c>
      <c r="D22" s="183">
        <f>D5/$D$5*100</f>
        <v>100</v>
      </c>
      <c r="F22" s="182" t="s">
        <v>38</v>
      </c>
      <c r="G22" s="183">
        <f>G5/$G$5*100</f>
        <v>100</v>
      </c>
      <c r="H22" s="183">
        <f>H5/$H$5*100</f>
        <v>100</v>
      </c>
      <c r="I22" s="183">
        <f>I5/$I$5*100</f>
        <v>100</v>
      </c>
      <c r="K22" s="182" t="s">
        <v>38</v>
      </c>
      <c r="L22" s="183">
        <f>L5/$L$5*100</f>
        <v>100</v>
      </c>
      <c r="M22" s="183">
        <f>M5/$M$5*100</f>
        <v>100</v>
      </c>
      <c r="N22" s="183">
        <f>N5/$N$5*100</f>
        <v>100</v>
      </c>
      <c r="P22" s="182" t="s">
        <v>38</v>
      </c>
      <c r="Q22" s="184">
        <f>Q5/$Q$5*100</f>
        <v>100</v>
      </c>
      <c r="R22" s="184">
        <f>R5/$R$5*100</f>
        <v>100</v>
      </c>
      <c r="S22" s="184">
        <f>S5/$S$5*100</f>
        <v>100</v>
      </c>
      <c r="U22" s="182" t="s">
        <v>38</v>
      </c>
      <c r="V22" s="184">
        <f>V5/$V$5*100</f>
        <v>100</v>
      </c>
      <c r="W22" s="184">
        <f>W5/$W$5*100</f>
        <v>100</v>
      </c>
      <c r="X22" s="184">
        <f>X5/$X$5*100</f>
        <v>100</v>
      </c>
    </row>
    <row r="23" spans="1:24" ht="6" customHeight="1">
      <c r="A23" s="182"/>
      <c r="B23" s="183"/>
      <c r="C23" s="183"/>
      <c r="D23" s="183"/>
      <c r="F23" s="182"/>
      <c r="G23" s="185"/>
      <c r="H23" s="183"/>
      <c r="I23" s="183"/>
      <c r="K23" s="182"/>
      <c r="L23" s="185"/>
      <c r="M23" s="183"/>
      <c r="N23" s="183"/>
      <c r="P23" s="182"/>
      <c r="Q23" s="186"/>
      <c r="R23" s="184"/>
      <c r="S23" s="184"/>
      <c r="U23" s="182"/>
      <c r="V23" s="186"/>
      <c r="W23" s="184"/>
      <c r="X23" s="184"/>
    </row>
    <row r="24" spans="1:24" ht="20.25" customHeight="1">
      <c r="A24" s="177" t="s">
        <v>37</v>
      </c>
      <c r="B24" s="185">
        <f t="shared" ref="B24:B37" si="4">B7/$B$5*100</f>
        <v>2.481418025637173</v>
      </c>
      <c r="C24" s="185">
        <f>C7/$C$5*100</f>
        <v>1.5590949392782054</v>
      </c>
      <c r="D24" s="185">
        <f t="shared" ref="D24:D35" si="5">D7/$D$5*100</f>
        <v>3.3433939043887118</v>
      </c>
      <c r="F24" s="177" t="s">
        <v>37</v>
      </c>
      <c r="G24" s="185">
        <f t="shared" ref="G24:G37" si="6">G7/$G$5*100</f>
        <v>2.4633961454745763</v>
      </c>
      <c r="H24" s="185">
        <f t="shared" ref="H24:H37" si="7">H7/$H$5*100</f>
        <v>2.0552341658962732</v>
      </c>
      <c r="I24" s="185">
        <f t="shared" ref="I24:I37" si="8">I7/$I$5*100</f>
        <v>2.8447392267370972</v>
      </c>
      <c r="K24" s="177" t="s">
        <v>37</v>
      </c>
      <c r="L24" s="185">
        <f t="shared" ref="L24:L37" si="9">L7/$L$5*100</f>
        <v>2.0426745498019145</v>
      </c>
      <c r="M24" s="185">
        <f t="shared" ref="M24:M37" si="10">M7/$M$5*100</f>
        <v>1.6532585505111896</v>
      </c>
      <c r="N24" s="185">
        <f t="shared" ref="N24:N37" si="11">N7/$N$5*100</f>
        <v>2.4063987216124567</v>
      </c>
      <c r="P24" s="177" t="s">
        <v>37</v>
      </c>
      <c r="Q24" s="184">
        <f t="shared" ref="Q24:Q37" si="12">Q7/$Q$5*100</f>
        <v>2.407700980642836</v>
      </c>
      <c r="R24" s="184">
        <f t="shared" ref="R24:R37" si="13">R7/$R$5*100</f>
        <v>1.2410739500544641</v>
      </c>
      <c r="S24" s="184">
        <f t="shared" ref="S24:S37" si="14">S7/$S$5*100</f>
        <v>3.4971015243486079</v>
      </c>
      <c r="U24" s="177" t="s">
        <v>37</v>
      </c>
      <c r="V24" s="184">
        <f t="shared" ref="V24:V37" si="15">V7/$V$5*100</f>
        <v>2.3487380664128374</v>
      </c>
      <c r="W24" s="184">
        <f t="shared" ref="W24:W37" si="16">W7/$W$5*100</f>
        <v>1.6271158219776809</v>
      </c>
      <c r="X24" s="184">
        <f t="shared" ref="X24:X37" si="17">X7/$X$5*100</f>
        <v>3.0228579683790757</v>
      </c>
    </row>
    <row r="25" spans="1:24" ht="20.25" customHeight="1">
      <c r="A25" s="174" t="s">
        <v>36</v>
      </c>
      <c r="B25" s="185">
        <f t="shared" si="4"/>
        <v>29.449380340671155</v>
      </c>
      <c r="C25" s="185">
        <f>C8/$C$5*100-0.03</f>
        <v>26.228515491984883</v>
      </c>
      <c r="D25" s="185">
        <f t="shared" si="5"/>
        <v>32.431468258237686</v>
      </c>
      <c r="F25" s="174" t="s">
        <v>36</v>
      </c>
      <c r="G25" s="185">
        <f t="shared" si="6"/>
        <v>30.85443523914681</v>
      </c>
      <c r="H25" s="185">
        <f t="shared" si="7"/>
        <v>27.549766056138452</v>
      </c>
      <c r="I25" s="185">
        <f t="shared" si="8"/>
        <v>33.941966150535727</v>
      </c>
      <c r="K25" s="174" t="s">
        <v>36</v>
      </c>
      <c r="L25" s="185">
        <f t="shared" si="9"/>
        <v>31.678189970827979</v>
      </c>
      <c r="M25" s="185">
        <f t="shared" si="10"/>
        <v>28.929048788730121</v>
      </c>
      <c r="N25" s="185">
        <f t="shared" si="11"/>
        <v>34.245955808569754</v>
      </c>
      <c r="P25" s="174" t="s">
        <v>36</v>
      </c>
      <c r="Q25" s="184">
        <f t="shared" si="12"/>
        <v>30.28357551095948</v>
      </c>
      <c r="R25" s="184">
        <f t="shared" si="13"/>
        <v>27.535502481139307</v>
      </c>
      <c r="S25" s="184">
        <f t="shared" si="14"/>
        <v>32.849736052704692</v>
      </c>
      <c r="U25" s="174" t="s">
        <v>36</v>
      </c>
      <c r="V25" s="184">
        <f t="shared" si="15"/>
        <v>30.566712578200693</v>
      </c>
      <c r="W25" s="184">
        <f t="shared" si="16"/>
        <v>27.568559632784499</v>
      </c>
      <c r="X25" s="184">
        <f t="shared" si="17"/>
        <v>33.367505631948319</v>
      </c>
    </row>
    <row r="26" spans="1:24" ht="20.25" customHeight="1">
      <c r="A26" s="178" t="s">
        <v>35</v>
      </c>
      <c r="B26" s="185">
        <f t="shared" si="4"/>
        <v>19.316228225087276</v>
      </c>
      <c r="C26" s="185">
        <f t="shared" ref="C26:C37" si="18">C9/$C$5*100</f>
        <v>22.717201849222523</v>
      </c>
      <c r="D26" s="185">
        <f t="shared" si="5"/>
        <v>16.137778859965536</v>
      </c>
      <c r="F26" s="178" t="s">
        <v>35</v>
      </c>
      <c r="G26" s="185">
        <f t="shared" si="6"/>
        <v>18.058697787559929</v>
      </c>
      <c r="H26" s="185">
        <f t="shared" si="7"/>
        <v>21.826820987529722</v>
      </c>
      <c r="I26" s="185">
        <f t="shared" si="8"/>
        <v>14.538164804213785</v>
      </c>
      <c r="K26" s="178" t="s">
        <v>35</v>
      </c>
      <c r="L26" s="185">
        <f t="shared" si="9"/>
        <v>18.301982021307069</v>
      </c>
      <c r="M26" s="185">
        <f t="shared" si="10"/>
        <v>20.300610804840037</v>
      </c>
      <c r="N26" s="185">
        <f t="shared" si="11"/>
        <v>16.435213320556997</v>
      </c>
      <c r="P26" s="178" t="s">
        <v>35</v>
      </c>
      <c r="Q26" s="184">
        <f t="shared" si="12"/>
        <v>20.16987743790926</v>
      </c>
      <c r="R26" s="184">
        <f t="shared" si="13"/>
        <v>22.941360390527294</v>
      </c>
      <c r="S26" s="184">
        <f t="shared" si="14"/>
        <v>17.58185662552448</v>
      </c>
      <c r="U26" s="178" t="s">
        <v>35</v>
      </c>
      <c r="V26" s="184">
        <f t="shared" si="15"/>
        <v>18.961804722941924</v>
      </c>
      <c r="W26" s="184">
        <f t="shared" si="16"/>
        <v>21.94634809032048</v>
      </c>
      <c r="X26" s="184">
        <f t="shared" si="17"/>
        <v>16.173725367369883</v>
      </c>
    </row>
    <row r="27" spans="1:24" ht="20.25" customHeight="1">
      <c r="A27" s="178" t="s">
        <v>34</v>
      </c>
      <c r="B27" s="185">
        <f t="shared" si="4"/>
        <v>19.390136576779803</v>
      </c>
      <c r="C27" s="185">
        <f t="shared" si="18"/>
        <v>21.279893845417437</v>
      </c>
      <c r="D27" s="185">
        <f t="shared" si="5"/>
        <v>17.624025323193486</v>
      </c>
      <c r="F27" s="178" t="s">
        <v>34</v>
      </c>
      <c r="G27" s="185">
        <f t="shared" si="6"/>
        <v>18.138596196172774</v>
      </c>
      <c r="H27" s="185">
        <f t="shared" si="7"/>
        <v>20.630053813143647</v>
      </c>
      <c r="I27" s="185">
        <f t="shared" si="8"/>
        <v>15.810843558672689</v>
      </c>
      <c r="K27" s="178" t="s">
        <v>34</v>
      </c>
      <c r="L27" s="185">
        <f t="shared" si="9"/>
        <v>19.798338929346034</v>
      </c>
      <c r="M27" s="185">
        <f t="shared" si="10"/>
        <v>20.408548241477227</v>
      </c>
      <c r="N27" s="185">
        <f t="shared" si="11"/>
        <v>19.228388344135748</v>
      </c>
      <c r="P27" s="178" t="s">
        <v>34</v>
      </c>
      <c r="Q27" s="184">
        <f t="shared" si="12"/>
        <v>18.113717554407778</v>
      </c>
      <c r="R27" s="184">
        <f t="shared" si="13"/>
        <v>17.947008512526725</v>
      </c>
      <c r="S27" s="184">
        <f t="shared" si="14"/>
        <v>18.269391061110511</v>
      </c>
      <c r="U27" s="178" t="s">
        <v>34</v>
      </c>
      <c r="V27" s="184">
        <f t="shared" si="15"/>
        <v>18.860075583446896</v>
      </c>
      <c r="W27" s="184">
        <f t="shared" si="16"/>
        <v>20.065894949020972</v>
      </c>
      <c r="X27" s="184">
        <f t="shared" si="17"/>
        <v>17.733631881387716</v>
      </c>
    </row>
    <row r="28" spans="1:24" ht="20.25" customHeight="1">
      <c r="A28" s="174" t="s">
        <v>33</v>
      </c>
      <c r="B28" s="185">
        <f t="shared" si="4"/>
        <v>17.288212325278703</v>
      </c>
      <c r="C28" s="185">
        <f t="shared" si="18"/>
        <v>17.245171440862649</v>
      </c>
      <c r="D28" s="185">
        <f t="shared" si="5"/>
        <v>17.328437062917263</v>
      </c>
      <c r="F28" s="174" t="s">
        <v>33</v>
      </c>
      <c r="G28" s="185">
        <f t="shared" si="6"/>
        <v>18.654596595908558</v>
      </c>
      <c r="H28" s="185">
        <f t="shared" si="7"/>
        <v>17.355041601233705</v>
      </c>
      <c r="I28" s="185">
        <f t="shared" si="8"/>
        <v>19.868762370122553</v>
      </c>
      <c r="K28" s="174" t="s">
        <v>33</v>
      </c>
      <c r="L28" s="185">
        <f t="shared" si="9"/>
        <v>16.628293544156534</v>
      </c>
      <c r="M28" s="185">
        <f t="shared" si="10"/>
        <v>18.457099912742166</v>
      </c>
      <c r="N28" s="185">
        <f t="shared" si="11"/>
        <v>14.920143177897312</v>
      </c>
      <c r="P28" s="174" t="s">
        <v>33</v>
      </c>
      <c r="Q28" s="184">
        <f t="shared" si="12"/>
        <v>16.876700052843184</v>
      </c>
      <c r="R28" s="184">
        <f t="shared" si="13"/>
        <v>18.82448460886755</v>
      </c>
      <c r="S28" s="184">
        <f t="shared" si="14"/>
        <v>15.057851784528593</v>
      </c>
      <c r="U28" s="174" t="s">
        <v>33</v>
      </c>
      <c r="V28" s="184">
        <f t="shared" si="15"/>
        <v>17.361736586716262</v>
      </c>
      <c r="W28" s="184">
        <f t="shared" si="16"/>
        <v>17.970753440122504</v>
      </c>
      <c r="X28" s="184">
        <f t="shared" si="17"/>
        <v>16.792809582760949</v>
      </c>
    </row>
    <row r="29" spans="1:24" ht="20.25" customHeight="1">
      <c r="A29" s="179" t="s">
        <v>32</v>
      </c>
      <c r="B29" s="185">
        <f t="shared" si="4"/>
        <v>13.992046192963731</v>
      </c>
      <c r="C29" s="185">
        <f t="shared" si="18"/>
        <v>13.084117812197679</v>
      </c>
      <c r="D29" s="185">
        <f t="shared" si="5"/>
        <v>14.840569205592393</v>
      </c>
      <c r="F29" s="179" t="s">
        <v>32</v>
      </c>
      <c r="G29" s="185">
        <f t="shared" si="6"/>
        <v>13.785473504098512</v>
      </c>
      <c r="H29" s="185">
        <f t="shared" si="7"/>
        <v>10.934301943005705</v>
      </c>
      <c r="I29" s="185">
        <f t="shared" si="8"/>
        <v>16.449304538626841</v>
      </c>
      <c r="K29" s="179" t="s">
        <v>32</v>
      </c>
      <c r="L29" s="185">
        <f t="shared" si="9"/>
        <v>13.273365382929011</v>
      </c>
      <c r="M29" s="185">
        <f t="shared" si="10"/>
        <v>13.451728259937557</v>
      </c>
      <c r="N29" s="185">
        <f t="shared" si="11"/>
        <v>13.106770045706501</v>
      </c>
      <c r="P29" s="179" t="s">
        <v>32</v>
      </c>
      <c r="Q29" s="184">
        <f t="shared" si="12"/>
        <v>14.236148145983552</v>
      </c>
      <c r="R29" s="184">
        <f t="shared" si="13"/>
        <v>15.623209747044822</v>
      </c>
      <c r="S29" s="184">
        <f t="shared" si="14"/>
        <v>12.94090500251939</v>
      </c>
      <c r="U29" s="179" t="s">
        <v>32</v>
      </c>
      <c r="V29" s="184">
        <f t="shared" si="15"/>
        <v>13.821735553463055</v>
      </c>
      <c r="W29" s="184">
        <f t="shared" si="16"/>
        <v>13.273770555906642</v>
      </c>
      <c r="X29" s="184">
        <f t="shared" si="17"/>
        <v>14.33362957181167</v>
      </c>
    </row>
    <row r="30" spans="1:24" ht="20.25" customHeight="1">
      <c r="A30" s="179" t="s">
        <v>31</v>
      </c>
      <c r="B30" s="185">
        <f t="shared" si="4"/>
        <v>3.2746034316891692</v>
      </c>
      <c r="C30" s="185">
        <f t="shared" si="18"/>
        <v>4.1164186158298781</v>
      </c>
      <c r="D30" s="185">
        <f t="shared" si="5"/>
        <v>2.4878678573248698</v>
      </c>
      <c r="F30" s="179" t="s">
        <v>31</v>
      </c>
      <c r="G30" s="185">
        <f t="shared" si="6"/>
        <v>4.8691230918100477</v>
      </c>
      <c r="H30" s="185">
        <f t="shared" si="7"/>
        <v>6.4207396582280012</v>
      </c>
      <c r="I30" s="185">
        <f t="shared" si="8"/>
        <v>3.4194578314957114</v>
      </c>
      <c r="K30" s="179" t="s">
        <v>31</v>
      </c>
      <c r="L30" s="185">
        <f t="shared" si="9"/>
        <v>3.3549281612275244</v>
      </c>
      <c r="M30" s="185">
        <f t="shared" si="10"/>
        <v>5.0053716528046079</v>
      </c>
      <c r="N30" s="185">
        <f t="shared" si="11"/>
        <v>1.8133731321908122</v>
      </c>
      <c r="P30" s="179" t="s">
        <v>31</v>
      </c>
      <c r="Q30" s="184">
        <f t="shared" si="12"/>
        <v>2.6405519068596295</v>
      </c>
      <c r="R30" s="184">
        <f t="shared" si="13"/>
        <v>3.2012748618227298</v>
      </c>
      <c r="S30" s="184">
        <f t="shared" si="14"/>
        <v>2.1169467820092014</v>
      </c>
      <c r="U30" s="179" t="s">
        <v>31</v>
      </c>
      <c r="V30" s="184">
        <f t="shared" si="15"/>
        <v>3.5346154446010574</v>
      </c>
      <c r="W30" s="184">
        <f t="shared" si="16"/>
        <v>4.6858322075438616</v>
      </c>
      <c r="X30" s="184">
        <f t="shared" si="17"/>
        <v>2.4591800109492761</v>
      </c>
    </row>
    <row r="31" spans="1:24" ht="20.25" customHeight="1">
      <c r="A31" s="180" t="s">
        <v>30</v>
      </c>
      <c r="B31" s="185">
        <f t="shared" si="4"/>
        <v>2.1562700625806161E-2</v>
      </c>
      <c r="C31" s="185">
        <f t="shared" si="18"/>
        <v>4.4635012835090797E-2</v>
      </c>
      <c r="D31" s="185">
        <f t="shared" si="5"/>
        <v>0</v>
      </c>
      <c r="F31" s="180" t="s">
        <v>30</v>
      </c>
      <c r="G31" s="185">
        <f t="shared" si="6"/>
        <v>0</v>
      </c>
      <c r="H31" s="185">
        <f t="shared" si="7"/>
        <v>0</v>
      </c>
      <c r="I31" s="185">
        <f t="shared" si="8"/>
        <v>0</v>
      </c>
      <c r="K31" s="180" t="s">
        <v>30</v>
      </c>
      <c r="L31" s="185">
        <f t="shared" si="9"/>
        <v>0</v>
      </c>
      <c r="M31" s="185">
        <f t="shared" si="10"/>
        <v>0</v>
      </c>
      <c r="N31" s="185">
        <f t="shared" si="11"/>
        <v>0</v>
      </c>
      <c r="P31" s="180" t="s">
        <v>30</v>
      </c>
      <c r="Q31" s="184">
        <f t="shared" si="12"/>
        <v>0</v>
      </c>
      <c r="R31" s="184">
        <f t="shared" si="13"/>
        <v>0</v>
      </c>
      <c r="S31" s="184">
        <f t="shared" si="14"/>
        <v>0</v>
      </c>
      <c r="U31" s="180" t="s">
        <v>30</v>
      </c>
      <c r="V31" s="184">
        <f t="shared" si="15"/>
        <v>5.3855886521504337E-3</v>
      </c>
      <c r="W31" s="184">
        <f t="shared" si="16"/>
        <v>1.1150676672002341E-2</v>
      </c>
      <c r="X31" s="184">
        <f t="shared" si="17"/>
        <v>0</v>
      </c>
    </row>
    <row r="32" spans="1:24" ht="20.25" customHeight="1">
      <c r="A32" s="174" t="s">
        <v>29</v>
      </c>
      <c r="B32" s="185">
        <f t="shared" si="4"/>
        <v>11.961591073627353</v>
      </c>
      <c r="C32" s="185">
        <f t="shared" si="18"/>
        <v>10.820254197407937</v>
      </c>
      <c r="D32" s="185">
        <f t="shared" si="5"/>
        <v>13.028250763036745</v>
      </c>
      <c r="F32" s="174" t="s">
        <v>29</v>
      </c>
      <c r="G32" s="185">
        <f t="shared" si="6"/>
        <v>11.654296794070261</v>
      </c>
      <c r="H32" s="185">
        <f t="shared" si="7"/>
        <v>10.435228433363342</v>
      </c>
      <c r="I32" s="185">
        <f t="shared" si="8"/>
        <v>12.793264429963067</v>
      </c>
      <c r="K32" s="174" t="s">
        <v>29</v>
      </c>
      <c r="L32" s="185">
        <f t="shared" si="9"/>
        <v>11.460637263403637</v>
      </c>
      <c r="M32" s="185">
        <f t="shared" si="10"/>
        <v>10.225407665575524</v>
      </c>
      <c r="N32" s="185">
        <f t="shared" si="11"/>
        <v>12.614372249342104</v>
      </c>
      <c r="P32" s="174" t="s">
        <v>29</v>
      </c>
      <c r="Q32" s="184">
        <f t="shared" si="12"/>
        <v>12.081948330569416</v>
      </c>
      <c r="R32" s="184">
        <f t="shared" si="13"/>
        <v>11.372897083148423</v>
      </c>
      <c r="S32" s="184">
        <f t="shared" si="14"/>
        <v>12.744062951783116</v>
      </c>
      <c r="U32" s="174" t="s">
        <v>29</v>
      </c>
      <c r="V32" s="184">
        <f t="shared" si="15"/>
        <v>11.789601866094284</v>
      </c>
      <c r="W32" s="184">
        <f t="shared" si="16"/>
        <v>10.713479326468855</v>
      </c>
      <c r="X32" s="184">
        <f t="shared" si="17"/>
        <v>12.794886315832638</v>
      </c>
    </row>
    <row r="33" spans="1:24" ht="20.25" customHeight="1">
      <c r="A33" s="180" t="s">
        <v>28</v>
      </c>
      <c r="B33" s="185">
        <f t="shared" si="4"/>
        <v>5.884324404488944</v>
      </c>
      <c r="C33" s="185">
        <f t="shared" si="18"/>
        <v>4.2479000337287198</v>
      </c>
      <c r="D33" s="185">
        <f t="shared" si="5"/>
        <v>7.4136782240543919</v>
      </c>
      <c r="F33" s="180" t="s">
        <v>28</v>
      </c>
      <c r="G33" s="185">
        <f t="shared" si="6"/>
        <v>6.42828764402066</v>
      </c>
      <c r="H33" s="185">
        <f t="shared" si="7"/>
        <v>4.8484310218845499</v>
      </c>
      <c r="I33" s="185">
        <f t="shared" si="8"/>
        <v>7.9043374046103843</v>
      </c>
      <c r="K33" s="180" t="s">
        <v>28</v>
      </c>
      <c r="L33" s="185">
        <f t="shared" si="9"/>
        <v>5.7115380493137655</v>
      </c>
      <c r="M33" s="185">
        <f t="shared" si="10"/>
        <v>4.3144711822175594</v>
      </c>
      <c r="N33" s="185">
        <f t="shared" si="11"/>
        <v>7.0164330462426161</v>
      </c>
      <c r="P33" s="180" t="s">
        <v>28</v>
      </c>
      <c r="Q33" s="184">
        <f t="shared" si="12"/>
        <v>6.6052516869638058</v>
      </c>
      <c r="R33" s="184">
        <f t="shared" si="13"/>
        <v>5.4052527534594743</v>
      </c>
      <c r="S33" s="184">
        <f t="shared" si="14"/>
        <v>7.7258150344002674</v>
      </c>
      <c r="U33" s="180" t="s">
        <v>28</v>
      </c>
      <c r="V33" s="184">
        <f t="shared" si="15"/>
        <v>6.1574336719674507</v>
      </c>
      <c r="W33" s="184">
        <f t="shared" si="16"/>
        <v>4.7041475723942545</v>
      </c>
      <c r="X33" s="184">
        <f t="shared" si="17"/>
        <v>7.5150540758950255</v>
      </c>
    </row>
    <row r="34" spans="1:24" ht="20.25" customHeight="1">
      <c r="A34" s="180" t="s">
        <v>27</v>
      </c>
      <c r="B34" s="185">
        <f t="shared" si="4"/>
        <v>3.8623089847187777</v>
      </c>
      <c r="C34" s="185">
        <f t="shared" si="18"/>
        <v>4.8821817432699088</v>
      </c>
      <c r="D34" s="185">
        <f t="shared" si="5"/>
        <v>2.9091660673737381</v>
      </c>
      <c r="F34" s="180" t="s">
        <v>27</v>
      </c>
      <c r="G34" s="185">
        <f t="shared" si="6"/>
        <v>3.6684532906298521</v>
      </c>
      <c r="H34" s="185">
        <f t="shared" si="7"/>
        <v>4.7521486906006647</v>
      </c>
      <c r="I34" s="185">
        <f t="shared" si="8"/>
        <v>2.6559637309656878</v>
      </c>
      <c r="K34" s="180" t="s">
        <v>27</v>
      </c>
      <c r="L34" s="185">
        <f t="shared" si="9"/>
        <v>4.1777661288908208</v>
      </c>
      <c r="M34" s="185">
        <f t="shared" si="10"/>
        <v>4.9773280945007388</v>
      </c>
      <c r="N34" s="185">
        <f t="shared" si="11"/>
        <v>3.4309554835080656</v>
      </c>
      <c r="P34" s="180" t="s">
        <v>27</v>
      </c>
      <c r="Q34" s="184">
        <f t="shared" si="12"/>
        <v>3.6979025883418686</v>
      </c>
      <c r="R34" s="184">
        <f t="shared" si="13"/>
        <v>4.8024165893411865</v>
      </c>
      <c r="S34" s="184">
        <f t="shared" si="14"/>
        <v>2.6665034164810484</v>
      </c>
      <c r="U34" s="180" t="s">
        <v>27</v>
      </c>
      <c r="V34" s="184">
        <f t="shared" si="15"/>
        <v>3.8516219151055768</v>
      </c>
      <c r="W34" s="184">
        <f t="shared" si="16"/>
        <v>4.8535212298035892</v>
      </c>
      <c r="X34" s="184">
        <f t="shared" si="17"/>
        <v>2.9156747862404888</v>
      </c>
    </row>
    <row r="35" spans="1:24" ht="20.25" customHeight="1">
      <c r="A35" s="180" t="s">
        <v>26</v>
      </c>
      <c r="B35" s="185">
        <f t="shared" si="4"/>
        <v>2.2149576844196317</v>
      </c>
      <c r="C35" s="185">
        <f t="shared" si="18"/>
        <v>1.6901724204093089</v>
      </c>
      <c r="D35" s="185">
        <f t="shared" si="5"/>
        <v>2.7054064716086157</v>
      </c>
      <c r="F35" s="180" t="s">
        <v>26</v>
      </c>
      <c r="G35" s="185">
        <f t="shared" si="6"/>
        <v>1.5575558594197494</v>
      </c>
      <c r="H35" s="185">
        <f t="shared" si="7"/>
        <v>0.83464872087812714</v>
      </c>
      <c r="I35" s="185">
        <f t="shared" si="8"/>
        <v>2.2329632943869937</v>
      </c>
      <c r="K35" s="180" t="s">
        <v>26</v>
      </c>
      <c r="L35" s="185">
        <f t="shared" si="9"/>
        <v>1.5713330851990497</v>
      </c>
      <c r="M35" s="185">
        <f t="shared" si="10"/>
        <v>0.93360838885722508</v>
      </c>
      <c r="N35" s="185">
        <f t="shared" si="11"/>
        <v>2.1669837195914208</v>
      </c>
      <c r="P35" s="180" t="s">
        <v>26</v>
      </c>
      <c r="Q35" s="184">
        <f t="shared" si="12"/>
        <v>1.7787940552637411</v>
      </c>
      <c r="R35" s="184">
        <f t="shared" si="13"/>
        <v>1.1652277403477629</v>
      </c>
      <c r="S35" s="184">
        <f t="shared" si="14"/>
        <v>2.3517445009018001</v>
      </c>
      <c r="U35" s="180" t="s">
        <v>26</v>
      </c>
      <c r="V35" s="184">
        <f t="shared" si="15"/>
        <v>1.7805462790212556</v>
      </c>
      <c r="W35" s="184">
        <f t="shared" si="16"/>
        <v>1.1558105242710119</v>
      </c>
      <c r="X35" s="184">
        <f t="shared" si="17"/>
        <v>2.3641574536971248</v>
      </c>
    </row>
    <row r="36" spans="1:24" ht="20.25" customHeight="1">
      <c r="A36" s="179" t="s">
        <v>25</v>
      </c>
      <c r="B36" s="187">
        <v>0</v>
      </c>
      <c r="C36" s="187">
        <v>0</v>
      </c>
      <c r="D36" s="187">
        <v>0</v>
      </c>
      <c r="F36" s="179" t="s">
        <v>25</v>
      </c>
      <c r="G36" s="185">
        <f t="shared" si="6"/>
        <v>0</v>
      </c>
      <c r="H36" s="185">
        <f t="shared" si="7"/>
        <v>0</v>
      </c>
      <c r="I36" s="185">
        <f t="shared" si="8"/>
        <v>0</v>
      </c>
      <c r="K36" s="179" t="s">
        <v>25</v>
      </c>
      <c r="L36" s="185">
        <f t="shared" si="9"/>
        <v>0</v>
      </c>
      <c r="M36" s="185">
        <f t="shared" si="10"/>
        <v>0</v>
      </c>
      <c r="N36" s="185">
        <f t="shared" si="11"/>
        <v>0</v>
      </c>
      <c r="P36" s="179" t="s">
        <v>25</v>
      </c>
      <c r="Q36" s="184">
        <f t="shared" si="12"/>
        <v>0</v>
      </c>
      <c r="R36" s="184">
        <f t="shared" si="13"/>
        <v>0</v>
      </c>
      <c r="S36" s="184">
        <f t="shared" si="14"/>
        <v>0</v>
      </c>
      <c r="U36" s="179" t="s">
        <v>25</v>
      </c>
      <c r="V36" s="184">
        <f t="shared" si="15"/>
        <v>0</v>
      </c>
      <c r="W36" s="184">
        <f t="shared" si="16"/>
        <v>0</v>
      </c>
      <c r="X36" s="184">
        <f t="shared" si="17"/>
        <v>0</v>
      </c>
    </row>
    <row r="37" spans="1:24" ht="20.25" customHeight="1">
      <c r="A37" s="179" t="s">
        <v>24</v>
      </c>
      <c r="B37" s="185">
        <f t="shared" si="4"/>
        <v>0.11303343291853593</v>
      </c>
      <c r="C37" s="185">
        <f t="shared" si="18"/>
        <v>0.11986823582636374</v>
      </c>
      <c r="D37" s="185">
        <f>D20/$D$5*100</f>
        <v>0.10664582826057822</v>
      </c>
      <c r="F37" s="179" t="s">
        <v>24</v>
      </c>
      <c r="G37" s="185">
        <f t="shared" si="6"/>
        <v>0.1759812416670932</v>
      </c>
      <c r="H37" s="185">
        <f t="shared" si="7"/>
        <v>0.14785494269485566</v>
      </c>
      <c r="I37" s="185">
        <f t="shared" si="8"/>
        <v>0.20225945975508217</v>
      </c>
      <c r="K37" s="179" t="s">
        <v>24</v>
      </c>
      <c r="L37" s="185">
        <f t="shared" si="9"/>
        <v>8.9883721156825414E-2</v>
      </c>
      <c r="M37" s="185">
        <f t="shared" si="10"/>
        <v>2.6026036123734636E-2</v>
      </c>
      <c r="N37" s="185">
        <f t="shared" si="11"/>
        <v>0.14952837788562914</v>
      </c>
      <c r="P37" s="179" t="s">
        <v>24</v>
      </c>
      <c r="Q37" s="184">
        <f t="shared" si="12"/>
        <v>6.6480132668044978E-2</v>
      </c>
      <c r="R37" s="184">
        <f t="shared" si="13"/>
        <v>0.13767297373623269</v>
      </c>
      <c r="S37" s="184">
        <f t="shared" si="14"/>
        <v>0</v>
      </c>
      <c r="U37" s="179" t="s">
        <v>24</v>
      </c>
      <c r="V37" s="184">
        <f t="shared" si="15"/>
        <v>0.11133059618710071</v>
      </c>
      <c r="W37" s="184">
        <f t="shared" si="16"/>
        <v>0.10784873930500002</v>
      </c>
      <c r="X37" s="184">
        <f t="shared" si="17"/>
        <v>0.11458325232141851</v>
      </c>
    </row>
    <row r="38" spans="1:24" ht="2.25" customHeight="1">
      <c r="A38" s="188"/>
      <c r="B38" s="188"/>
      <c r="C38" s="188"/>
      <c r="D38" s="189">
        <v>0</v>
      </c>
      <c r="F38" s="188"/>
      <c r="G38" s="188"/>
      <c r="H38" s="188"/>
      <c r="I38" s="189">
        <v>0</v>
      </c>
      <c r="K38" s="188"/>
      <c r="L38" s="188"/>
      <c r="M38" s="188"/>
      <c r="N38" s="189">
        <v>0</v>
      </c>
      <c r="P38" s="188"/>
      <c r="Q38" s="188"/>
      <c r="R38" s="188"/>
      <c r="S38" s="168" t="s">
        <v>7</v>
      </c>
      <c r="U38" s="188"/>
      <c r="V38" s="188"/>
      <c r="W38" s="188"/>
      <c r="X38" s="168" t="s">
        <v>7</v>
      </c>
    </row>
    <row r="39" spans="1:24" ht="12.75" customHeight="1">
      <c r="A39" s="190"/>
      <c r="B39" s="131"/>
      <c r="F39" s="190"/>
      <c r="G39" s="131"/>
      <c r="K39" s="190"/>
      <c r="L39" s="131"/>
      <c r="P39" s="190"/>
      <c r="Q39" s="131"/>
      <c r="U39" s="190"/>
      <c r="V39" s="131"/>
    </row>
    <row r="40" spans="1:24" ht="20.25" customHeight="1">
      <c r="A40" s="148" t="s">
        <v>23</v>
      </c>
      <c r="F40" s="148" t="s">
        <v>23</v>
      </c>
      <c r="K40" s="148" t="s">
        <v>23</v>
      </c>
      <c r="P40" s="148" t="s">
        <v>23</v>
      </c>
      <c r="U40" s="148" t="s">
        <v>23</v>
      </c>
    </row>
    <row r="41" spans="1:24" ht="20.25" customHeight="1"/>
    <row r="42" spans="1:24" ht="20.25" customHeight="1"/>
    <row r="43" spans="1:24" ht="20.25" customHeight="1"/>
    <row r="44" spans="1:24" ht="20.25" customHeight="1"/>
    <row r="65536" spans="1:21" ht="26.25" customHeight="1">
      <c r="A65536" s="174"/>
      <c r="F65536" s="174"/>
      <c r="K65536" s="174"/>
      <c r="P65536" s="174"/>
      <c r="U65536" s="174"/>
    </row>
  </sheetData>
  <sheetProtection selectLockedCells="1" selectUnlockedCells="1"/>
  <mergeCells count="10">
    <mergeCell ref="Q4:S4"/>
    <mergeCell ref="Q21:S21"/>
    <mergeCell ref="V4:X4"/>
    <mergeCell ref="V21:X21"/>
    <mergeCell ref="B4:D4"/>
    <mergeCell ref="B21:D21"/>
    <mergeCell ref="G4:I4"/>
    <mergeCell ref="G21:I21"/>
    <mergeCell ref="L4:N4"/>
    <mergeCell ref="L21:N21"/>
  </mergeCells>
  <printOptions horizontalCentered="1"/>
  <pageMargins left="0.21" right="0" top="0.78740157480314965" bottom="0.39370078740157483" header="0.51181102362204722" footer="0.51181102362204722"/>
  <pageSetup paperSize="5" scale="65" firstPageNumber="8" orientation="landscape" useFirstPageNumber="1" horizontalDpi="300" verticalDpi="300" r:id="rId1"/>
  <headerFooter alignWithMargins="0">
    <oddHeader>&amp;C&amp;"TH SarabunPSK,ธรรมดา"&amp;16 17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7"/>
  <sheetViews>
    <sheetView showFormulas="1" topLeftCell="V2" zoomScale="80" zoomScaleNormal="80" workbookViewId="0">
      <selection activeCell="AE25" sqref="AE25"/>
    </sheetView>
  </sheetViews>
  <sheetFormatPr defaultColWidth="11.28515625" defaultRowHeight="18" customHeight="1"/>
  <cols>
    <col min="1" max="1" width="43.42578125" style="50" customWidth="1"/>
    <col min="2" max="4" width="11.140625" style="50" customWidth="1"/>
    <col min="5" max="5" width="1.140625" style="50" customWidth="1"/>
    <col min="6" max="6" width="42.140625" style="50" customWidth="1"/>
    <col min="7" max="7" width="11.28515625" style="50" customWidth="1"/>
    <col min="8" max="8" width="10.28515625" style="50" customWidth="1"/>
    <col min="9" max="9" width="9.140625" style="50" customWidth="1"/>
    <col min="10" max="10" width="1.28515625" style="50" customWidth="1"/>
    <col min="11" max="11" width="42.42578125" style="50" customWidth="1"/>
    <col min="12" max="12" width="10.42578125" style="50" customWidth="1"/>
    <col min="13" max="13" width="9.42578125" style="50" customWidth="1"/>
    <col min="14" max="14" width="9.85546875" style="50" customWidth="1"/>
    <col min="15" max="15" width="1" style="50" customWidth="1"/>
    <col min="16" max="16" width="42.5703125" style="50" customWidth="1"/>
    <col min="17" max="17" width="11" style="50" customWidth="1"/>
    <col min="18" max="18" width="9.42578125" style="50" customWidth="1"/>
    <col min="19" max="19" width="9" style="50" customWidth="1"/>
    <col min="20" max="20" width="0.85546875" style="50" customWidth="1"/>
    <col min="21" max="21" width="43" style="50" customWidth="1"/>
    <col min="22" max="22" width="11.28515625" style="50"/>
    <col min="23" max="24" width="9.42578125" style="50" customWidth="1"/>
    <col min="25" max="16384" width="11.28515625" style="50"/>
  </cols>
  <sheetData>
    <row r="1" spans="1:24" s="92" customFormat="1" ht="35.450000000000003" customHeight="1">
      <c r="A1" s="92" t="s">
        <v>56</v>
      </c>
      <c r="B1" s="81"/>
      <c r="C1" s="81"/>
      <c r="D1" s="81"/>
      <c r="G1" s="81"/>
      <c r="H1" s="81"/>
      <c r="I1" s="81"/>
      <c r="L1" s="81"/>
      <c r="M1" s="81"/>
      <c r="N1" s="81"/>
      <c r="Q1" s="81"/>
      <c r="R1" s="81"/>
      <c r="S1" s="81"/>
      <c r="V1" s="81"/>
      <c r="W1" s="81"/>
      <c r="X1" s="81"/>
    </row>
    <row r="2" spans="1:24" s="132" customFormat="1" ht="25.15" customHeight="1">
      <c r="A2" s="44" t="s">
        <v>107</v>
      </c>
      <c r="B2" s="44"/>
      <c r="C2" s="44"/>
      <c r="D2" s="44"/>
      <c r="F2" s="44" t="s">
        <v>111</v>
      </c>
      <c r="G2" s="44"/>
      <c r="H2" s="44"/>
      <c r="I2" s="44"/>
      <c r="K2" s="44" t="s">
        <v>110</v>
      </c>
      <c r="L2" s="44"/>
      <c r="M2" s="44"/>
      <c r="N2" s="44"/>
      <c r="P2" s="125" t="s">
        <v>109</v>
      </c>
      <c r="Q2" s="44"/>
      <c r="R2" s="44"/>
      <c r="S2" s="44"/>
      <c r="U2" s="125" t="s">
        <v>108</v>
      </c>
      <c r="V2" s="44"/>
      <c r="W2" s="44"/>
      <c r="X2" s="44"/>
    </row>
    <row r="3" spans="1:24" s="60" customFormat="1" ht="23.25" customHeight="1">
      <c r="A3" s="91" t="s">
        <v>3</v>
      </c>
      <c r="B3" s="90" t="s">
        <v>0</v>
      </c>
      <c r="C3" s="90" t="s">
        <v>1</v>
      </c>
      <c r="D3" s="90" t="s">
        <v>2</v>
      </c>
      <c r="F3" s="91" t="s">
        <v>3</v>
      </c>
      <c r="G3" s="90" t="s">
        <v>0</v>
      </c>
      <c r="H3" s="90" t="s">
        <v>1</v>
      </c>
      <c r="I3" s="90" t="s">
        <v>2</v>
      </c>
      <c r="K3" s="91" t="s">
        <v>3</v>
      </c>
      <c r="L3" s="90" t="s">
        <v>0</v>
      </c>
      <c r="M3" s="90" t="s">
        <v>1</v>
      </c>
      <c r="N3" s="90" t="s">
        <v>2</v>
      </c>
      <c r="P3" s="91" t="s">
        <v>3</v>
      </c>
      <c r="Q3" s="90" t="s">
        <v>0</v>
      </c>
      <c r="R3" s="90" t="s">
        <v>1</v>
      </c>
      <c r="S3" s="90" t="s">
        <v>2</v>
      </c>
      <c r="U3" s="91" t="s">
        <v>3</v>
      </c>
      <c r="V3" s="90" t="s">
        <v>0</v>
      </c>
      <c r="W3" s="90" t="s">
        <v>1</v>
      </c>
      <c r="X3" s="90" t="s">
        <v>2</v>
      </c>
    </row>
    <row r="4" spans="1:24" s="60" customFormat="1" ht="18" customHeight="1">
      <c r="A4" s="212"/>
      <c r="B4" s="467" t="s">
        <v>21</v>
      </c>
      <c r="C4" s="467"/>
      <c r="D4" s="467"/>
      <c r="F4" s="212"/>
      <c r="G4" s="467" t="s">
        <v>21</v>
      </c>
      <c r="H4" s="467"/>
      <c r="I4" s="467"/>
      <c r="K4" s="212"/>
      <c r="L4" s="467" t="s">
        <v>21</v>
      </c>
      <c r="M4" s="467"/>
      <c r="N4" s="467"/>
      <c r="P4" s="212"/>
      <c r="Q4" s="467" t="s">
        <v>21</v>
      </c>
      <c r="R4" s="467"/>
      <c r="S4" s="467"/>
      <c r="U4" s="212"/>
      <c r="V4" s="467" t="s">
        <v>21</v>
      </c>
      <c r="W4" s="467"/>
      <c r="X4" s="467"/>
    </row>
    <row r="5" spans="1:24" s="60" customFormat="1" ht="18" customHeight="1">
      <c r="A5" s="68" t="s">
        <v>38</v>
      </c>
      <c r="B5" s="89">
        <v>1184151</v>
      </c>
      <c r="C5" s="89">
        <v>650780</v>
      </c>
      <c r="D5" s="89">
        <v>533371</v>
      </c>
      <c r="E5" s="72"/>
      <c r="F5" s="88" t="s">
        <v>38</v>
      </c>
      <c r="G5" s="89">
        <v>1171095</v>
      </c>
      <c r="H5" s="89">
        <v>644778</v>
      </c>
      <c r="I5" s="89">
        <v>526317</v>
      </c>
      <c r="K5" s="88" t="s">
        <v>38</v>
      </c>
      <c r="L5" s="89">
        <v>1164344</v>
      </c>
      <c r="M5" s="89">
        <v>655575</v>
      </c>
      <c r="N5" s="89">
        <v>508769</v>
      </c>
      <c r="P5" s="88" t="s">
        <v>38</v>
      </c>
      <c r="Q5" s="89">
        <v>1198717</v>
      </c>
      <c r="R5" s="89">
        <v>654869</v>
      </c>
      <c r="S5" s="89">
        <v>543848</v>
      </c>
      <c r="U5" s="88" t="s">
        <v>38</v>
      </c>
      <c r="V5" s="137">
        <f>(B5+G5+L5+Q5)/4</f>
        <v>1179576.75</v>
      </c>
      <c r="W5" s="137">
        <f>(C5+H5+M5+R5)/4</f>
        <v>651500.5</v>
      </c>
      <c r="X5" s="137">
        <f>(D5+I5+N5+S5)/4</f>
        <v>528076.25</v>
      </c>
    </row>
    <row r="6" spans="1:24" s="60" customFormat="1" ht="8.25" customHeight="1">
      <c r="A6" s="68"/>
      <c r="B6" s="80"/>
      <c r="C6" s="80"/>
      <c r="D6" s="80"/>
      <c r="F6" s="88"/>
      <c r="G6" s="80"/>
      <c r="H6" s="80"/>
      <c r="I6" s="80"/>
      <c r="K6" s="88"/>
      <c r="L6" s="80"/>
      <c r="M6" s="80"/>
      <c r="N6" s="80"/>
      <c r="P6" s="88"/>
      <c r="Q6" s="80"/>
      <c r="R6" s="80"/>
      <c r="S6" s="80"/>
      <c r="U6" s="88"/>
      <c r="V6" s="80"/>
      <c r="W6" s="80"/>
      <c r="X6" s="80"/>
    </row>
    <row r="7" spans="1:24" ht="18.600000000000001" customHeight="1">
      <c r="A7" s="57" t="s">
        <v>55</v>
      </c>
      <c r="B7" s="80"/>
      <c r="C7" s="80"/>
      <c r="D7" s="80"/>
      <c r="F7" s="75" t="s">
        <v>55</v>
      </c>
      <c r="G7" s="80"/>
      <c r="H7" s="80"/>
      <c r="I7" s="80"/>
      <c r="K7" s="75" t="s">
        <v>55</v>
      </c>
      <c r="L7" s="80"/>
      <c r="M7" s="80"/>
      <c r="N7" s="80"/>
      <c r="O7" s="87"/>
      <c r="P7" s="75" t="s">
        <v>55</v>
      </c>
      <c r="Q7" s="80"/>
      <c r="R7" s="80"/>
      <c r="S7" s="80"/>
      <c r="U7" s="75" t="s">
        <v>55</v>
      </c>
      <c r="V7" s="80"/>
      <c r="W7" s="80"/>
      <c r="X7" s="80"/>
    </row>
    <row r="8" spans="1:24" ht="18.600000000000001" customHeight="1">
      <c r="A8" s="57" t="s">
        <v>54</v>
      </c>
      <c r="B8" s="76">
        <v>38862</v>
      </c>
      <c r="C8" s="76">
        <v>27091</v>
      </c>
      <c r="D8" s="76">
        <v>11771</v>
      </c>
      <c r="E8" s="72"/>
      <c r="F8" s="75" t="s">
        <v>54</v>
      </c>
      <c r="G8" s="74">
        <v>35053</v>
      </c>
      <c r="H8" s="74">
        <v>27913</v>
      </c>
      <c r="I8" s="74">
        <v>7140</v>
      </c>
      <c r="K8" s="75" t="s">
        <v>54</v>
      </c>
      <c r="L8" s="74">
        <v>30501</v>
      </c>
      <c r="M8" s="74">
        <v>21550</v>
      </c>
      <c r="N8" s="74">
        <v>8951</v>
      </c>
      <c r="O8" s="86"/>
      <c r="P8" s="75" t="s">
        <v>54</v>
      </c>
      <c r="Q8" s="74">
        <v>41275</v>
      </c>
      <c r="R8" s="74">
        <v>29849</v>
      </c>
      <c r="S8" s="74">
        <v>11426</v>
      </c>
      <c r="U8" s="75" t="s">
        <v>54</v>
      </c>
      <c r="V8" s="150">
        <f t="shared" ref="V8:X9" si="0">(B8+G8+L8+Q8)/4</f>
        <v>36422.75</v>
      </c>
      <c r="W8" s="150">
        <f t="shared" si="0"/>
        <v>26600.75</v>
      </c>
      <c r="X8" s="150">
        <f t="shared" si="0"/>
        <v>9822</v>
      </c>
    </row>
    <row r="9" spans="1:24" ht="18.600000000000001" customHeight="1">
      <c r="A9" s="57" t="s">
        <v>53</v>
      </c>
      <c r="B9" s="76">
        <v>52150</v>
      </c>
      <c r="C9" s="76">
        <v>19821</v>
      </c>
      <c r="D9" s="76">
        <v>32329</v>
      </c>
      <c r="E9" s="72"/>
      <c r="F9" s="75" t="s">
        <v>53</v>
      </c>
      <c r="G9" s="74">
        <v>50056</v>
      </c>
      <c r="H9" s="74">
        <v>13804</v>
      </c>
      <c r="I9" s="74">
        <v>36252</v>
      </c>
      <c r="J9" s="85"/>
      <c r="K9" s="75" t="s">
        <v>53</v>
      </c>
      <c r="L9" s="74">
        <v>56131</v>
      </c>
      <c r="M9" s="74">
        <v>14430</v>
      </c>
      <c r="N9" s="74">
        <v>41701</v>
      </c>
      <c r="O9" s="84"/>
      <c r="P9" s="75" t="s">
        <v>53</v>
      </c>
      <c r="Q9" s="74">
        <v>51882</v>
      </c>
      <c r="R9" s="74">
        <v>18403</v>
      </c>
      <c r="S9" s="74">
        <v>33479</v>
      </c>
      <c r="U9" s="75" t="s">
        <v>53</v>
      </c>
      <c r="V9" s="150">
        <f t="shared" si="0"/>
        <v>52554.75</v>
      </c>
      <c r="W9" s="150">
        <f t="shared" si="0"/>
        <v>16614.5</v>
      </c>
      <c r="X9" s="150">
        <f t="shared" si="0"/>
        <v>35940.25</v>
      </c>
    </row>
    <row r="10" spans="1:24" ht="18.600000000000001" customHeight="1">
      <c r="A10" s="57" t="s">
        <v>52</v>
      </c>
      <c r="B10" s="80"/>
      <c r="C10" s="80"/>
      <c r="D10" s="80"/>
      <c r="E10" s="79"/>
      <c r="F10" s="75" t="s">
        <v>52</v>
      </c>
      <c r="G10" s="78"/>
      <c r="H10" s="78"/>
      <c r="I10" s="78"/>
      <c r="J10" s="85"/>
      <c r="K10" s="75" t="s">
        <v>52</v>
      </c>
      <c r="L10" s="78"/>
      <c r="M10" s="78"/>
      <c r="N10" s="78"/>
      <c r="O10" s="84"/>
      <c r="P10" s="75" t="s">
        <v>52</v>
      </c>
      <c r="Q10" s="78"/>
      <c r="R10" s="78"/>
      <c r="S10" s="78"/>
      <c r="U10" s="75" t="s">
        <v>52</v>
      </c>
      <c r="V10" s="78"/>
      <c r="W10" s="78"/>
      <c r="X10" s="78"/>
    </row>
    <row r="11" spans="1:24" ht="18.600000000000001" customHeight="1">
      <c r="A11" s="57" t="s">
        <v>51</v>
      </c>
      <c r="B11" s="76">
        <v>37305</v>
      </c>
      <c r="C11" s="76">
        <v>12492</v>
      </c>
      <c r="D11" s="76">
        <v>24813</v>
      </c>
      <c r="E11" s="72"/>
      <c r="F11" s="75" t="s">
        <v>51</v>
      </c>
      <c r="G11" s="74">
        <v>30645</v>
      </c>
      <c r="H11" s="74">
        <v>17393</v>
      </c>
      <c r="I11" s="74">
        <v>13252</v>
      </c>
      <c r="J11" s="82"/>
      <c r="K11" s="75" t="s">
        <v>51</v>
      </c>
      <c r="L11" s="74">
        <v>37933</v>
      </c>
      <c r="M11" s="74">
        <v>24614</v>
      </c>
      <c r="N11" s="74">
        <v>13319</v>
      </c>
      <c r="O11" s="77"/>
      <c r="P11" s="75" t="s">
        <v>51</v>
      </c>
      <c r="Q11" s="74">
        <v>24148</v>
      </c>
      <c r="R11" s="74">
        <v>8971</v>
      </c>
      <c r="S11" s="74">
        <v>15177</v>
      </c>
      <c r="U11" s="75" t="s">
        <v>51</v>
      </c>
      <c r="V11" s="150">
        <f t="shared" ref="V11:X13" si="1">(B11+G11+L11+Q11)/4</f>
        <v>32507.75</v>
      </c>
      <c r="W11" s="150">
        <f t="shared" si="1"/>
        <v>15867.5</v>
      </c>
      <c r="X11" s="150">
        <f t="shared" si="1"/>
        <v>16640.25</v>
      </c>
    </row>
    <row r="12" spans="1:24" ht="18.600000000000001" customHeight="1">
      <c r="A12" s="57" t="s">
        <v>50</v>
      </c>
      <c r="B12" s="76">
        <v>47492</v>
      </c>
      <c r="C12" s="76">
        <v>18199</v>
      </c>
      <c r="D12" s="76">
        <v>29293</v>
      </c>
      <c r="E12" s="72"/>
      <c r="F12" s="75" t="s">
        <v>50</v>
      </c>
      <c r="G12" s="74">
        <v>45570</v>
      </c>
      <c r="H12" s="74">
        <v>12163</v>
      </c>
      <c r="I12" s="74">
        <v>33407</v>
      </c>
      <c r="J12" s="82"/>
      <c r="K12" s="75" t="s">
        <v>50</v>
      </c>
      <c r="L12" s="74">
        <v>40136</v>
      </c>
      <c r="M12" s="74">
        <v>9318</v>
      </c>
      <c r="N12" s="74">
        <v>30818</v>
      </c>
      <c r="O12" s="81"/>
      <c r="P12" s="75" t="s">
        <v>50</v>
      </c>
      <c r="Q12" s="74">
        <v>40415</v>
      </c>
      <c r="R12" s="74">
        <v>17756</v>
      </c>
      <c r="S12" s="74">
        <v>22659</v>
      </c>
      <c r="U12" s="75" t="s">
        <v>50</v>
      </c>
      <c r="V12" s="150">
        <f t="shared" si="1"/>
        <v>43403.25</v>
      </c>
      <c r="W12" s="150">
        <f t="shared" si="1"/>
        <v>14359</v>
      </c>
      <c r="X12" s="150">
        <f t="shared" si="1"/>
        <v>29044.25</v>
      </c>
    </row>
    <row r="13" spans="1:24" ht="18.600000000000001" customHeight="1">
      <c r="A13" s="57" t="s">
        <v>49</v>
      </c>
      <c r="B13" s="76">
        <v>237568</v>
      </c>
      <c r="C13" s="76">
        <v>93563</v>
      </c>
      <c r="D13" s="76">
        <v>144005</v>
      </c>
      <c r="E13" s="72"/>
      <c r="F13" s="75" t="s">
        <v>49</v>
      </c>
      <c r="G13" s="74">
        <v>245594</v>
      </c>
      <c r="H13" s="74">
        <v>96136</v>
      </c>
      <c r="I13" s="74">
        <v>149458</v>
      </c>
      <c r="J13" s="82"/>
      <c r="K13" s="75" t="s">
        <v>49</v>
      </c>
      <c r="L13" s="74">
        <v>232153</v>
      </c>
      <c r="M13" s="74">
        <v>94988</v>
      </c>
      <c r="N13" s="74">
        <v>137165</v>
      </c>
      <c r="O13" s="77"/>
      <c r="P13" s="75" t="s">
        <v>49</v>
      </c>
      <c r="Q13" s="74">
        <v>220106</v>
      </c>
      <c r="R13" s="74">
        <v>76722</v>
      </c>
      <c r="S13" s="74">
        <v>143384</v>
      </c>
      <c r="U13" s="75" t="s">
        <v>49</v>
      </c>
      <c r="V13" s="150">
        <f t="shared" si="1"/>
        <v>233855.25</v>
      </c>
      <c r="W13" s="150">
        <f t="shared" si="1"/>
        <v>90352.25</v>
      </c>
      <c r="X13" s="150">
        <f t="shared" si="1"/>
        <v>143503</v>
      </c>
    </row>
    <row r="14" spans="1:24" ht="18.600000000000001" customHeight="1">
      <c r="A14" s="57" t="s">
        <v>48</v>
      </c>
      <c r="B14" s="80"/>
      <c r="C14" s="80"/>
      <c r="D14" s="80"/>
      <c r="E14" s="79"/>
      <c r="F14" s="75" t="s">
        <v>48</v>
      </c>
      <c r="G14" s="78"/>
      <c r="H14" s="78"/>
      <c r="I14" s="78"/>
      <c r="J14" s="82"/>
      <c r="K14" s="75" t="s">
        <v>48</v>
      </c>
      <c r="L14" s="78"/>
      <c r="M14" s="78"/>
      <c r="N14" s="78"/>
      <c r="O14" s="77"/>
      <c r="P14" s="75" t="s">
        <v>48</v>
      </c>
      <c r="Q14" s="78"/>
      <c r="R14" s="78"/>
      <c r="S14" s="78"/>
      <c r="U14" s="75" t="s">
        <v>48</v>
      </c>
      <c r="V14" s="78"/>
      <c r="W14" s="78"/>
      <c r="X14" s="78"/>
    </row>
    <row r="15" spans="1:24" ht="18.600000000000001" customHeight="1">
      <c r="A15" s="59" t="s">
        <v>47</v>
      </c>
      <c r="B15" s="76">
        <v>306068</v>
      </c>
      <c r="C15" s="76">
        <v>189383</v>
      </c>
      <c r="D15" s="76">
        <v>116685</v>
      </c>
      <c r="E15" s="72"/>
      <c r="F15" s="83" t="s">
        <v>47</v>
      </c>
      <c r="G15" s="74">
        <v>306856</v>
      </c>
      <c r="H15" s="74">
        <v>188245</v>
      </c>
      <c r="I15" s="74">
        <v>118611</v>
      </c>
      <c r="J15" s="82"/>
      <c r="K15" s="83" t="s">
        <v>47</v>
      </c>
      <c r="L15" s="74">
        <v>370035</v>
      </c>
      <c r="M15" s="74">
        <v>237295</v>
      </c>
      <c r="N15" s="74">
        <v>132740</v>
      </c>
      <c r="O15" s="77"/>
      <c r="P15" s="83" t="s">
        <v>47</v>
      </c>
      <c r="Q15" s="74">
        <v>403243</v>
      </c>
      <c r="R15" s="74">
        <v>246629</v>
      </c>
      <c r="S15" s="74">
        <v>156614</v>
      </c>
      <c r="U15" s="83" t="s">
        <v>47</v>
      </c>
      <c r="V15" s="150">
        <f>(B15+G15+L15+Q15)/4</f>
        <v>346550.5</v>
      </c>
      <c r="W15" s="150">
        <f>(C15+H15+M15+R15)/4</f>
        <v>215388</v>
      </c>
      <c r="X15" s="150">
        <f>(D15+I15+N15+S15)/4</f>
        <v>131162.5</v>
      </c>
    </row>
    <row r="16" spans="1:24" ht="18.600000000000001" customHeight="1">
      <c r="A16" s="57" t="s">
        <v>46</v>
      </c>
      <c r="B16" s="80"/>
      <c r="C16" s="80"/>
      <c r="D16" s="80"/>
      <c r="E16" s="79"/>
      <c r="F16" s="75" t="s">
        <v>46</v>
      </c>
      <c r="G16" s="78"/>
      <c r="H16" s="78"/>
      <c r="I16" s="78"/>
      <c r="J16" s="82"/>
      <c r="K16" s="75" t="s">
        <v>46</v>
      </c>
      <c r="L16" s="78"/>
      <c r="M16" s="78"/>
      <c r="N16" s="78"/>
      <c r="O16" s="77"/>
      <c r="P16" s="75" t="s">
        <v>46</v>
      </c>
      <c r="Q16" s="78"/>
      <c r="R16" s="78"/>
      <c r="S16" s="78"/>
      <c r="U16" s="75" t="s">
        <v>46</v>
      </c>
      <c r="V16" s="78"/>
      <c r="W16" s="78"/>
      <c r="X16" s="78"/>
    </row>
    <row r="17" spans="1:24" ht="18.600000000000001" customHeight="1">
      <c r="A17" s="57" t="s">
        <v>45</v>
      </c>
      <c r="B17" s="76">
        <v>141208</v>
      </c>
      <c r="C17" s="76">
        <v>108258</v>
      </c>
      <c r="D17" s="76">
        <v>32950</v>
      </c>
      <c r="E17" s="72"/>
      <c r="F17" s="75" t="s">
        <v>45</v>
      </c>
      <c r="G17" s="74">
        <v>181905</v>
      </c>
      <c r="H17" s="74">
        <v>135046</v>
      </c>
      <c r="I17" s="74">
        <v>46859</v>
      </c>
      <c r="J17" s="82"/>
      <c r="K17" s="75" t="s">
        <v>45</v>
      </c>
      <c r="L17" s="74">
        <v>154712</v>
      </c>
      <c r="M17" s="74">
        <v>122432</v>
      </c>
      <c r="N17" s="74">
        <v>32280</v>
      </c>
      <c r="O17" s="81"/>
      <c r="P17" s="75" t="s">
        <v>45</v>
      </c>
      <c r="Q17" s="74">
        <v>136190</v>
      </c>
      <c r="R17" s="74">
        <v>97454</v>
      </c>
      <c r="S17" s="74">
        <v>38736</v>
      </c>
      <c r="U17" s="75" t="s">
        <v>45</v>
      </c>
      <c r="V17" s="150">
        <f>(B17+G17+L17+Q17)/4</f>
        <v>153503.75</v>
      </c>
      <c r="W17" s="150">
        <f>(C17+H17+M17+R17)/4</f>
        <v>115797.5</v>
      </c>
      <c r="X17" s="150">
        <f>(D17+I17+N17+S17)/4</f>
        <v>37706.25</v>
      </c>
    </row>
    <row r="18" spans="1:24" ht="18.600000000000001" customHeight="1">
      <c r="A18" s="57" t="s">
        <v>44</v>
      </c>
      <c r="B18" s="80"/>
      <c r="C18" s="80"/>
      <c r="D18" s="80"/>
      <c r="E18" s="79"/>
      <c r="F18" s="75" t="s">
        <v>44</v>
      </c>
      <c r="G18" s="78"/>
      <c r="H18" s="78"/>
      <c r="I18" s="78"/>
      <c r="K18" s="75" t="s">
        <v>44</v>
      </c>
      <c r="L18" s="78"/>
      <c r="M18" s="78"/>
      <c r="N18" s="78"/>
      <c r="O18" s="77"/>
      <c r="P18" s="75" t="s">
        <v>44</v>
      </c>
      <c r="Q18" s="78"/>
      <c r="R18" s="78"/>
      <c r="S18" s="78"/>
      <c r="U18" s="75" t="s">
        <v>44</v>
      </c>
      <c r="V18" s="78"/>
      <c r="W18" s="78"/>
      <c r="X18" s="78"/>
    </row>
    <row r="19" spans="1:24" ht="18.600000000000001" customHeight="1">
      <c r="A19" s="57" t="s">
        <v>43</v>
      </c>
      <c r="B19" s="76">
        <v>151100</v>
      </c>
      <c r="C19" s="76">
        <v>81180</v>
      </c>
      <c r="D19" s="76">
        <v>69920</v>
      </c>
      <c r="E19" s="72"/>
      <c r="F19" s="75" t="s">
        <v>43</v>
      </c>
      <c r="G19" s="74">
        <v>127614</v>
      </c>
      <c r="H19" s="74">
        <v>75172</v>
      </c>
      <c r="I19" s="74">
        <v>52442</v>
      </c>
      <c r="K19" s="75" t="s">
        <v>43</v>
      </c>
      <c r="L19" s="74">
        <v>139310</v>
      </c>
      <c r="M19" s="74">
        <v>73267</v>
      </c>
      <c r="N19" s="74">
        <v>66043</v>
      </c>
      <c r="O19" s="81"/>
      <c r="P19" s="75" t="s">
        <v>43</v>
      </c>
      <c r="Q19" s="74">
        <v>143063</v>
      </c>
      <c r="R19" s="74">
        <v>76922</v>
      </c>
      <c r="S19" s="74">
        <v>66141</v>
      </c>
      <c r="T19" s="70"/>
      <c r="U19" s="75" t="s">
        <v>43</v>
      </c>
      <c r="V19" s="150">
        <f>(B19+G19+L19+Q19)/4</f>
        <v>140271.75</v>
      </c>
      <c r="W19" s="150">
        <f>(C19+H19+M19+R19)/4</f>
        <v>76635.25</v>
      </c>
      <c r="X19" s="150">
        <f>(D19+I19+N19+S19)/4</f>
        <v>63636.5</v>
      </c>
    </row>
    <row r="20" spans="1:24" ht="18.600000000000001" customHeight="1">
      <c r="A20" s="57" t="s">
        <v>42</v>
      </c>
      <c r="B20" s="80"/>
      <c r="C20" s="80"/>
      <c r="D20" s="80"/>
      <c r="E20" s="79"/>
      <c r="F20" s="75" t="s">
        <v>42</v>
      </c>
      <c r="G20" s="78"/>
      <c r="H20" s="78"/>
      <c r="I20" s="78"/>
      <c r="K20" s="75" t="s">
        <v>42</v>
      </c>
      <c r="L20" s="78"/>
      <c r="M20" s="78"/>
      <c r="N20" s="78"/>
      <c r="O20" s="77"/>
      <c r="P20" s="75" t="s">
        <v>42</v>
      </c>
      <c r="Q20" s="78"/>
      <c r="R20" s="78"/>
      <c r="S20" s="78"/>
      <c r="U20" s="75" t="s">
        <v>42</v>
      </c>
      <c r="V20" s="78"/>
      <c r="W20" s="78"/>
      <c r="X20" s="78"/>
    </row>
    <row r="21" spans="1:24" ht="18.600000000000001" customHeight="1">
      <c r="A21" s="57" t="s">
        <v>41</v>
      </c>
      <c r="B21" s="76">
        <v>172398</v>
      </c>
      <c r="C21" s="76">
        <v>100793</v>
      </c>
      <c r="D21" s="76">
        <v>71605</v>
      </c>
      <c r="E21" s="72"/>
      <c r="F21" s="75" t="s">
        <v>41</v>
      </c>
      <c r="G21" s="74">
        <v>147802</v>
      </c>
      <c r="H21" s="74">
        <v>78906</v>
      </c>
      <c r="I21" s="74">
        <v>68896</v>
      </c>
      <c r="K21" s="75" t="s">
        <v>41</v>
      </c>
      <c r="L21" s="74">
        <v>103433</v>
      </c>
      <c r="M21" s="74">
        <v>57681</v>
      </c>
      <c r="N21" s="74">
        <v>45752</v>
      </c>
      <c r="P21" s="75" t="s">
        <v>41</v>
      </c>
      <c r="Q21" s="74">
        <v>138395</v>
      </c>
      <c r="R21" s="74">
        <v>82163</v>
      </c>
      <c r="S21" s="74">
        <v>56232</v>
      </c>
      <c r="T21" s="70"/>
      <c r="U21" s="75" t="s">
        <v>41</v>
      </c>
      <c r="V21" s="150">
        <f>(B21+G21+L21+Q21)/4</f>
        <v>140507</v>
      </c>
      <c r="W21" s="150">
        <f>(C21+H21+M21+R21)/4</f>
        <v>79885.75</v>
      </c>
      <c r="X21" s="150">
        <f>(D21+I21+N21+S21)/4</f>
        <v>60621.25</v>
      </c>
    </row>
    <row r="22" spans="1:24" ht="18.600000000000001" customHeight="1">
      <c r="A22" s="53" t="s">
        <v>40</v>
      </c>
      <c r="B22" s="73" t="s">
        <v>8</v>
      </c>
      <c r="C22" s="73" t="s">
        <v>8</v>
      </c>
      <c r="D22" s="73" t="s">
        <v>8</v>
      </c>
      <c r="E22" s="72"/>
      <c r="F22" s="71" t="s">
        <v>40</v>
      </c>
      <c r="G22" s="28" t="s">
        <v>8</v>
      </c>
      <c r="H22" s="28" t="s">
        <v>8</v>
      </c>
      <c r="I22" s="28" t="s">
        <v>8</v>
      </c>
      <c r="K22" s="71" t="s">
        <v>40</v>
      </c>
      <c r="L22" s="28" t="s">
        <v>8</v>
      </c>
      <c r="M22" s="28" t="s">
        <v>8</v>
      </c>
      <c r="N22" s="28" t="s">
        <v>8</v>
      </c>
      <c r="P22" s="71" t="s">
        <v>40</v>
      </c>
      <c r="Q22" s="28" t="s">
        <v>8</v>
      </c>
      <c r="R22" s="28" t="s">
        <v>8</v>
      </c>
      <c r="S22" s="28" t="s">
        <v>8</v>
      </c>
      <c r="U22" s="71" t="s">
        <v>40</v>
      </c>
      <c r="V22" s="28" t="s">
        <v>8</v>
      </c>
      <c r="W22" s="28" t="s">
        <v>8</v>
      </c>
      <c r="X22" s="28" t="s">
        <v>8</v>
      </c>
    </row>
    <row r="23" spans="1:24" ht="21.75" customHeight="1">
      <c r="B23" s="468" t="s">
        <v>20</v>
      </c>
      <c r="C23" s="468"/>
      <c r="D23" s="468"/>
      <c r="G23" s="468" t="s">
        <v>20</v>
      </c>
      <c r="H23" s="468"/>
      <c r="I23" s="468"/>
      <c r="L23" s="468" t="s">
        <v>20</v>
      </c>
      <c r="M23" s="468"/>
      <c r="N23" s="468"/>
      <c r="Q23" s="468" t="s">
        <v>20</v>
      </c>
      <c r="R23" s="468"/>
      <c r="S23" s="468"/>
      <c r="T23" s="70"/>
      <c r="V23" s="468" t="s">
        <v>20</v>
      </c>
      <c r="W23" s="468"/>
      <c r="X23" s="468"/>
    </row>
    <row r="24" spans="1:24" s="60" customFormat="1" ht="18" customHeight="1">
      <c r="A24" s="68" t="s">
        <v>38</v>
      </c>
      <c r="B24" s="249">
        <f>B5/$B$5*100</f>
        <v>100</v>
      </c>
      <c r="C24" s="249">
        <f>C5/$C$5*100</f>
        <v>100</v>
      </c>
      <c r="D24" s="249">
        <f>D5/$D$5*100</f>
        <v>100</v>
      </c>
      <c r="E24" s="50"/>
      <c r="F24" s="68" t="s">
        <v>38</v>
      </c>
      <c r="G24" s="67">
        <f>G5*100/$G$5</f>
        <v>100</v>
      </c>
      <c r="H24" s="67">
        <f>H5*100/$H$5</f>
        <v>100</v>
      </c>
      <c r="I24" s="67">
        <f>I5*100/$I$5</f>
        <v>100</v>
      </c>
      <c r="K24" s="68" t="s">
        <v>38</v>
      </c>
      <c r="L24" s="67">
        <f>L5*100/$L$5</f>
        <v>100</v>
      </c>
      <c r="M24" s="67">
        <f>M5*100/$M$5</f>
        <v>100</v>
      </c>
      <c r="N24" s="67">
        <f>N5*100/$N$5</f>
        <v>100</v>
      </c>
      <c r="P24" s="68" t="s">
        <v>38</v>
      </c>
      <c r="Q24" s="193">
        <f>Q5*100/$Q$5</f>
        <v>100</v>
      </c>
      <c r="R24" s="193">
        <f>R5*100/$R$5</f>
        <v>100</v>
      </c>
      <c r="S24" s="193">
        <f>S5*100/$S$5</f>
        <v>100</v>
      </c>
      <c r="U24" s="68" t="s">
        <v>38</v>
      </c>
      <c r="V24" s="193">
        <f>V5*100/$V$5</f>
        <v>100</v>
      </c>
      <c r="W24" s="193">
        <f>W5*100/$W$5</f>
        <v>100</v>
      </c>
      <c r="X24" s="193">
        <f>X5*100/$X$5</f>
        <v>100</v>
      </c>
    </row>
    <row r="25" spans="1:24" s="60" customFormat="1" ht="10.9" customHeight="1">
      <c r="A25" s="65"/>
      <c r="B25" s="66"/>
      <c r="C25" s="66"/>
      <c r="D25" s="66"/>
      <c r="E25" s="50"/>
      <c r="F25" s="65"/>
      <c r="G25" s="64"/>
      <c r="H25" s="64"/>
      <c r="I25" s="64"/>
      <c r="K25" s="65"/>
      <c r="L25" s="64"/>
      <c r="M25" s="64"/>
      <c r="N25" s="64"/>
      <c r="P25" s="65"/>
      <c r="Q25" s="64"/>
      <c r="R25" s="64"/>
      <c r="S25" s="64"/>
      <c r="T25" s="63"/>
      <c r="U25" s="65"/>
      <c r="V25" s="64"/>
      <c r="W25" s="64"/>
      <c r="X25" s="64"/>
    </row>
    <row r="26" spans="1:24" ht="19.149999999999999" customHeight="1">
      <c r="A26" s="57" t="s">
        <v>55</v>
      </c>
      <c r="B26" s="62"/>
      <c r="C26" s="62"/>
      <c r="D26" s="62"/>
      <c r="E26" s="60"/>
      <c r="F26" s="57" t="s">
        <v>55</v>
      </c>
      <c r="G26" s="61"/>
      <c r="H26" s="61"/>
      <c r="I26" s="61"/>
      <c r="K26" s="57" t="s">
        <v>55</v>
      </c>
      <c r="L26" s="61"/>
      <c r="M26" s="61"/>
      <c r="N26" s="61"/>
      <c r="P26" s="75" t="s">
        <v>55</v>
      </c>
      <c r="Q26" s="149"/>
      <c r="R26" s="149"/>
      <c r="S26" s="149"/>
      <c r="U26" s="75" t="s">
        <v>55</v>
      </c>
      <c r="V26" s="149"/>
      <c r="W26" s="149"/>
      <c r="X26" s="149"/>
    </row>
    <row r="27" spans="1:24" ht="19.149999999999999" customHeight="1">
      <c r="A27" s="57" t="s">
        <v>54</v>
      </c>
      <c r="B27" s="191">
        <f>B8*100/$B$5</f>
        <v>3.2818449674070282</v>
      </c>
      <c r="C27" s="191">
        <f>C8*100/$C$5</f>
        <v>4.1628507329665938</v>
      </c>
      <c r="D27" s="191">
        <f>D8*100/$D$5</f>
        <v>2.2069066372187462</v>
      </c>
      <c r="E27" s="60"/>
      <c r="F27" s="57" t="s">
        <v>54</v>
      </c>
      <c r="G27" s="56">
        <f>G8*100/$G$5</f>
        <v>2.9931815950029672</v>
      </c>
      <c r="H27" s="56">
        <f>H8*100/$H$5</f>
        <v>4.3290869105335483</v>
      </c>
      <c r="I27" s="56">
        <f>I8*100/$I$5</f>
        <v>1.3565968798271764</v>
      </c>
      <c r="K27" s="57" t="s">
        <v>54</v>
      </c>
      <c r="L27" s="56">
        <f>L8*100/$L$5</f>
        <v>2.6195866513676371</v>
      </c>
      <c r="M27" s="56">
        <f>M8*100/$M$5</f>
        <v>3.2871906341761048</v>
      </c>
      <c r="N27" s="56">
        <f>N8*100/$N$5</f>
        <v>1.759344614156916</v>
      </c>
      <c r="P27" s="75" t="s">
        <v>54</v>
      </c>
      <c r="Q27" s="166">
        <f>Q8*100/$Q$5</f>
        <v>3.4432647572362787</v>
      </c>
      <c r="R27" s="166">
        <f>R8*100/$R$5</f>
        <v>4.5580108388089835</v>
      </c>
      <c r="S27" s="166">
        <f>S8*100/$S$5</f>
        <v>2.1009546785131139</v>
      </c>
      <c r="U27" s="75" t="s">
        <v>54</v>
      </c>
      <c r="V27" s="166">
        <f>V8*100/$V$5</f>
        <v>3.0877812740883543</v>
      </c>
      <c r="W27" s="166">
        <f>W8*100/$W$5</f>
        <v>4.0829976339235348</v>
      </c>
      <c r="X27" s="166">
        <f>X8*100/$X$5</f>
        <v>1.8599586707412046</v>
      </c>
    </row>
    <row r="28" spans="1:24" ht="19.149999999999999" customHeight="1">
      <c r="A28" s="57" t="s">
        <v>53</v>
      </c>
      <c r="B28" s="191">
        <f>B9*100/$B$5</f>
        <v>4.4039991521351585</v>
      </c>
      <c r="C28" s="191">
        <f>C9*100/$C$5</f>
        <v>3.0457297396969789</v>
      </c>
      <c r="D28" s="191">
        <f>D9*100/$D$5</f>
        <v>6.0612594235532118</v>
      </c>
      <c r="F28" s="57" t="s">
        <v>53</v>
      </c>
      <c r="G28" s="56">
        <f>G9*100/$G$5</f>
        <v>4.2742903009576505</v>
      </c>
      <c r="H28" s="56">
        <f>H9*100/$H$5</f>
        <v>2.1408919038800951</v>
      </c>
      <c r="I28" s="56">
        <f>I9*100/$I$5</f>
        <v>6.8878641579124364</v>
      </c>
      <c r="K28" s="57" t="s">
        <v>53</v>
      </c>
      <c r="L28" s="56">
        <f>L9*100/$L$5</f>
        <v>4.8208261475989911</v>
      </c>
      <c r="M28" s="56">
        <f>M9*100/$M$5</f>
        <v>2.2011211531861341</v>
      </c>
      <c r="N28" s="56">
        <f>N9*100/$N$5</f>
        <v>8.1964506485261488</v>
      </c>
      <c r="P28" s="75" t="s">
        <v>53</v>
      </c>
      <c r="Q28" s="166">
        <f>Q9*100/$Q$5</f>
        <v>4.328127489641008</v>
      </c>
      <c r="R28" s="166">
        <f>R9*100/$R$5</f>
        <v>2.8101803566820234</v>
      </c>
      <c r="S28" s="166">
        <f>S9*100/$S$5</f>
        <v>6.1559479854665273</v>
      </c>
      <c r="U28" s="75" t="s">
        <v>53</v>
      </c>
      <c r="V28" s="166">
        <f>V9*100/$V$5</f>
        <v>4.4553904610276529</v>
      </c>
      <c r="W28" s="166">
        <f>W9*100/$W$5</f>
        <v>2.5501899077590884</v>
      </c>
      <c r="X28" s="166">
        <f>X9*100/$X$5</f>
        <v>6.8058826731935023</v>
      </c>
    </row>
    <row r="29" spans="1:24" ht="19.149999999999999" customHeight="1">
      <c r="A29" s="57" t="s">
        <v>52</v>
      </c>
      <c r="B29" s="191"/>
      <c r="C29" s="192"/>
      <c r="D29" s="192"/>
      <c r="F29" s="57" t="s">
        <v>52</v>
      </c>
      <c r="G29" s="56"/>
      <c r="H29" s="58"/>
      <c r="I29" s="58"/>
      <c r="K29" s="57" t="s">
        <v>52</v>
      </c>
      <c r="L29" s="56"/>
      <c r="M29" s="58"/>
      <c r="N29" s="58"/>
      <c r="P29" s="75" t="s">
        <v>52</v>
      </c>
      <c r="Q29" s="166"/>
      <c r="R29" s="167"/>
      <c r="S29" s="167"/>
      <c r="U29" s="75" t="s">
        <v>52</v>
      </c>
      <c r="V29" s="166"/>
      <c r="W29" s="167"/>
      <c r="X29" s="167"/>
    </row>
    <row r="30" spans="1:24" ht="19.149999999999999" customHeight="1">
      <c r="A30" s="57" t="s">
        <v>51</v>
      </c>
      <c r="B30" s="191">
        <f>B11*100/$B$5-0.03</f>
        <v>3.1203583580134628</v>
      </c>
      <c r="C30" s="191">
        <f>C11*100/$C$5</f>
        <v>1.9195427026030303</v>
      </c>
      <c r="D30" s="191">
        <f>D11*100/$D$5-0.03</f>
        <v>4.6221089448057731</v>
      </c>
      <c r="F30" s="57" t="s">
        <v>51</v>
      </c>
      <c r="G30" s="56">
        <f>G11*100/$G$5</f>
        <v>2.6167817299194343</v>
      </c>
      <c r="H30" s="56">
        <f>H11*100/$H$5</f>
        <v>2.6975175952033101</v>
      </c>
      <c r="I30" s="56">
        <f>I11*100/$I$5</f>
        <v>2.5178742088893196</v>
      </c>
      <c r="K30" s="57" t="s">
        <v>51</v>
      </c>
      <c r="L30" s="56">
        <f>L11*100/$L$5</f>
        <v>3.2578859855850162</v>
      </c>
      <c r="M30" s="56">
        <f>M11*100/$M$5</f>
        <v>3.7545666018380812</v>
      </c>
      <c r="N30" s="56">
        <f>N11*100/$N$5</f>
        <v>2.6178874892141621</v>
      </c>
      <c r="P30" s="75" t="s">
        <v>51</v>
      </c>
      <c r="Q30" s="166">
        <f>Q11*100/$Q$5</f>
        <v>2.0144871558507971</v>
      </c>
      <c r="R30" s="166">
        <f>R11*100/$R$5</f>
        <v>1.3698922990705011</v>
      </c>
      <c r="S30" s="166">
        <f>S11*100/$S$5</f>
        <v>2.7906694517585797</v>
      </c>
      <c r="U30" s="75" t="s">
        <v>51</v>
      </c>
      <c r="V30" s="166">
        <f>V11*100/$V$5</f>
        <v>2.7558825655049577</v>
      </c>
      <c r="W30" s="166">
        <f>W11*100/$W$5</f>
        <v>2.4355315153250072</v>
      </c>
      <c r="X30" s="166">
        <f>X11*100/$X$5</f>
        <v>3.1511074395032916</v>
      </c>
    </row>
    <row r="31" spans="1:24" ht="19.149999999999999" customHeight="1">
      <c r="A31" s="57" t="s">
        <v>50</v>
      </c>
      <c r="B31" s="191">
        <f>B12*100/$B$5</f>
        <v>4.0106371569166432</v>
      </c>
      <c r="C31" s="191">
        <f>C12*100/$C$5</f>
        <v>2.7964903654076645</v>
      </c>
      <c r="D31" s="191">
        <f>D12*100/$D$5</f>
        <v>5.4920496239953049</v>
      </c>
      <c r="F31" s="57" t="s">
        <v>50</v>
      </c>
      <c r="G31" s="56">
        <f>G12*100/$G$5</f>
        <v>3.8912300026897904</v>
      </c>
      <c r="H31" s="56">
        <f>H12*100/$H$5</f>
        <v>1.8863857017454069</v>
      </c>
      <c r="I31" s="56">
        <f>I12*100/$I$5</f>
        <v>6.3473154011745772</v>
      </c>
      <c r="K31" s="57" t="s">
        <v>50</v>
      </c>
      <c r="L31" s="56">
        <f>L12*100/$L$5</f>
        <v>3.4470912376411094</v>
      </c>
      <c r="M31" s="56">
        <f>M12*100/$M$5</f>
        <v>1.421347671891088</v>
      </c>
      <c r="N31" s="56">
        <f>N12*100/$N$5</f>
        <v>6.0573659165554501</v>
      </c>
      <c r="P31" s="75" t="s">
        <v>50</v>
      </c>
      <c r="Q31" s="166">
        <f>Q12*100/$Q$5</f>
        <v>3.3715213849474064</v>
      </c>
      <c r="R31" s="166">
        <f>R12*100/$R$5</f>
        <v>2.7113819710506988</v>
      </c>
      <c r="S31" s="166">
        <f>S12*100/$S$5</f>
        <v>4.1664215001250353</v>
      </c>
      <c r="U31" s="75" t="s">
        <v>50</v>
      </c>
      <c r="V31" s="166">
        <f>V12*100/$V$5</f>
        <v>3.6795613341819426</v>
      </c>
      <c r="W31" s="166">
        <f>W12*100/$W$5</f>
        <v>2.2039890990106685</v>
      </c>
      <c r="X31" s="166">
        <f>X12*100/$X$5</f>
        <v>5.5000106518708236</v>
      </c>
    </row>
    <row r="32" spans="1:24" ht="19.149999999999999" customHeight="1">
      <c r="A32" s="57" t="s">
        <v>49</v>
      </c>
      <c r="B32" s="191">
        <f>B13*100/$B$5</f>
        <v>20.062306243038261</v>
      </c>
      <c r="C32" s="191">
        <f>C13*100/$C$5</f>
        <v>14.377055226036449</v>
      </c>
      <c r="D32" s="191">
        <f>D13*100/$D$5</f>
        <v>26.999030693457275</v>
      </c>
      <c r="F32" s="57" t="s">
        <v>49</v>
      </c>
      <c r="G32" s="56">
        <f>G13*100/$G$5</f>
        <v>20.971313172714424</v>
      </c>
      <c r="H32" s="56">
        <f>H13*100/$H$5</f>
        <v>14.909937994162332</v>
      </c>
      <c r="I32" s="56">
        <f>I13*100/$I$5</f>
        <v>28.396954687004222</v>
      </c>
      <c r="K32" s="57" t="s">
        <v>49</v>
      </c>
      <c r="L32" s="56">
        <f>L13*100/$L$5</f>
        <v>19.938523323004198</v>
      </c>
      <c r="M32" s="56">
        <f>M13*100/$M$5</f>
        <v>14.489265148915074</v>
      </c>
      <c r="N32" s="56">
        <f>N13*100/$N$5</f>
        <v>26.960172494786434</v>
      </c>
      <c r="P32" s="75" t="s">
        <v>49</v>
      </c>
      <c r="Q32" s="166">
        <f>Q13*100/$Q$5</f>
        <v>18.361798489551745</v>
      </c>
      <c r="R32" s="166">
        <f>R13*100/$R$5</f>
        <v>11.715625567861665</v>
      </c>
      <c r="S32" s="166">
        <f>S13*100/$S$5</f>
        <v>26.364719553993027</v>
      </c>
      <c r="U32" s="75" t="s">
        <v>49</v>
      </c>
      <c r="V32" s="166">
        <f>V13*100/$V$5</f>
        <v>19.825352610586805</v>
      </c>
      <c r="W32" s="166">
        <f>W13*100/$W$5</f>
        <v>13.868331643644172</v>
      </c>
      <c r="X32" s="166">
        <f>X13*100/$X$5</f>
        <v>27.174674111929857</v>
      </c>
    </row>
    <row r="33" spans="1:24" ht="19.149999999999999" customHeight="1">
      <c r="A33" s="57" t="s">
        <v>48</v>
      </c>
      <c r="B33" s="192"/>
      <c r="C33" s="192"/>
      <c r="D33" s="192"/>
      <c r="F33" s="57" t="s">
        <v>48</v>
      </c>
      <c r="G33" s="58"/>
      <c r="H33" s="58"/>
      <c r="I33" s="58"/>
      <c r="K33" s="57" t="s">
        <v>48</v>
      </c>
      <c r="L33" s="58"/>
      <c r="M33" s="58"/>
      <c r="N33" s="58"/>
      <c r="P33" s="75" t="s">
        <v>48</v>
      </c>
      <c r="Q33" s="167"/>
      <c r="R33" s="167"/>
      <c r="S33" s="167"/>
      <c r="U33" s="75" t="s">
        <v>48</v>
      </c>
      <c r="V33" s="167"/>
      <c r="W33" s="167"/>
      <c r="X33" s="167"/>
    </row>
    <row r="34" spans="1:24" ht="19.149999999999999" customHeight="1">
      <c r="A34" s="59" t="s">
        <v>47</v>
      </c>
      <c r="B34" s="191">
        <f>B15*100/$B$5</f>
        <v>25.847041466839954</v>
      </c>
      <c r="C34" s="191">
        <f>C15*100/$C$5</f>
        <v>29.100925043793602</v>
      </c>
      <c r="D34" s="191">
        <f>D15*100/$D$5</f>
        <v>21.87689244447111</v>
      </c>
      <c r="F34" s="59" t="s">
        <v>47</v>
      </c>
      <c r="G34" s="56">
        <f>G15*100/$G$5</f>
        <v>26.202485707820458</v>
      </c>
      <c r="H34" s="56">
        <f>H15*100/$H$5</f>
        <v>29.195319939576102</v>
      </c>
      <c r="I34" s="56">
        <f>I15*100/$I$5</f>
        <v>22.536038167112217</v>
      </c>
      <c r="K34" s="59" t="s">
        <v>47</v>
      </c>
      <c r="L34" s="56">
        <f>L15*100/$L$5</f>
        <v>31.780556261723341</v>
      </c>
      <c r="M34" s="56">
        <f>M15*100/$M$5</f>
        <v>36.1964687488083</v>
      </c>
      <c r="N34" s="56">
        <f>N15*100/$N$5</f>
        <v>26.090426106936548</v>
      </c>
      <c r="P34" s="83" t="s">
        <v>47</v>
      </c>
      <c r="Q34" s="166">
        <f>Q15*100/$Q$5</f>
        <v>33.639549618467079</v>
      </c>
      <c r="R34" s="166">
        <f>R15*100/$R$5</f>
        <v>37.660814605669223</v>
      </c>
      <c r="S34" s="166">
        <f>S15*100/$S$5</f>
        <v>28.797384563333871</v>
      </c>
      <c r="U34" s="83" t="s">
        <v>47</v>
      </c>
      <c r="V34" s="166">
        <f>V15*100/$V$5</f>
        <v>29.379224370097155</v>
      </c>
      <c r="W34" s="166">
        <f>W15*100/$W$5</f>
        <v>33.060296960631646</v>
      </c>
      <c r="X34" s="166">
        <f>X15*100/$X$5</f>
        <v>24.837795678180946</v>
      </c>
    </row>
    <row r="35" spans="1:24" ht="19.149999999999999" customHeight="1">
      <c r="A35" s="57" t="s">
        <v>46</v>
      </c>
      <c r="B35" s="192"/>
      <c r="C35" s="192"/>
      <c r="D35" s="192"/>
      <c r="F35" s="57" t="s">
        <v>46</v>
      </c>
      <c r="G35" s="58"/>
      <c r="H35" s="58"/>
      <c r="I35" s="58"/>
      <c r="K35" s="57" t="s">
        <v>46</v>
      </c>
      <c r="L35" s="58"/>
      <c r="M35" s="58"/>
      <c r="N35" s="58"/>
      <c r="P35" s="75" t="s">
        <v>46</v>
      </c>
      <c r="Q35" s="167"/>
      <c r="R35" s="167"/>
      <c r="S35" s="167"/>
      <c r="U35" s="75" t="s">
        <v>46</v>
      </c>
      <c r="V35" s="167"/>
      <c r="W35" s="167"/>
      <c r="X35" s="167"/>
    </row>
    <row r="36" spans="1:24" ht="19.149999999999999" customHeight="1">
      <c r="A36" s="57" t="s">
        <v>45</v>
      </c>
      <c r="B36" s="191">
        <f>B17*100/$B$5</f>
        <v>11.92483053259255</v>
      </c>
      <c r="C36" s="191">
        <f>C17*100/$C$5</f>
        <v>16.635114785334522</v>
      </c>
      <c r="D36" s="191">
        <f>D17*100/$D$5</f>
        <v>6.1776887007355104</v>
      </c>
      <c r="F36" s="57" t="s">
        <v>45</v>
      </c>
      <c r="G36" s="56">
        <f>G17*100/$G$5</f>
        <v>15.532898697372971</v>
      </c>
      <c r="H36" s="56">
        <f>H17*100/$H$5</f>
        <v>20.944573170920844</v>
      </c>
      <c r="I36" s="56">
        <f>I17*100/$I$5</f>
        <v>8.903189522664098</v>
      </c>
      <c r="K36" s="57" t="s">
        <v>45</v>
      </c>
      <c r="L36" s="56">
        <f>L17*100/$L$5</f>
        <v>13.287482049978356</v>
      </c>
      <c r="M36" s="56">
        <f>M17*100/$M$5</f>
        <v>18.675513861876979</v>
      </c>
      <c r="N36" s="56">
        <f>N17*100/$N$5</f>
        <v>6.3447261920439333</v>
      </c>
      <c r="P36" s="75" t="s">
        <v>45</v>
      </c>
      <c r="Q36" s="166">
        <f>Q17*100/$Q$5</f>
        <v>11.361313804676167</v>
      </c>
      <c r="R36" s="166">
        <f>R17*100/$R$5</f>
        <v>14.881449572357219</v>
      </c>
      <c r="S36" s="166">
        <f>S17*100/$S$5</f>
        <v>7.1225783674850325</v>
      </c>
      <c r="U36" s="75" t="s">
        <v>45</v>
      </c>
      <c r="V36" s="166">
        <f>V17*100/$V$5</f>
        <v>13.013460124574344</v>
      </c>
      <c r="W36" s="166">
        <f>W17*100/$W$5</f>
        <v>17.773969475080985</v>
      </c>
      <c r="X36" s="166">
        <f>X17*100/$X$5</f>
        <v>7.1403040754057772</v>
      </c>
    </row>
    <row r="37" spans="1:24" ht="19.149999999999999" customHeight="1">
      <c r="A37" s="57" t="s">
        <v>44</v>
      </c>
      <c r="B37" s="192"/>
      <c r="C37" s="192"/>
      <c r="D37" s="191"/>
      <c r="F37" s="57" t="s">
        <v>44</v>
      </c>
      <c r="G37" s="58"/>
      <c r="H37" s="58"/>
      <c r="I37" s="56"/>
      <c r="K37" s="57" t="s">
        <v>44</v>
      </c>
      <c r="L37" s="58"/>
      <c r="M37" s="58"/>
      <c r="N37" s="56"/>
      <c r="P37" s="75" t="s">
        <v>44</v>
      </c>
      <c r="Q37" s="167"/>
      <c r="R37" s="167"/>
      <c r="S37" s="166"/>
      <c r="U37" s="75" t="s">
        <v>44</v>
      </c>
      <c r="V37" s="167"/>
      <c r="W37" s="167"/>
      <c r="X37" s="166"/>
    </row>
    <row r="38" spans="1:24" ht="19.149999999999999" customHeight="1">
      <c r="A38" s="57" t="s">
        <v>43</v>
      </c>
      <c r="B38" s="191">
        <f>B19*100/$B$5</f>
        <v>12.760196968123154</v>
      </c>
      <c r="C38" s="191">
        <f>C19*100/$C$5</f>
        <v>12.474261655244476</v>
      </c>
      <c r="D38" s="191">
        <f>D19*100/$D$5</f>
        <v>13.109074171636628</v>
      </c>
      <c r="F38" s="57" t="s">
        <v>43</v>
      </c>
      <c r="G38" s="56">
        <f>G19*100/$G$5</f>
        <v>10.896981030573951</v>
      </c>
      <c r="H38" s="56">
        <f>H19*100/$H$5</f>
        <v>11.658586366160137</v>
      </c>
      <c r="I38" s="56">
        <f>I19*100/$I$5</f>
        <v>9.963957082898709</v>
      </c>
      <c r="K38" s="57" t="s">
        <v>43</v>
      </c>
      <c r="L38" s="56">
        <f>L19*100/$L$5</f>
        <v>11.964677105735074</v>
      </c>
      <c r="M38" s="56">
        <f>M19*100/$M$5</f>
        <v>11.175990542653397</v>
      </c>
      <c r="N38" s="56">
        <f>N19*100/$N$5</f>
        <v>12.980940269552587</v>
      </c>
      <c r="P38" s="75" t="s">
        <v>43</v>
      </c>
      <c r="Q38" s="166">
        <f>Q19*100/$Q$5</f>
        <v>11.934676825305722</v>
      </c>
      <c r="R38" s="166">
        <f>R19*100/$R$5</f>
        <v>11.74616602709855</v>
      </c>
      <c r="S38" s="166">
        <f>S19*100/$S$5</f>
        <v>12.161670172548211</v>
      </c>
      <c r="U38" s="75" t="s">
        <v>43</v>
      </c>
      <c r="V38" s="166">
        <f>V19*100/$V$5</f>
        <v>11.891701832882006</v>
      </c>
      <c r="W38" s="166">
        <f>W19*100/$W$5</f>
        <v>11.762884295560786</v>
      </c>
      <c r="X38" s="166">
        <f>X19*100/$X$5</f>
        <v>12.050627158483268</v>
      </c>
    </row>
    <row r="39" spans="1:24" ht="19.149999999999999" customHeight="1">
      <c r="A39" s="57" t="s">
        <v>42</v>
      </c>
      <c r="B39" s="192"/>
      <c r="C39" s="192"/>
      <c r="D39" s="192"/>
      <c r="F39" s="57" t="s">
        <v>42</v>
      </c>
      <c r="G39" s="58"/>
      <c r="H39" s="58"/>
      <c r="I39" s="58"/>
      <c r="K39" s="57" t="s">
        <v>42</v>
      </c>
      <c r="L39" s="58"/>
      <c r="M39" s="58"/>
      <c r="N39" s="58"/>
      <c r="P39" s="75" t="s">
        <v>42</v>
      </c>
      <c r="Q39" s="167"/>
      <c r="R39" s="167"/>
      <c r="S39" s="167"/>
      <c r="U39" s="75" t="s">
        <v>42</v>
      </c>
      <c r="V39" s="167"/>
      <c r="W39" s="167"/>
      <c r="X39" s="167"/>
    </row>
    <row r="40" spans="1:24" ht="19.149999999999999" customHeight="1">
      <c r="A40" s="57" t="s">
        <v>41</v>
      </c>
      <c r="B40" s="191">
        <f>B21*100/$B$5</f>
        <v>14.558785154933789</v>
      </c>
      <c r="C40" s="191">
        <f>C21*100/$C$5</f>
        <v>15.488029748916684</v>
      </c>
      <c r="D40" s="191">
        <f>D21*100/$D$5</f>
        <v>13.424989360126441</v>
      </c>
      <c r="F40" s="57" t="s">
        <v>41</v>
      </c>
      <c r="G40" s="56">
        <f>G21*100/$G$5</f>
        <v>12.620837762948351</v>
      </c>
      <c r="H40" s="56">
        <f>H21*100/$H$5</f>
        <v>12.237700417818226</v>
      </c>
      <c r="I40" s="56">
        <f>I21*100/$I$5</f>
        <v>13.090209892517247</v>
      </c>
      <c r="K40" s="57" t="s">
        <v>41</v>
      </c>
      <c r="L40" s="56">
        <f>L21*100/$L$5</f>
        <v>8.8833712373662763</v>
      </c>
      <c r="M40" s="56">
        <f>M21*100/$M$5</f>
        <v>8.7985356366548455</v>
      </c>
      <c r="N40" s="56">
        <f>N21*100/$N$5</f>
        <v>8.9926862682278212</v>
      </c>
      <c r="P40" s="75" t="s">
        <v>41</v>
      </c>
      <c r="Q40" s="166">
        <f>Q21*100/$Q$5</f>
        <v>11.545260474323797</v>
      </c>
      <c r="R40" s="166">
        <f>R21*100/$R$5</f>
        <v>12.546478761401135</v>
      </c>
      <c r="S40" s="166">
        <f>S21*100/$S$5</f>
        <v>10.3396537267766</v>
      </c>
      <c r="U40" s="75" t="s">
        <v>41</v>
      </c>
      <c r="V40" s="166">
        <f>V21*100/$V$5</f>
        <v>11.911645427056781</v>
      </c>
      <c r="W40" s="166">
        <f>W21*100/$W$5</f>
        <v>12.261809469064106</v>
      </c>
      <c r="X40" s="166">
        <f>X21*100/$X$5</f>
        <v>11.479639540691331</v>
      </c>
    </row>
    <row r="41" spans="1:24" ht="19.149999999999999" customHeight="1">
      <c r="A41" s="53" t="s">
        <v>40</v>
      </c>
      <c r="B41" s="55" t="s">
        <v>8</v>
      </c>
      <c r="C41" s="55" t="s">
        <v>8</v>
      </c>
      <c r="D41" s="55" t="s">
        <v>8</v>
      </c>
      <c r="F41" s="53" t="s">
        <v>40</v>
      </c>
      <c r="G41" s="52" t="s">
        <v>8</v>
      </c>
      <c r="H41" s="54" t="s">
        <v>8</v>
      </c>
      <c r="I41" s="54" t="s">
        <v>8</v>
      </c>
      <c r="K41" s="53" t="s">
        <v>40</v>
      </c>
      <c r="L41" s="52" t="s">
        <v>8</v>
      </c>
      <c r="M41" s="52" t="s">
        <v>8</v>
      </c>
      <c r="N41" s="52" t="s">
        <v>8</v>
      </c>
      <c r="P41" s="71" t="s">
        <v>40</v>
      </c>
      <c r="Q41" s="52" t="s">
        <v>8</v>
      </c>
      <c r="R41" s="52" t="s">
        <v>8</v>
      </c>
      <c r="S41" s="52" t="s">
        <v>8</v>
      </c>
      <c r="U41" s="71" t="s">
        <v>40</v>
      </c>
      <c r="V41" s="52" t="s">
        <v>8</v>
      </c>
      <c r="W41" s="52" t="s">
        <v>8</v>
      </c>
      <c r="X41" s="52" t="s">
        <v>8</v>
      </c>
    </row>
    <row r="42" spans="1:24" ht="9" customHeight="1">
      <c r="A42" s="51"/>
      <c r="B42" s="51"/>
      <c r="C42" s="51"/>
      <c r="D42" s="51"/>
      <c r="F42" s="51"/>
      <c r="G42" s="51"/>
      <c r="H42" s="51"/>
      <c r="I42" s="51"/>
      <c r="K42" s="51"/>
      <c r="L42" s="51"/>
      <c r="M42" s="51"/>
      <c r="N42" s="51"/>
      <c r="P42" s="51"/>
      <c r="Q42" s="51"/>
      <c r="R42" s="51"/>
      <c r="S42" s="51"/>
      <c r="U42" s="51"/>
      <c r="V42" s="51"/>
      <c r="W42" s="51"/>
      <c r="X42" s="51"/>
    </row>
    <row r="43" spans="1:24" ht="6" customHeight="1"/>
    <row r="44" spans="1:24" ht="12.75" customHeight="1"/>
    <row r="45" spans="1:24" ht="12.75" customHeight="1"/>
    <row r="46" spans="1:24" ht="12.75" customHeight="1"/>
    <row r="47" spans="1:24" ht="12.75" customHeight="1"/>
    <row r="48" spans="1:24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</sheetData>
  <mergeCells count="10">
    <mergeCell ref="Q4:S4"/>
    <mergeCell ref="Q23:S23"/>
    <mergeCell ref="V4:X4"/>
    <mergeCell ref="V23:X23"/>
    <mergeCell ref="B4:D4"/>
    <mergeCell ref="B23:D23"/>
    <mergeCell ref="G4:I4"/>
    <mergeCell ref="G23:I23"/>
    <mergeCell ref="L4:N4"/>
    <mergeCell ref="L23:N23"/>
  </mergeCells>
  <pageMargins left="0.31496062992125984" right="0" top="0.35433070866141736" bottom="0.15748031496062992" header="0.31496062992125984" footer="0.31496062992125984"/>
  <pageSetup paperSize="5" scale="50" orientation="landscape" horizontalDpi="4294967293" verticalDpi="0" r:id="rId1"/>
  <headerFooter>
    <oddHeader>&amp;C&amp;"TH SarabunPSK,ธรรมดา"&amp;16 18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6"/>
  <sheetViews>
    <sheetView showFormulas="1" topLeftCell="Q1" zoomScale="50" zoomScaleNormal="50" workbookViewId="0">
      <selection activeCell="AE25" sqref="AE25"/>
    </sheetView>
  </sheetViews>
  <sheetFormatPr defaultColWidth="9.140625" defaultRowHeight="14.25" customHeight="1"/>
  <cols>
    <col min="1" max="1" width="62.5703125" style="50" customWidth="1"/>
    <col min="2" max="2" width="10.5703125" style="50" customWidth="1"/>
    <col min="3" max="3" width="9.7109375" style="50" customWidth="1"/>
    <col min="4" max="4" width="10.140625" style="229" customWidth="1"/>
    <col min="5" max="5" width="1.5703125" style="50" customWidth="1"/>
    <col min="6" max="6" width="38.85546875" style="50" customWidth="1"/>
    <col min="7" max="7" width="11.28515625" style="50" customWidth="1"/>
    <col min="8" max="8" width="10" style="50" customWidth="1"/>
    <col min="9" max="9" width="9.42578125" style="87" customWidth="1"/>
    <col min="10" max="10" width="0.85546875" style="87" customWidth="1"/>
    <col min="11" max="11" width="39.42578125" style="50" customWidth="1"/>
    <col min="12" max="12" width="11.85546875" style="50" customWidth="1"/>
    <col min="13" max="13" width="9.42578125" style="50" customWidth="1"/>
    <col min="14" max="14" width="9.42578125" style="87" customWidth="1"/>
    <col min="15" max="15" width="1.140625" style="50" customWidth="1"/>
    <col min="16" max="16" width="39.140625" style="50" customWidth="1"/>
    <col min="17" max="18" width="12.85546875" style="50" customWidth="1"/>
    <col min="19" max="19" width="12.85546875" style="87" customWidth="1"/>
    <col min="20" max="20" width="1.140625" style="50" customWidth="1"/>
    <col min="21" max="21" width="39.42578125" style="50" customWidth="1"/>
    <col min="22" max="22" width="11" style="50" customWidth="1"/>
    <col min="23" max="23" width="9.28515625" style="50" customWidth="1"/>
    <col min="24" max="24" width="10" style="87" customWidth="1"/>
    <col min="25" max="16384" width="9.140625" style="50"/>
  </cols>
  <sheetData>
    <row r="1" spans="1:24" s="112" customFormat="1" ht="31.15" customHeight="1">
      <c r="A1" s="113" t="s">
        <v>83</v>
      </c>
      <c r="B1" s="50"/>
      <c r="C1" s="50"/>
      <c r="D1" s="229"/>
      <c r="F1" s="113"/>
      <c r="G1" s="50"/>
      <c r="H1" s="50"/>
      <c r="I1" s="87"/>
      <c r="J1" s="87"/>
      <c r="K1" s="113"/>
      <c r="L1" s="50"/>
      <c r="M1" s="50"/>
      <c r="N1" s="87"/>
      <c r="P1" s="113"/>
      <c r="Q1" s="50"/>
      <c r="R1" s="50"/>
      <c r="S1" s="87"/>
      <c r="U1" s="113"/>
      <c r="V1" s="50"/>
      <c r="W1" s="50"/>
      <c r="X1" s="87"/>
    </row>
    <row r="2" spans="1:24" s="132" customFormat="1" ht="25.15" customHeight="1">
      <c r="A2" s="44" t="s">
        <v>107</v>
      </c>
      <c r="B2" s="44"/>
      <c r="C2" s="44"/>
      <c r="D2" s="230"/>
      <c r="F2" s="44" t="s">
        <v>111</v>
      </c>
      <c r="G2" s="44"/>
      <c r="H2" s="44"/>
      <c r="I2" s="44"/>
      <c r="K2" s="44" t="s">
        <v>110</v>
      </c>
      <c r="L2" s="44"/>
      <c r="M2" s="44"/>
      <c r="N2" s="44"/>
      <c r="P2" s="125" t="s">
        <v>109</v>
      </c>
      <c r="Q2" s="44"/>
      <c r="R2" s="44"/>
      <c r="S2" s="44"/>
      <c r="U2" s="125" t="s">
        <v>108</v>
      </c>
      <c r="V2" s="44"/>
      <c r="W2" s="44"/>
      <c r="X2" s="44"/>
    </row>
    <row r="3" spans="1:24" s="60" customFormat="1" ht="23.25" customHeight="1">
      <c r="A3" s="111" t="s">
        <v>4</v>
      </c>
      <c r="B3" s="110" t="s">
        <v>0</v>
      </c>
      <c r="C3" s="110" t="s">
        <v>1</v>
      </c>
      <c r="D3" s="231" t="s">
        <v>2</v>
      </c>
      <c r="F3" s="91" t="s">
        <v>4</v>
      </c>
      <c r="G3" s="110" t="s">
        <v>0</v>
      </c>
      <c r="H3" s="110" t="s">
        <v>1</v>
      </c>
      <c r="I3" s="109" t="s">
        <v>2</v>
      </c>
      <c r="J3" s="109"/>
      <c r="K3" s="91" t="s">
        <v>4</v>
      </c>
      <c r="L3" s="110" t="s">
        <v>0</v>
      </c>
      <c r="M3" s="110" t="s">
        <v>1</v>
      </c>
      <c r="N3" s="109" t="s">
        <v>2</v>
      </c>
      <c r="P3" s="91" t="s">
        <v>4</v>
      </c>
      <c r="Q3" s="163" t="s">
        <v>0</v>
      </c>
      <c r="R3" s="163" t="s">
        <v>1</v>
      </c>
      <c r="S3" s="164" t="s">
        <v>2</v>
      </c>
      <c r="U3" s="91" t="s">
        <v>4</v>
      </c>
      <c r="V3" s="163" t="s">
        <v>0</v>
      </c>
      <c r="W3" s="163" t="s">
        <v>1</v>
      </c>
      <c r="X3" s="164" t="s">
        <v>2</v>
      </c>
    </row>
    <row r="4" spans="1:24" s="60" customFormat="1" ht="21.75" customHeight="1">
      <c r="A4" s="103"/>
      <c r="B4" s="469" t="s">
        <v>21</v>
      </c>
      <c r="C4" s="469"/>
      <c r="D4" s="469"/>
      <c r="F4" s="207"/>
      <c r="G4" s="467" t="s">
        <v>21</v>
      </c>
      <c r="H4" s="467"/>
      <c r="I4" s="467"/>
      <c r="J4" s="207"/>
      <c r="K4" s="207"/>
      <c r="L4" s="467" t="s">
        <v>21</v>
      </c>
      <c r="M4" s="467"/>
      <c r="N4" s="467"/>
      <c r="P4" s="207"/>
      <c r="Q4" s="467" t="s">
        <v>21</v>
      </c>
      <c r="R4" s="467"/>
      <c r="S4" s="467"/>
      <c r="U4" s="207"/>
      <c r="V4" s="467" t="s">
        <v>21</v>
      </c>
      <c r="W4" s="467"/>
      <c r="X4" s="467"/>
    </row>
    <row r="5" spans="1:24" s="60" customFormat="1" ht="20.25" customHeight="1">
      <c r="A5" s="108" t="s">
        <v>38</v>
      </c>
      <c r="B5" s="227">
        <v>1184151</v>
      </c>
      <c r="C5" s="227">
        <v>650780</v>
      </c>
      <c r="D5" s="220">
        <v>533371</v>
      </c>
      <c r="F5" s="68" t="s">
        <v>38</v>
      </c>
      <c r="G5" s="228">
        <v>1171095</v>
      </c>
      <c r="H5" s="228">
        <v>644778</v>
      </c>
      <c r="I5" s="228">
        <v>526317</v>
      </c>
      <c r="J5" s="47"/>
      <c r="K5" s="68" t="s">
        <v>38</v>
      </c>
      <c r="L5" s="228">
        <v>1164344</v>
      </c>
      <c r="M5" s="228">
        <v>655575</v>
      </c>
      <c r="N5" s="228">
        <v>508769</v>
      </c>
      <c r="O5" s="50"/>
      <c r="P5" s="68" t="s">
        <v>38</v>
      </c>
      <c r="Q5" s="223">
        <v>1198717</v>
      </c>
      <c r="R5" s="223">
        <v>654869</v>
      </c>
      <c r="S5" s="223">
        <v>543848</v>
      </c>
      <c r="T5" s="50"/>
      <c r="U5" s="68" t="s">
        <v>38</v>
      </c>
      <c r="V5" s="244">
        <f>(B5+G5+L5+Q5)/4</f>
        <v>1179576.75</v>
      </c>
      <c r="W5" s="244">
        <f>(C5+H5+M5+R5)/4</f>
        <v>651500.5</v>
      </c>
      <c r="X5" s="244">
        <f>(D5+I5+N5+S5)/4</f>
        <v>528076.25</v>
      </c>
    </row>
    <row r="6" spans="1:24" s="60" customFormat="1" ht="3" customHeight="1">
      <c r="A6" s="108"/>
      <c r="B6" s="214"/>
      <c r="C6" s="214"/>
      <c r="D6" s="214"/>
      <c r="F6" s="68"/>
      <c r="G6" s="235"/>
      <c r="H6" s="235"/>
      <c r="I6" s="235"/>
      <c r="J6" s="107"/>
      <c r="K6" s="68"/>
      <c r="L6" s="235"/>
      <c r="M6" s="235"/>
      <c r="N6" s="235"/>
      <c r="O6" s="93"/>
      <c r="P6" s="68"/>
      <c r="Q6" s="235"/>
      <c r="R6" s="235"/>
      <c r="S6" s="235"/>
      <c r="U6" s="68"/>
      <c r="V6" s="245"/>
      <c r="W6" s="245"/>
      <c r="X6" s="245"/>
    </row>
    <row r="7" spans="1:24" ht="16.5" customHeight="1">
      <c r="A7" s="101" t="s">
        <v>82</v>
      </c>
      <c r="B7" s="221">
        <v>363667</v>
      </c>
      <c r="C7" s="221">
        <v>227154</v>
      </c>
      <c r="D7" s="221">
        <v>136513</v>
      </c>
      <c r="F7" s="215" t="s">
        <v>81</v>
      </c>
      <c r="G7" s="236">
        <v>334071</v>
      </c>
      <c r="H7" s="236">
        <v>202681</v>
      </c>
      <c r="I7" s="236">
        <v>131390</v>
      </c>
      <c r="J7" s="106"/>
      <c r="K7" s="215" t="s">
        <v>81</v>
      </c>
      <c r="L7" s="236">
        <v>386337</v>
      </c>
      <c r="M7" s="236">
        <v>247940</v>
      </c>
      <c r="N7" s="236">
        <v>138397</v>
      </c>
      <c r="P7" s="215" t="s">
        <v>81</v>
      </c>
      <c r="Q7" s="236">
        <v>439634</v>
      </c>
      <c r="R7" s="236">
        <v>271677</v>
      </c>
      <c r="S7" s="236">
        <v>167957</v>
      </c>
      <c r="U7" s="215" t="s">
        <v>81</v>
      </c>
      <c r="V7" s="246">
        <f>(B7+G7+L7+Q7)/4</f>
        <v>380927.25</v>
      </c>
      <c r="W7" s="246">
        <f>(C7+H7+M7+R7)/4</f>
        <v>237363</v>
      </c>
      <c r="X7" s="246">
        <f>(D7+I7+N7+S7)/4</f>
        <v>143564.25</v>
      </c>
    </row>
    <row r="8" spans="1:24" ht="16.5" customHeight="1">
      <c r="A8" s="101" t="s">
        <v>78</v>
      </c>
      <c r="B8" s="222">
        <v>0</v>
      </c>
      <c r="C8" s="222">
        <v>0</v>
      </c>
      <c r="D8" s="222">
        <v>0</v>
      </c>
      <c r="F8" s="215" t="s">
        <v>78</v>
      </c>
      <c r="G8" s="222">
        <v>0</v>
      </c>
      <c r="H8" s="222">
        <v>0</v>
      </c>
      <c r="I8" s="222">
        <v>0</v>
      </c>
      <c r="J8" s="106"/>
      <c r="K8" s="215" t="s">
        <v>78</v>
      </c>
      <c r="L8" s="222">
        <v>0</v>
      </c>
      <c r="M8" s="222">
        <v>0</v>
      </c>
      <c r="N8" s="222">
        <v>0</v>
      </c>
      <c r="P8" s="215" t="s">
        <v>78</v>
      </c>
      <c r="Q8" s="222">
        <v>0</v>
      </c>
      <c r="R8" s="222">
        <v>0</v>
      </c>
      <c r="S8" s="222">
        <v>0</v>
      </c>
      <c r="U8" s="215" t="s">
        <v>78</v>
      </c>
      <c r="V8" s="222">
        <v>0</v>
      </c>
      <c r="W8" s="222">
        <v>0</v>
      </c>
      <c r="X8" s="222">
        <v>0</v>
      </c>
    </row>
    <row r="9" spans="1:24" ht="16.5" customHeight="1">
      <c r="A9" s="101" t="s">
        <v>77</v>
      </c>
      <c r="B9" s="221">
        <v>231531</v>
      </c>
      <c r="C9" s="221">
        <v>101821</v>
      </c>
      <c r="D9" s="221">
        <v>129710</v>
      </c>
      <c r="F9" s="215" t="s">
        <v>77</v>
      </c>
      <c r="G9" s="236">
        <v>260967</v>
      </c>
      <c r="H9" s="236">
        <v>136572</v>
      </c>
      <c r="I9" s="236">
        <v>124395</v>
      </c>
      <c r="J9" s="106"/>
      <c r="K9" s="215" t="s">
        <v>77</v>
      </c>
      <c r="L9" s="236">
        <v>263063</v>
      </c>
      <c r="M9" s="236">
        <v>131383</v>
      </c>
      <c r="N9" s="236">
        <v>131680</v>
      </c>
      <c r="P9" s="215" t="s">
        <v>77</v>
      </c>
      <c r="Q9" s="236">
        <v>248453</v>
      </c>
      <c r="R9" s="236">
        <v>115547</v>
      </c>
      <c r="S9" s="236">
        <v>132906</v>
      </c>
      <c r="U9" s="215" t="s">
        <v>77</v>
      </c>
      <c r="V9" s="246">
        <f t="shared" ref="V9:V26" si="0">(B9+G9+L9+Q9)/4</f>
        <v>251003.5</v>
      </c>
      <c r="W9" s="246">
        <f t="shared" ref="W9:W26" si="1">(C9+H9+M9+R9)/4</f>
        <v>121330.75</v>
      </c>
      <c r="X9" s="246">
        <f t="shared" ref="X9:X26" si="2">(D9+I9+N9+S9)/4</f>
        <v>129672.75</v>
      </c>
    </row>
    <row r="10" spans="1:24" ht="16.5" customHeight="1">
      <c r="A10" s="101" t="s">
        <v>76</v>
      </c>
      <c r="B10" s="221">
        <v>5526</v>
      </c>
      <c r="C10" s="221">
        <v>1511</v>
      </c>
      <c r="D10" s="221">
        <v>4015.25</v>
      </c>
      <c r="F10" s="215" t="s">
        <v>76</v>
      </c>
      <c r="G10" s="236">
        <v>7518</v>
      </c>
      <c r="H10" s="236">
        <v>7518</v>
      </c>
      <c r="I10" s="222">
        <v>0</v>
      </c>
      <c r="J10" s="106"/>
      <c r="K10" s="215" t="s">
        <v>76</v>
      </c>
      <c r="L10" s="236">
        <v>2053</v>
      </c>
      <c r="M10" s="236">
        <v>2053</v>
      </c>
      <c r="N10" s="222">
        <v>0</v>
      </c>
      <c r="P10" s="215" t="s">
        <v>76</v>
      </c>
      <c r="Q10" s="236">
        <v>2914</v>
      </c>
      <c r="R10" s="236">
        <v>2036</v>
      </c>
      <c r="S10" s="236">
        <v>878</v>
      </c>
      <c r="U10" s="215" t="s">
        <v>76</v>
      </c>
      <c r="V10" s="246">
        <f t="shared" si="0"/>
        <v>4502.75</v>
      </c>
      <c r="W10" s="246">
        <f t="shared" si="1"/>
        <v>3279.5</v>
      </c>
      <c r="X10" s="246">
        <f t="shared" si="2"/>
        <v>1223.3125</v>
      </c>
    </row>
    <row r="11" spans="1:24" ht="16.5" customHeight="1">
      <c r="A11" s="102" t="s">
        <v>75</v>
      </c>
      <c r="B11" s="221">
        <v>263</v>
      </c>
      <c r="C11" s="221">
        <v>263</v>
      </c>
      <c r="D11" s="222">
        <v>0</v>
      </c>
      <c r="F11" s="215" t="s">
        <v>75</v>
      </c>
      <c r="G11" s="236">
        <v>659</v>
      </c>
      <c r="H11" s="236">
        <v>450</v>
      </c>
      <c r="I11" s="236">
        <v>209</v>
      </c>
      <c r="J11" s="106"/>
      <c r="K11" s="215" t="s">
        <v>75</v>
      </c>
      <c r="L11" s="236">
        <v>3356</v>
      </c>
      <c r="M11" s="236">
        <v>1847</v>
      </c>
      <c r="N11" s="236">
        <v>1509</v>
      </c>
      <c r="P11" s="215" t="s">
        <v>75</v>
      </c>
      <c r="Q11" s="236">
        <v>10444</v>
      </c>
      <c r="R11" s="236">
        <v>7534</v>
      </c>
      <c r="S11" s="236">
        <v>2910</v>
      </c>
      <c r="U11" s="215" t="s">
        <v>75</v>
      </c>
      <c r="V11" s="246">
        <f t="shared" si="0"/>
        <v>3680.5</v>
      </c>
      <c r="W11" s="246">
        <f t="shared" si="1"/>
        <v>2523.5</v>
      </c>
      <c r="X11" s="246">
        <f t="shared" si="2"/>
        <v>1157</v>
      </c>
    </row>
    <row r="12" spans="1:24" ht="16.5" customHeight="1">
      <c r="A12" s="98" t="s">
        <v>74</v>
      </c>
      <c r="B12" s="221">
        <v>84627</v>
      </c>
      <c r="C12" s="221">
        <v>76762</v>
      </c>
      <c r="D12" s="221">
        <v>7865</v>
      </c>
      <c r="F12" s="215" t="s">
        <v>74</v>
      </c>
      <c r="G12" s="236">
        <v>87215</v>
      </c>
      <c r="H12" s="236">
        <v>77562</v>
      </c>
      <c r="I12" s="236">
        <v>9653</v>
      </c>
      <c r="J12" s="106"/>
      <c r="K12" s="215" t="s">
        <v>74</v>
      </c>
      <c r="L12" s="236">
        <v>53312</v>
      </c>
      <c r="M12" s="236">
        <v>52009</v>
      </c>
      <c r="N12" s="236">
        <v>1303</v>
      </c>
      <c r="P12" s="215" t="s">
        <v>74</v>
      </c>
      <c r="Q12" s="236">
        <v>63205</v>
      </c>
      <c r="R12" s="236">
        <v>55778</v>
      </c>
      <c r="S12" s="236">
        <v>7427</v>
      </c>
      <c r="U12" s="215" t="s">
        <v>74</v>
      </c>
      <c r="V12" s="246">
        <f t="shared" si="0"/>
        <v>72089.75</v>
      </c>
      <c r="W12" s="246">
        <f t="shared" si="1"/>
        <v>65527.75</v>
      </c>
      <c r="X12" s="246">
        <f t="shared" si="2"/>
        <v>6562</v>
      </c>
    </row>
    <row r="13" spans="1:24" ht="16.5" customHeight="1">
      <c r="A13" s="219" t="s">
        <v>114</v>
      </c>
      <c r="B13" s="221">
        <v>193625</v>
      </c>
      <c r="C13" s="221">
        <v>106965</v>
      </c>
      <c r="D13" s="221">
        <v>86660</v>
      </c>
      <c r="F13" s="215" t="s">
        <v>73</v>
      </c>
      <c r="G13" s="236">
        <v>165590</v>
      </c>
      <c r="H13" s="236">
        <v>76246</v>
      </c>
      <c r="I13" s="236">
        <v>89344</v>
      </c>
      <c r="J13" s="106"/>
      <c r="K13" s="215" t="s">
        <v>73</v>
      </c>
      <c r="L13" s="236">
        <v>188017</v>
      </c>
      <c r="M13" s="236">
        <v>102129</v>
      </c>
      <c r="N13" s="236">
        <v>85888</v>
      </c>
      <c r="P13" s="215" t="s">
        <v>73</v>
      </c>
      <c r="Q13" s="236">
        <v>195265</v>
      </c>
      <c r="R13" s="236">
        <v>97533</v>
      </c>
      <c r="S13" s="236">
        <v>97732</v>
      </c>
      <c r="U13" s="215" t="s">
        <v>73</v>
      </c>
      <c r="V13" s="246">
        <f t="shared" si="0"/>
        <v>185624.25</v>
      </c>
      <c r="W13" s="246">
        <f t="shared" si="1"/>
        <v>95718.25</v>
      </c>
      <c r="X13" s="246">
        <f t="shared" si="2"/>
        <v>89906</v>
      </c>
    </row>
    <row r="14" spans="1:24" ht="16.5" customHeight="1">
      <c r="A14" s="98" t="s">
        <v>72</v>
      </c>
      <c r="B14" s="221">
        <v>23908</v>
      </c>
      <c r="C14" s="221">
        <v>22916</v>
      </c>
      <c r="D14" s="221">
        <v>992</v>
      </c>
      <c r="F14" s="215" t="s">
        <v>72</v>
      </c>
      <c r="G14" s="236">
        <v>14889</v>
      </c>
      <c r="H14" s="236">
        <v>13187</v>
      </c>
      <c r="I14" s="236">
        <v>1702</v>
      </c>
      <c r="J14" s="106"/>
      <c r="K14" s="215" t="s">
        <v>72</v>
      </c>
      <c r="L14" s="236">
        <v>14563</v>
      </c>
      <c r="M14" s="236">
        <v>14078</v>
      </c>
      <c r="N14" s="236">
        <v>485</v>
      </c>
      <c r="P14" s="215" t="s">
        <v>72</v>
      </c>
      <c r="Q14" s="236">
        <v>14197</v>
      </c>
      <c r="R14" s="236">
        <v>13922</v>
      </c>
      <c r="S14" s="236">
        <v>275</v>
      </c>
      <c r="T14" s="93"/>
      <c r="U14" s="215" t="s">
        <v>72</v>
      </c>
      <c r="V14" s="246">
        <f t="shared" si="0"/>
        <v>16889.25</v>
      </c>
      <c r="W14" s="246">
        <f t="shared" si="1"/>
        <v>16025.75</v>
      </c>
      <c r="X14" s="246">
        <f t="shared" si="2"/>
        <v>863.5</v>
      </c>
    </row>
    <row r="15" spans="1:24" s="93" customFormat="1" ht="16.5" customHeight="1">
      <c r="A15" s="101" t="s">
        <v>71</v>
      </c>
      <c r="B15" s="221">
        <v>94207</v>
      </c>
      <c r="C15" s="221">
        <v>32162</v>
      </c>
      <c r="D15" s="221">
        <v>62045</v>
      </c>
      <c r="F15" s="216" t="s">
        <v>70</v>
      </c>
      <c r="G15" s="236">
        <v>115453</v>
      </c>
      <c r="H15" s="236">
        <v>38987</v>
      </c>
      <c r="I15" s="236">
        <v>76466</v>
      </c>
      <c r="J15" s="106"/>
      <c r="K15" s="216" t="s">
        <v>70</v>
      </c>
      <c r="L15" s="236">
        <v>79797</v>
      </c>
      <c r="M15" s="236">
        <v>29591</v>
      </c>
      <c r="N15" s="236">
        <v>50206</v>
      </c>
      <c r="O15" s="50"/>
      <c r="P15" s="216" t="s">
        <v>70</v>
      </c>
      <c r="Q15" s="236">
        <v>76193</v>
      </c>
      <c r="R15" s="236">
        <v>22919</v>
      </c>
      <c r="S15" s="236">
        <v>53274</v>
      </c>
      <c r="T15" s="50"/>
      <c r="U15" s="216" t="s">
        <v>70</v>
      </c>
      <c r="V15" s="246">
        <f t="shared" si="0"/>
        <v>91412.5</v>
      </c>
      <c r="W15" s="246">
        <f t="shared" si="1"/>
        <v>30914.75</v>
      </c>
      <c r="X15" s="246">
        <f t="shared" si="2"/>
        <v>60497.75</v>
      </c>
    </row>
    <row r="16" spans="1:24" ht="16.5" customHeight="1">
      <c r="A16" s="98" t="s">
        <v>69</v>
      </c>
      <c r="B16" s="221">
        <v>3793</v>
      </c>
      <c r="C16" s="222">
        <v>0</v>
      </c>
      <c r="D16" s="221">
        <v>3793.13</v>
      </c>
      <c r="F16" s="217" t="s">
        <v>69</v>
      </c>
      <c r="G16" s="236">
        <v>211</v>
      </c>
      <c r="H16" s="236">
        <v>211</v>
      </c>
      <c r="I16" s="222">
        <v>0</v>
      </c>
      <c r="J16" s="106"/>
      <c r="K16" s="217" t="s">
        <v>69</v>
      </c>
      <c r="L16" s="236">
        <v>3876</v>
      </c>
      <c r="M16" s="236">
        <v>1647</v>
      </c>
      <c r="N16" s="236">
        <v>2229</v>
      </c>
      <c r="P16" s="217" t="s">
        <v>69</v>
      </c>
      <c r="Q16" s="236">
        <v>3473</v>
      </c>
      <c r="R16" s="236">
        <v>2731</v>
      </c>
      <c r="S16" s="236">
        <v>742</v>
      </c>
      <c r="U16" s="217" t="s">
        <v>69</v>
      </c>
      <c r="V16" s="246">
        <f t="shared" si="0"/>
        <v>2838.25</v>
      </c>
      <c r="W16" s="246">
        <f t="shared" si="1"/>
        <v>1147.25</v>
      </c>
      <c r="X16" s="246">
        <f t="shared" si="2"/>
        <v>1691.0325</v>
      </c>
    </row>
    <row r="17" spans="1:24" ht="16.5" customHeight="1">
      <c r="A17" s="100" t="s">
        <v>68</v>
      </c>
      <c r="B17" s="221">
        <v>11787</v>
      </c>
      <c r="C17" s="221">
        <v>3405</v>
      </c>
      <c r="D17" s="221">
        <v>8382</v>
      </c>
      <c r="F17" s="217" t="s">
        <v>68</v>
      </c>
      <c r="G17" s="236">
        <v>13337</v>
      </c>
      <c r="H17" s="236">
        <v>6240</v>
      </c>
      <c r="I17" s="236">
        <v>7097</v>
      </c>
      <c r="J17" s="106"/>
      <c r="K17" s="217" t="s">
        <v>68</v>
      </c>
      <c r="L17" s="236">
        <v>11466</v>
      </c>
      <c r="M17" s="236">
        <v>5405</v>
      </c>
      <c r="N17" s="236">
        <v>6061</v>
      </c>
      <c r="P17" s="217" t="s">
        <v>68</v>
      </c>
      <c r="Q17" s="236">
        <v>8360</v>
      </c>
      <c r="R17" s="236">
        <v>3325</v>
      </c>
      <c r="S17" s="236">
        <v>5035</v>
      </c>
      <c r="U17" s="217" t="s">
        <v>68</v>
      </c>
      <c r="V17" s="246">
        <f t="shared" si="0"/>
        <v>11237.5</v>
      </c>
      <c r="W17" s="246">
        <f t="shared" si="1"/>
        <v>4593.75</v>
      </c>
      <c r="X17" s="246">
        <f t="shared" si="2"/>
        <v>6643.75</v>
      </c>
    </row>
    <row r="18" spans="1:24" ht="16.5" customHeight="1">
      <c r="A18" s="98" t="s">
        <v>67</v>
      </c>
      <c r="B18" s="221">
        <v>1477</v>
      </c>
      <c r="C18" s="222">
        <v>0</v>
      </c>
      <c r="D18" s="221">
        <v>1477.29</v>
      </c>
      <c r="F18" s="217" t="s">
        <v>67</v>
      </c>
      <c r="G18" s="236">
        <v>3891</v>
      </c>
      <c r="H18" s="236">
        <v>2154</v>
      </c>
      <c r="I18" s="236">
        <v>1737</v>
      </c>
      <c r="J18" s="106"/>
      <c r="K18" s="217" t="s">
        <v>67</v>
      </c>
      <c r="L18" s="236">
        <v>2495</v>
      </c>
      <c r="M18" s="236">
        <v>1146</v>
      </c>
      <c r="N18" s="236">
        <v>1349</v>
      </c>
      <c r="O18" s="60"/>
      <c r="P18" s="217" t="s">
        <v>67</v>
      </c>
      <c r="Q18" s="236">
        <v>3324</v>
      </c>
      <c r="R18" s="236">
        <v>1674</v>
      </c>
      <c r="S18" s="236">
        <v>1650</v>
      </c>
      <c r="U18" s="217" t="s">
        <v>67</v>
      </c>
      <c r="V18" s="246">
        <f t="shared" si="0"/>
        <v>2796.75</v>
      </c>
      <c r="W18" s="246">
        <f t="shared" si="1"/>
        <v>1243.5</v>
      </c>
      <c r="X18" s="246">
        <f t="shared" si="2"/>
        <v>1553.3225</v>
      </c>
    </row>
    <row r="19" spans="1:24" ht="16.5" customHeight="1">
      <c r="A19" s="98" t="s">
        <v>66</v>
      </c>
      <c r="B19" s="221">
        <v>9091</v>
      </c>
      <c r="C19" s="221">
        <v>970</v>
      </c>
      <c r="D19" s="221">
        <v>8121.24</v>
      </c>
      <c r="F19" s="218" t="s">
        <v>66</v>
      </c>
      <c r="G19" s="236">
        <v>3485</v>
      </c>
      <c r="H19" s="236">
        <v>3160</v>
      </c>
      <c r="I19" s="236">
        <v>325</v>
      </c>
      <c r="J19" s="106"/>
      <c r="K19" s="218" t="s">
        <v>66</v>
      </c>
      <c r="L19" s="236">
        <v>2056</v>
      </c>
      <c r="M19" s="236">
        <v>671</v>
      </c>
      <c r="N19" s="236">
        <v>1385</v>
      </c>
      <c r="O19" s="60"/>
      <c r="P19" s="218" t="s">
        <v>66</v>
      </c>
      <c r="Q19" s="236">
        <v>3514</v>
      </c>
      <c r="R19" s="236">
        <v>947</v>
      </c>
      <c r="S19" s="236">
        <v>2567</v>
      </c>
      <c r="U19" s="218" t="s">
        <v>66</v>
      </c>
      <c r="V19" s="246">
        <f t="shared" si="0"/>
        <v>4536.5</v>
      </c>
      <c r="W19" s="246">
        <f t="shared" si="1"/>
        <v>1437</v>
      </c>
      <c r="X19" s="246">
        <f t="shared" si="2"/>
        <v>3099.56</v>
      </c>
    </row>
    <row r="20" spans="1:24" ht="16.5" customHeight="1">
      <c r="A20" s="101" t="s">
        <v>65</v>
      </c>
      <c r="B20" s="221">
        <v>3971</v>
      </c>
      <c r="C20" s="221">
        <v>1324</v>
      </c>
      <c r="D20" s="221">
        <v>2647</v>
      </c>
      <c r="F20" s="218" t="s">
        <v>65</v>
      </c>
      <c r="G20" s="236">
        <v>6831</v>
      </c>
      <c r="H20" s="236">
        <v>4197</v>
      </c>
      <c r="I20" s="236">
        <v>2634</v>
      </c>
      <c r="J20" s="106"/>
      <c r="K20" s="218" t="s">
        <v>65</v>
      </c>
      <c r="L20" s="236">
        <v>2067</v>
      </c>
      <c r="M20" s="236">
        <v>1799</v>
      </c>
      <c r="N20" s="236">
        <v>268</v>
      </c>
      <c r="P20" s="218" t="s">
        <v>65</v>
      </c>
      <c r="Q20" s="236">
        <v>4014</v>
      </c>
      <c r="R20" s="236">
        <v>2714</v>
      </c>
      <c r="S20" s="236">
        <v>1300</v>
      </c>
      <c r="U20" s="218" t="s">
        <v>65</v>
      </c>
      <c r="V20" s="246">
        <f t="shared" si="0"/>
        <v>4220.75</v>
      </c>
      <c r="W20" s="246">
        <f t="shared" si="1"/>
        <v>2508.5</v>
      </c>
      <c r="X20" s="246">
        <f t="shared" si="2"/>
        <v>1712.25</v>
      </c>
    </row>
    <row r="21" spans="1:24" ht="16.5" customHeight="1">
      <c r="A21" s="100" t="s">
        <v>64</v>
      </c>
      <c r="B21" s="221">
        <v>35526</v>
      </c>
      <c r="C21" s="221">
        <v>21171</v>
      </c>
      <c r="D21" s="221">
        <v>14355</v>
      </c>
      <c r="F21" s="218" t="s">
        <v>64</v>
      </c>
      <c r="G21" s="236">
        <v>50135</v>
      </c>
      <c r="H21" s="236">
        <v>31433</v>
      </c>
      <c r="I21" s="236">
        <v>18702</v>
      </c>
      <c r="J21" s="106"/>
      <c r="K21" s="218" t="s">
        <v>64</v>
      </c>
      <c r="L21" s="236">
        <v>60283</v>
      </c>
      <c r="M21" s="236">
        <v>36567</v>
      </c>
      <c r="N21" s="236">
        <v>23716</v>
      </c>
      <c r="P21" s="218" t="s">
        <v>64</v>
      </c>
      <c r="Q21" s="236">
        <v>44097</v>
      </c>
      <c r="R21" s="236">
        <v>26031</v>
      </c>
      <c r="S21" s="236">
        <v>18066</v>
      </c>
      <c r="U21" s="218" t="s">
        <v>64</v>
      </c>
      <c r="V21" s="246">
        <f t="shared" si="0"/>
        <v>47510.25</v>
      </c>
      <c r="W21" s="246">
        <f t="shared" si="1"/>
        <v>28800.5</v>
      </c>
      <c r="X21" s="246">
        <f t="shared" si="2"/>
        <v>18709.75</v>
      </c>
    </row>
    <row r="22" spans="1:24" ht="16.5" customHeight="1">
      <c r="A22" s="100" t="s">
        <v>63</v>
      </c>
      <c r="B22" s="221">
        <v>43355</v>
      </c>
      <c r="C22" s="221">
        <v>15920</v>
      </c>
      <c r="D22" s="221">
        <v>27435.4</v>
      </c>
      <c r="F22" s="218" t="s">
        <v>63</v>
      </c>
      <c r="G22" s="236">
        <v>39741</v>
      </c>
      <c r="H22" s="236">
        <v>13799</v>
      </c>
      <c r="I22" s="236">
        <v>25942</v>
      </c>
      <c r="J22" s="106"/>
      <c r="K22" s="218" t="s">
        <v>63</v>
      </c>
      <c r="L22" s="236">
        <v>51483</v>
      </c>
      <c r="M22" s="236">
        <v>15148</v>
      </c>
      <c r="N22" s="236">
        <v>36335</v>
      </c>
      <c r="P22" s="218" t="s">
        <v>63</v>
      </c>
      <c r="Q22" s="236">
        <v>38459</v>
      </c>
      <c r="R22" s="236">
        <v>15308</v>
      </c>
      <c r="S22" s="236">
        <v>23151</v>
      </c>
      <c r="U22" s="218" t="s">
        <v>63</v>
      </c>
      <c r="V22" s="246">
        <f t="shared" si="0"/>
        <v>43259.5</v>
      </c>
      <c r="W22" s="246">
        <f t="shared" si="1"/>
        <v>15043.75</v>
      </c>
      <c r="X22" s="246">
        <f t="shared" si="2"/>
        <v>28215.85</v>
      </c>
    </row>
    <row r="23" spans="1:24" ht="16.5" customHeight="1">
      <c r="A23" s="101" t="s">
        <v>62</v>
      </c>
      <c r="B23" s="221">
        <v>20071</v>
      </c>
      <c r="C23" s="221">
        <v>6151</v>
      </c>
      <c r="D23" s="221">
        <v>13920.3</v>
      </c>
      <c r="F23" s="218" t="s">
        <v>62</v>
      </c>
      <c r="G23" s="236">
        <v>17743</v>
      </c>
      <c r="H23" s="236">
        <v>2641</v>
      </c>
      <c r="I23" s="236">
        <v>15102</v>
      </c>
      <c r="J23" s="106"/>
      <c r="K23" s="218" t="s">
        <v>62</v>
      </c>
      <c r="L23" s="236">
        <v>15606</v>
      </c>
      <c r="M23" s="236">
        <v>2178</v>
      </c>
      <c r="N23" s="236">
        <v>13428</v>
      </c>
      <c r="P23" s="218" t="s">
        <v>62</v>
      </c>
      <c r="Q23" s="236">
        <v>13830</v>
      </c>
      <c r="R23" s="236">
        <v>3768</v>
      </c>
      <c r="S23" s="236">
        <v>10062</v>
      </c>
      <c r="U23" s="218" t="s">
        <v>62</v>
      </c>
      <c r="V23" s="246">
        <f t="shared" si="0"/>
        <v>16812.5</v>
      </c>
      <c r="W23" s="246">
        <f t="shared" si="1"/>
        <v>3684.5</v>
      </c>
      <c r="X23" s="246">
        <f t="shared" si="2"/>
        <v>13128.075000000001</v>
      </c>
    </row>
    <row r="24" spans="1:24" ht="21" customHeight="1">
      <c r="A24" s="101" t="s">
        <v>61</v>
      </c>
      <c r="B24" s="221">
        <v>6238</v>
      </c>
      <c r="C24" s="221">
        <v>3772</v>
      </c>
      <c r="D24" s="221">
        <v>2466.17</v>
      </c>
      <c r="F24" s="218" t="s">
        <v>61</v>
      </c>
      <c r="G24" s="236">
        <v>12641</v>
      </c>
      <c r="H24" s="236">
        <v>8793</v>
      </c>
      <c r="I24" s="236">
        <v>3848</v>
      </c>
      <c r="J24" s="106"/>
      <c r="K24" s="218" t="s">
        <v>61</v>
      </c>
      <c r="L24" s="236">
        <v>9886</v>
      </c>
      <c r="M24" s="236">
        <v>4847</v>
      </c>
      <c r="N24" s="236">
        <v>5039</v>
      </c>
      <c r="P24" s="218" t="s">
        <v>61</v>
      </c>
      <c r="Q24" s="236">
        <v>7309</v>
      </c>
      <c r="R24" s="236">
        <v>3840</v>
      </c>
      <c r="S24" s="236">
        <v>3469</v>
      </c>
      <c r="U24" s="218" t="s">
        <v>61</v>
      </c>
      <c r="V24" s="246">
        <f t="shared" si="0"/>
        <v>9018.5</v>
      </c>
      <c r="W24" s="246">
        <f t="shared" si="1"/>
        <v>5313</v>
      </c>
      <c r="X24" s="246">
        <f t="shared" si="2"/>
        <v>3705.5425</v>
      </c>
    </row>
    <row r="25" spans="1:24" ht="16.5" customHeight="1">
      <c r="A25" s="98" t="s">
        <v>60</v>
      </c>
      <c r="B25" s="221">
        <v>46328</v>
      </c>
      <c r="C25" s="221">
        <v>28513</v>
      </c>
      <c r="D25" s="221">
        <v>17815</v>
      </c>
      <c r="F25" s="218" t="s">
        <v>60</v>
      </c>
      <c r="G25" s="236">
        <v>26172</v>
      </c>
      <c r="H25" s="236">
        <v>14764</v>
      </c>
      <c r="I25" s="236">
        <v>11408</v>
      </c>
      <c r="J25" s="106"/>
      <c r="K25" s="218" t="s">
        <v>60</v>
      </c>
      <c r="L25" s="236">
        <v>10717</v>
      </c>
      <c r="M25" s="236">
        <v>3903</v>
      </c>
      <c r="N25" s="236">
        <v>6814</v>
      </c>
      <c r="P25" s="218" t="s">
        <v>60</v>
      </c>
      <c r="Q25" s="236">
        <v>13316</v>
      </c>
      <c r="R25" s="236">
        <v>4414</v>
      </c>
      <c r="S25" s="236">
        <v>8902</v>
      </c>
      <c r="U25" s="218" t="s">
        <v>60</v>
      </c>
      <c r="V25" s="246">
        <f t="shared" si="0"/>
        <v>24133.25</v>
      </c>
      <c r="W25" s="246">
        <f t="shared" si="1"/>
        <v>12898.5</v>
      </c>
      <c r="X25" s="246">
        <f t="shared" si="2"/>
        <v>11234.75</v>
      </c>
    </row>
    <row r="26" spans="1:24" ht="16.5" customHeight="1">
      <c r="A26" s="100" t="s">
        <v>59</v>
      </c>
      <c r="B26" s="223">
        <v>5160</v>
      </c>
      <c r="C26" s="222">
        <v>0</v>
      </c>
      <c r="D26" s="223">
        <v>5160</v>
      </c>
      <c r="F26" s="217" t="s">
        <v>59</v>
      </c>
      <c r="G26" s="236">
        <v>10546</v>
      </c>
      <c r="H26" s="236">
        <v>4183</v>
      </c>
      <c r="I26" s="236">
        <v>6363</v>
      </c>
      <c r="J26" s="106"/>
      <c r="K26" s="217" t="s">
        <v>59</v>
      </c>
      <c r="L26" s="236">
        <v>3911</v>
      </c>
      <c r="M26" s="236">
        <v>1234</v>
      </c>
      <c r="N26" s="236">
        <v>2677</v>
      </c>
      <c r="P26" s="217" t="s">
        <v>59</v>
      </c>
      <c r="Q26" s="236">
        <v>8716</v>
      </c>
      <c r="R26" s="236">
        <v>3171</v>
      </c>
      <c r="S26" s="236">
        <v>5545</v>
      </c>
      <c r="U26" s="217" t="s">
        <v>59</v>
      </c>
      <c r="V26" s="246">
        <f t="shared" si="0"/>
        <v>7083.25</v>
      </c>
      <c r="W26" s="246">
        <f t="shared" si="1"/>
        <v>2147</v>
      </c>
      <c r="X26" s="246">
        <f t="shared" si="2"/>
        <v>4936.25</v>
      </c>
    </row>
    <row r="27" spans="1:24" ht="16.5" customHeight="1">
      <c r="A27" s="98" t="s">
        <v>58</v>
      </c>
      <c r="B27" s="222">
        <v>0</v>
      </c>
      <c r="C27" s="222">
        <v>0</v>
      </c>
      <c r="D27" s="222">
        <v>0</v>
      </c>
      <c r="F27" s="218" t="s">
        <v>58</v>
      </c>
      <c r="G27" s="222">
        <v>0</v>
      </c>
      <c r="H27" s="222">
        <v>0</v>
      </c>
      <c r="I27" s="222">
        <v>0</v>
      </c>
      <c r="J27" s="106"/>
      <c r="K27" s="218" t="s">
        <v>58</v>
      </c>
      <c r="L27" s="222">
        <v>0</v>
      </c>
      <c r="M27" s="222">
        <v>0</v>
      </c>
      <c r="N27" s="222">
        <v>0</v>
      </c>
      <c r="P27" s="218" t="s">
        <v>58</v>
      </c>
      <c r="Q27" s="222">
        <v>0</v>
      </c>
      <c r="R27" s="222">
        <v>0</v>
      </c>
      <c r="S27" s="222">
        <v>0</v>
      </c>
      <c r="T27" s="60"/>
      <c r="U27" s="218" t="s">
        <v>58</v>
      </c>
      <c r="V27" s="222">
        <v>0</v>
      </c>
      <c r="W27" s="222">
        <v>0</v>
      </c>
      <c r="X27" s="222">
        <v>0</v>
      </c>
    </row>
    <row r="28" spans="1:24" s="60" customFormat="1" ht="16.5" customHeight="1">
      <c r="A28" s="98" t="s">
        <v>57</v>
      </c>
      <c r="B28" s="222">
        <v>0</v>
      </c>
      <c r="C28" s="222">
        <v>0</v>
      </c>
      <c r="D28" s="222">
        <v>0</v>
      </c>
      <c r="F28" s="218" t="s">
        <v>57</v>
      </c>
      <c r="G28" s="222">
        <v>0</v>
      </c>
      <c r="H28" s="222">
        <v>0</v>
      </c>
      <c r="I28" s="222">
        <v>0</v>
      </c>
      <c r="J28" s="106"/>
      <c r="K28" s="218" t="s">
        <v>57</v>
      </c>
      <c r="L28" s="222">
        <v>0</v>
      </c>
      <c r="M28" s="222">
        <v>0</v>
      </c>
      <c r="N28" s="222">
        <v>0</v>
      </c>
      <c r="O28" s="93"/>
      <c r="P28" s="218" t="s">
        <v>57</v>
      </c>
      <c r="Q28" s="222">
        <v>0</v>
      </c>
      <c r="R28" s="222">
        <v>0</v>
      </c>
      <c r="S28" s="222">
        <v>0</v>
      </c>
      <c r="U28" s="218" t="s">
        <v>57</v>
      </c>
      <c r="V28" s="222">
        <v>0</v>
      </c>
      <c r="W28" s="222">
        <v>0</v>
      </c>
      <c r="X28" s="222">
        <v>0</v>
      </c>
    </row>
    <row r="29" spans="1:24" s="60" customFormat="1" ht="25.9" customHeight="1">
      <c r="A29" s="105"/>
      <c r="B29" s="224"/>
      <c r="C29" s="224" t="s">
        <v>20</v>
      </c>
      <c r="D29" s="224"/>
      <c r="F29" s="213"/>
      <c r="G29" s="237"/>
      <c r="H29" s="237" t="s">
        <v>20</v>
      </c>
      <c r="I29" s="237"/>
      <c r="J29" s="104"/>
      <c r="K29" s="213"/>
      <c r="L29" s="237"/>
      <c r="M29" s="240" t="s">
        <v>20</v>
      </c>
      <c r="N29" s="240"/>
      <c r="O29" s="93"/>
      <c r="P29" s="213"/>
      <c r="Q29" s="237"/>
      <c r="R29" s="240" t="s">
        <v>20</v>
      </c>
      <c r="S29" s="240"/>
      <c r="T29" s="50"/>
      <c r="U29" s="213"/>
      <c r="V29" s="237"/>
      <c r="W29" s="240" t="s">
        <v>20</v>
      </c>
      <c r="X29" s="240"/>
    </row>
    <row r="30" spans="1:24" s="60" customFormat="1" ht="18" customHeight="1">
      <c r="A30" s="68" t="s">
        <v>38</v>
      </c>
      <c r="B30" s="225">
        <f>B5/$B$5*100</f>
        <v>100</v>
      </c>
      <c r="C30" s="225">
        <f>C5/$C$5*100</f>
        <v>100</v>
      </c>
      <c r="D30" s="225">
        <f>D5/$D$5*100</f>
        <v>100</v>
      </c>
      <c r="E30" s="50"/>
      <c r="F30" s="68" t="s">
        <v>38</v>
      </c>
      <c r="G30" s="238">
        <f>G5*100/$G$5</f>
        <v>100</v>
      </c>
      <c r="H30" s="238">
        <f>H5*100/$H$5</f>
        <v>100</v>
      </c>
      <c r="I30" s="238">
        <f>I5*100/$I$5</f>
        <v>100</v>
      </c>
      <c r="K30" s="68" t="s">
        <v>38</v>
      </c>
      <c r="L30" s="238">
        <f>L5*100/$L$5</f>
        <v>100</v>
      </c>
      <c r="M30" s="238">
        <f>M5*100/$M$5</f>
        <v>100</v>
      </c>
      <c r="N30" s="238">
        <f>N5*100/$N$5</f>
        <v>100</v>
      </c>
      <c r="P30" s="68" t="s">
        <v>38</v>
      </c>
      <c r="Q30" s="243">
        <f>Q5*100/$Q$5</f>
        <v>100</v>
      </c>
      <c r="R30" s="243">
        <f>R5*100/$R$5</f>
        <v>100</v>
      </c>
      <c r="S30" s="243">
        <f>S5*100/$S$5</f>
        <v>100</v>
      </c>
      <c r="U30" s="68" t="s">
        <v>38</v>
      </c>
      <c r="V30" s="243">
        <f>V5*100/$V$5</f>
        <v>100</v>
      </c>
      <c r="W30" s="243">
        <f>W5*100/$W$5</f>
        <v>100</v>
      </c>
      <c r="X30" s="243">
        <f>X5*100/$X$5</f>
        <v>100</v>
      </c>
    </row>
    <row r="31" spans="1:24" s="60" customFormat="1" ht="6" customHeight="1">
      <c r="A31" s="68"/>
      <c r="B31" s="225"/>
      <c r="C31" s="225"/>
      <c r="D31" s="225"/>
      <c r="E31" s="50"/>
      <c r="F31" s="68"/>
      <c r="G31" s="238"/>
      <c r="H31" s="238"/>
      <c r="I31" s="238"/>
      <c r="K31" s="68"/>
      <c r="L31" s="238"/>
      <c r="M31" s="238"/>
      <c r="N31" s="238"/>
      <c r="P31" s="68"/>
      <c r="Q31" s="243"/>
      <c r="R31" s="243"/>
      <c r="S31" s="243"/>
      <c r="U31" s="68"/>
      <c r="V31" s="243"/>
      <c r="W31" s="243"/>
      <c r="X31" s="243"/>
    </row>
    <row r="32" spans="1:24" ht="16.5" customHeight="1">
      <c r="A32" s="101" t="s">
        <v>80</v>
      </c>
      <c r="B32" s="247">
        <f t="shared" ref="B32:B51" si="3">B7/$B$5*100</f>
        <v>30.711201527507892</v>
      </c>
      <c r="C32" s="247">
        <f t="shared" ref="C32:C51" si="4">C7/$C$5*100</f>
        <v>34.904883370724363</v>
      </c>
      <c r="D32" s="247">
        <f t="shared" ref="D32:D51" si="5">D7/$D$5*100</f>
        <v>25.594379896919779</v>
      </c>
      <c r="F32" s="215" t="s">
        <v>79</v>
      </c>
      <c r="G32" s="238">
        <f t="shared" ref="G32:G51" si="6">G7*100/$G$5</f>
        <v>28.526379157967543</v>
      </c>
      <c r="H32" s="238">
        <f t="shared" ref="H32:H51" si="7">H7*100/$H$5</f>
        <v>31.434230076088205</v>
      </c>
      <c r="I32" s="238">
        <f t="shared" ref="I32:I51" si="8">I7*100/$I$5</f>
        <v>24.96404258270206</v>
      </c>
      <c r="J32" s="99"/>
      <c r="K32" s="215" t="s">
        <v>79</v>
      </c>
      <c r="L32" s="238">
        <f t="shared" ref="L32:L52" si="9">L7*100/$L$5</f>
        <v>33.180657949884228</v>
      </c>
      <c r="M32" s="238">
        <f t="shared" ref="M32:M52" si="10">M7*100/$M$5</f>
        <v>37.820234145597375</v>
      </c>
      <c r="N32" s="238">
        <f t="shared" ref="N32:N52" si="11">N7*100/$N$5</f>
        <v>27.202325613392325</v>
      </c>
      <c r="O32" s="93"/>
      <c r="P32" s="215" t="s">
        <v>79</v>
      </c>
      <c r="Q32" s="248">
        <f t="shared" ref="Q32:Q51" si="12">Q7*100/$Q$5</f>
        <v>36.675378759123298</v>
      </c>
      <c r="R32" s="248">
        <f t="shared" ref="R32:R51" si="13">R7*100/$R$5</f>
        <v>41.48570172049677</v>
      </c>
      <c r="S32" s="248">
        <f t="shared" ref="S32:S51" si="14">S7*100/$S$5</f>
        <v>30.88307762463041</v>
      </c>
      <c r="U32" s="215" t="s">
        <v>79</v>
      </c>
      <c r="V32" s="243">
        <f t="shared" ref="V32:V51" si="15">V7*100/$V$5</f>
        <v>32.293553598780242</v>
      </c>
      <c r="W32" s="243">
        <f t="shared" ref="W32:W51" si="16">W7*100/$W$5</f>
        <v>36.43327979026877</v>
      </c>
      <c r="X32" s="243">
        <f t="shared" ref="X32:X51" si="17">X7*100/$X$5</f>
        <v>27.186272815715533</v>
      </c>
    </row>
    <row r="33" spans="1:24" ht="16.5" customHeight="1">
      <c r="A33" s="101" t="s">
        <v>78</v>
      </c>
      <c r="B33" s="247">
        <f t="shared" si="3"/>
        <v>0</v>
      </c>
      <c r="C33" s="247">
        <f t="shared" si="4"/>
        <v>0</v>
      </c>
      <c r="D33" s="247">
        <f t="shared" si="5"/>
        <v>0</v>
      </c>
      <c r="F33" s="215" t="s">
        <v>78</v>
      </c>
      <c r="G33" s="222">
        <f t="shared" si="6"/>
        <v>0</v>
      </c>
      <c r="H33" s="222">
        <f t="shared" si="7"/>
        <v>0</v>
      </c>
      <c r="I33" s="222">
        <f t="shared" si="8"/>
        <v>0</v>
      </c>
      <c r="J33" s="97"/>
      <c r="K33" s="215" t="s">
        <v>78</v>
      </c>
      <c r="L33" s="222">
        <f t="shared" si="9"/>
        <v>0</v>
      </c>
      <c r="M33" s="222">
        <f t="shared" si="10"/>
        <v>0</v>
      </c>
      <c r="N33" s="222">
        <f t="shared" si="11"/>
        <v>0</v>
      </c>
      <c r="O33" s="93"/>
      <c r="P33" s="215" t="s">
        <v>78</v>
      </c>
      <c r="Q33" s="222">
        <f t="shared" si="12"/>
        <v>0</v>
      </c>
      <c r="R33" s="222">
        <f t="shared" si="13"/>
        <v>0</v>
      </c>
      <c r="S33" s="222">
        <f t="shared" si="14"/>
        <v>0</v>
      </c>
      <c r="U33" s="215" t="s">
        <v>78</v>
      </c>
      <c r="V33" s="222">
        <f t="shared" si="15"/>
        <v>0</v>
      </c>
      <c r="W33" s="222">
        <f t="shared" si="16"/>
        <v>0</v>
      </c>
      <c r="X33" s="222">
        <f t="shared" si="17"/>
        <v>0</v>
      </c>
    </row>
    <row r="34" spans="1:24" ht="16.5" customHeight="1">
      <c r="A34" s="101" t="s">
        <v>77</v>
      </c>
      <c r="B34" s="247">
        <f t="shared" si="3"/>
        <v>19.552489505139125</v>
      </c>
      <c r="C34" s="247">
        <f t="shared" si="4"/>
        <v>15.645994037923721</v>
      </c>
      <c r="D34" s="247">
        <f t="shared" si="5"/>
        <v>24.318907477159428</v>
      </c>
      <c r="F34" s="215" t="s">
        <v>77</v>
      </c>
      <c r="G34" s="238">
        <f t="shared" si="6"/>
        <v>22.28401624121015</v>
      </c>
      <c r="H34" s="238">
        <f t="shared" si="7"/>
        <v>21.181243776927872</v>
      </c>
      <c r="I34" s="238">
        <f t="shared" si="8"/>
        <v>23.634995639510031</v>
      </c>
      <c r="J34" s="99"/>
      <c r="K34" s="215" t="s">
        <v>77</v>
      </c>
      <c r="L34" s="238">
        <f t="shared" si="9"/>
        <v>22.593237050218836</v>
      </c>
      <c r="M34" s="238">
        <f t="shared" si="10"/>
        <v>20.040880143385579</v>
      </c>
      <c r="N34" s="238">
        <f t="shared" si="11"/>
        <v>25.882080079564595</v>
      </c>
      <c r="O34" s="93"/>
      <c r="P34" s="215" t="s">
        <v>77</v>
      </c>
      <c r="Q34" s="243">
        <f t="shared" si="12"/>
        <v>20.726576831729258</v>
      </c>
      <c r="R34" s="243">
        <f t="shared" si="13"/>
        <v>17.64429221722207</v>
      </c>
      <c r="S34" s="243">
        <f t="shared" si="14"/>
        <v>24.438078286580073</v>
      </c>
      <c r="U34" s="215" t="s">
        <v>77</v>
      </c>
      <c r="V34" s="243">
        <f t="shared" si="15"/>
        <v>21.27911558107601</v>
      </c>
      <c r="W34" s="243">
        <f t="shared" si="16"/>
        <v>18.623278109533299</v>
      </c>
      <c r="X34" s="243">
        <f t="shared" si="17"/>
        <v>24.555686797124469</v>
      </c>
    </row>
    <row r="35" spans="1:24" ht="16.5" customHeight="1">
      <c r="A35" s="101" t="s">
        <v>76</v>
      </c>
      <c r="B35" s="247">
        <f t="shared" si="3"/>
        <v>0.46666345761646955</v>
      </c>
      <c r="C35" s="247">
        <f t="shared" si="4"/>
        <v>0.23218291895878793</v>
      </c>
      <c r="D35" s="247">
        <f t="shared" si="5"/>
        <v>0.75280620806155563</v>
      </c>
      <c r="F35" s="215" t="s">
        <v>76</v>
      </c>
      <c r="G35" s="238">
        <f t="shared" si="6"/>
        <v>0.64196329076633407</v>
      </c>
      <c r="H35" s="238">
        <f t="shared" si="7"/>
        <v>1.1659827103282059</v>
      </c>
      <c r="I35" s="222">
        <f t="shared" si="8"/>
        <v>0</v>
      </c>
      <c r="J35" s="99"/>
      <c r="K35" s="215" t="s">
        <v>76</v>
      </c>
      <c r="L35" s="238">
        <f t="shared" si="9"/>
        <v>0.17632246140315921</v>
      </c>
      <c r="M35" s="238">
        <f t="shared" si="10"/>
        <v>0.31316020287533847</v>
      </c>
      <c r="N35" s="222">
        <f t="shared" si="11"/>
        <v>0</v>
      </c>
      <c r="O35" s="93"/>
      <c r="P35" s="215" t="s">
        <v>76</v>
      </c>
      <c r="Q35" s="243">
        <f t="shared" si="12"/>
        <v>0.2430932405229925</v>
      </c>
      <c r="R35" s="243">
        <f t="shared" si="13"/>
        <v>0.31090187503149486</v>
      </c>
      <c r="S35" s="243">
        <f t="shared" si="14"/>
        <v>0.16144216766449448</v>
      </c>
      <c r="U35" s="215" t="s">
        <v>76</v>
      </c>
      <c r="V35" s="243">
        <f t="shared" si="15"/>
        <v>0.38172590295629344</v>
      </c>
      <c r="W35" s="243">
        <f t="shared" si="16"/>
        <v>0.50337643639567431</v>
      </c>
      <c r="X35" s="243">
        <f t="shared" si="17"/>
        <v>0.23165451958879044</v>
      </c>
    </row>
    <row r="36" spans="1:24" ht="16.5" customHeight="1">
      <c r="A36" s="102" t="s">
        <v>75</v>
      </c>
      <c r="B36" s="247">
        <f t="shared" si="3"/>
        <v>2.2210005311822566E-2</v>
      </c>
      <c r="C36" s="247">
        <f t="shared" si="4"/>
        <v>4.0413042810166264E-2</v>
      </c>
      <c r="D36" s="247">
        <f t="shared" si="5"/>
        <v>0</v>
      </c>
      <c r="F36" s="215" t="s">
        <v>75</v>
      </c>
      <c r="G36" s="238">
        <f t="shared" si="6"/>
        <v>5.6272121390664294E-2</v>
      </c>
      <c r="H36" s="238">
        <f t="shared" si="7"/>
        <v>6.9791463108232601E-2</v>
      </c>
      <c r="I36" s="238">
        <f t="shared" si="8"/>
        <v>3.9709908667210067E-2</v>
      </c>
      <c r="J36" s="99"/>
      <c r="K36" s="215" t="s">
        <v>75</v>
      </c>
      <c r="L36" s="238">
        <f t="shared" si="9"/>
        <v>0.28823096954164751</v>
      </c>
      <c r="M36" s="238">
        <f t="shared" si="10"/>
        <v>0.28173740609388703</v>
      </c>
      <c r="N36" s="238">
        <f t="shared" si="11"/>
        <v>0.29659825972101289</v>
      </c>
      <c r="O36" s="93"/>
      <c r="P36" s="215" t="s">
        <v>75</v>
      </c>
      <c r="Q36" s="243">
        <f t="shared" si="12"/>
        <v>0.87126486068021058</v>
      </c>
      <c r="R36" s="243">
        <f t="shared" si="13"/>
        <v>1.1504590994534785</v>
      </c>
      <c r="S36" s="243">
        <f t="shared" si="14"/>
        <v>0.53507597711125165</v>
      </c>
      <c r="U36" s="215" t="s">
        <v>75</v>
      </c>
      <c r="V36" s="243">
        <f t="shared" si="15"/>
        <v>0.31201869653670267</v>
      </c>
      <c r="W36" s="243">
        <f t="shared" si="16"/>
        <v>0.38733661754672483</v>
      </c>
      <c r="X36" s="243">
        <f t="shared" si="17"/>
        <v>0.21909714742899344</v>
      </c>
    </row>
    <row r="37" spans="1:24" ht="16.5" customHeight="1">
      <c r="A37" s="98" t="s">
        <v>74</v>
      </c>
      <c r="B37" s="247">
        <f t="shared" si="3"/>
        <v>7.1466392377323498</v>
      </c>
      <c r="C37" s="247">
        <f t="shared" si="4"/>
        <v>11.795384000737577</v>
      </c>
      <c r="D37" s="247">
        <f t="shared" si="5"/>
        <v>1.4745833575503731</v>
      </c>
      <c r="F37" s="215" t="s">
        <v>74</v>
      </c>
      <c r="G37" s="238">
        <f t="shared" si="6"/>
        <v>7.4473035919374606</v>
      </c>
      <c r="H37" s="238">
        <f t="shared" si="7"/>
        <v>12.029256581334971</v>
      </c>
      <c r="I37" s="238">
        <f t="shared" si="8"/>
        <v>1.8340657816487023</v>
      </c>
      <c r="J37" s="99"/>
      <c r="K37" s="215" t="s">
        <v>74</v>
      </c>
      <c r="L37" s="238">
        <f t="shared" si="9"/>
        <v>4.5787155685948484</v>
      </c>
      <c r="M37" s="238">
        <f t="shared" si="10"/>
        <v>7.9333409602257561</v>
      </c>
      <c r="N37" s="238">
        <f t="shared" si="11"/>
        <v>0.25610837138269038</v>
      </c>
      <c r="O37" s="93"/>
      <c r="P37" s="215" t="s">
        <v>74</v>
      </c>
      <c r="Q37" s="243">
        <f t="shared" si="12"/>
        <v>5.2727207506025193</v>
      </c>
      <c r="R37" s="243">
        <f t="shared" si="13"/>
        <v>8.51742867657501</v>
      </c>
      <c r="S37" s="243">
        <f t="shared" si="14"/>
        <v>1.3656389285241464</v>
      </c>
      <c r="U37" s="215" t="s">
        <v>74</v>
      </c>
      <c r="V37" s="243">
        <f t="shared" si="15"/>
        <v>6.1114929571136427</v>
      </c>
      <c r="W37" s="243">
        <f t="shared" si="16"/>
        <v>10.057973861877313</v>
      </c>
      <c r="X37" s="243">
        <f t="shared" si="17"/>
        <v>1.2426235794546716</v>
      </c>
    </row>
    <row r="38" spans="1:24" ht="16.5" customHeight="1">
      <c r="A38" s="219" t="s">
        <v>73</v>
      </c>
      <c r="B38" s="247">
        <f t="shared" si="3"/>
        <v>16.351377484797126</v>
      </c>
      <c r="C38" s="247">
        <f t="shared" si="4"/>
        <v>16.436430129997849</v>
      </c>
      <c r="D38" s="247">
        <f t="shared" si="5"/>
        <v>16.247602513072515</v>
      </c>
      <c r="F38" s="215" t="s">
        <v>73</v>
      </c>
      <c r="G38" s="238">
        <f t="shared" si="6"/>
        <v>14.139758089651139</v>
      </c>
      <c r="H38" s="238">
        <f t="shared" si="7"/>
        <v>11.82515532477845</v>
      </c>
      <c r="I38" s="238">
        <f t="shared" si="8"/>
        <v>16.975320956761799</v>
      </c>
      <c r="J38" s="99"/>
      <c r="K38" s="215" t="s">
        <v>73</v>
      </c>
      <c r="L38" s="238">
        <f t="shared" si="9"/>
        <v>16.147891001284844</v>
      </c>
      <c r="M38" s="238">
        <f t="shared" si="10"/>
        <v>15.578537924722571</v>
      </c>
      <c r="N38" s="238">
        <f t="shared" si="11"/>
        <v>16.881531697096325</v>
      </c>
      <c r="O38" s="93"/>
      <c r="P38" s="215" t="s">
        <v>73</v>
      </c>
      <c r="Q38" s="243">
        <f t="shared" si="12"/>
        <v>16.289499523240263</v>
      </c>
      <c r="R38" s="243">
        <f t="shared" si="13"/>
        <v>14.89351305375579</v>
      </c>
      <c r="S38" s="243">
        <f t="shared" si="14"/>
        <v>17.970462335064209</v>
      </c>
      <c r="T38" s="93"/>
      <c r="U38" s="215" t="s">
        <v>73</v>
      </c>
      <c r="V38" s="243">
        <f t="shared" si="15"/>
        <v>15.736513117946755</v>
      </c>
      <c r="W38" s="243">
        <f t="shared" si="16"/>
        <v>14.691968770553515</v>
      </c>
      <c r="X38" s="243">
        <f t="shared" si="17"/>
        <v>17.025192858038967</v>
      </c>
    </row>
    <row r="39" spans="1:24" s="93" customFormat="1" ht="16.5" customHeight="1">
      <c r="A39" s="98" t="s">
        <v>72</v>
      </c>
      <c r="B39" s="247">
        <f t="shared" si="3"/>
        <v>2.0189992661408889</v>
      </c>
      <c r="C39" s="247">
        <f t="shared" si="4"/>
        <v>3.5213128860751715</v>
      </c>
      <c r="D39" s="247">
        <f t="shared" si="5"/>
        <v>0.18598686467768213</v>
      </c>
      <c r="F39" s="215" t="s">
        <v>72</v>
      </c>
      <c r="G39" s="238">
        <f t="shared" si="6"/>
        <v>1.2713742266852817</v>
      </c>
      <c r="H39" s="238">
        <f t="shared" si="7"/>
        <v>2.0452000533516963</v>
      </c>
      <c r="I39" s="238">
        <f t="shared" si="8"/>
        <v>0.32337925622771069</v>
      </c>
      <c r="J39" s="99"/>
      <c r="K39" s="215" t="s">
        <v>72</v>
      </c>
      <c r="L39" s="238">
        <f t="shared" si="9"/>
        <v>1.2507472018578702</v>
      </c>
      <c r="M39" s="238">
        <f t="shared" si="10"/>
        <v>2.1474278305304502</v>
      </c>
      <c r="N39" s="238">
        <f t="shared" si="11"/>
        <v>9.5328135165468023E-2</v>
      </c>
      <c r="P39" s="215" t="s">
        <v>72</v>
      </c>
      <c r="Q39" s="243">
        <f t="shared" si="12"/>
        <v>1.184349600447812</v>
      </c>
      <c r="R39" s="243">
        <f t="shared" si="13"/>
        <v>2.1259213674796027</v>
      </c>
      <c r="S39" s="243">
        <f t="shared" si="14"/>
        <v>5.0565599211544403E-2</v>
      </c>
      <c r="T39" s="50"/>
      <c r="U39" s="215" t="s">
        <v>72</v>
      </c>
      <c r="V39" s="243">
        <f t="shared" si="15"/>
        <v>1.4318059422585263</v>
      </c>
      <c r="W39" s="243">
        <f t="shared" si="16"/>
        <v>2.4598215964531107</v>
      </c>
      <c r="X39" s="243">
        <f t="shared" si="17"/>
        <v>0.16351805255396357</v>
      </c>
    </row>
    <row r="40" spans="1:24" ht="16.5" customHeight="1">
      <c r="A40" s="101" t="s">
        <v>71</v>
      </c>
      <c r="B40" s="247">
        <f t="shared" si="3"/>
        <v>7.9556576821706013</v>
      </c>
      <c r="C40" s="247">
        <f t="shared" si="4"/>
        <v>4.9420695165801041</v>
      </c>
      <c r="D40" s="247">
        <f t="shared" si="5"/>
        <v>11.632615946498778</v>
      </c>
      <c r="F40" s="216" t="s">
        <v>70</v>
      </c>
      <c r="G40" s="238">
        <f t="shared" si="6"/>
        <v>9.8585511850020708</v>
      </c>
      <c r="H40" s="238">
        <f t="shared" si="7"/>
        <v>6.0465772715570321</v>
      </c>
      <c r="I40" s="238">
        <f t="shared" si="8"/>
        <v>14.528506584434856</v>
      </c>
      <c r="J40" s="99"/>
      <c r="K40" s="216" t="s">
        <v>70</v>
      </c>
      <c r="L40" s="238">
        <f t="shared" si="9"/>
        <v>6.853386971547927</v>
      </c>
      <c r="M40" s="238">
        <f t="shared" si="10"/>
        <v>4.5137474735918852</v>
      </c>
      <c r="N40" s="238">
        <f t="shared" si="11"/>
        <v>9.8681326889020369</v>
      </c>
      <c r="O40" s="93"/>
      <c r="P40" s="216" t="s">
        <v>70</v>
      </c>
      <c r="Q40" s="243">
        <f t="shared" si="12"/>
        <v>6.3562125172163242</v>
      </c>
      <c r="R40" s="243">
        <f t="shared" si="13"/>
        <v>3.499783926250899</v>
      </c>
      <c r="S40" s="243">
        <f t="shared" si="14"/>
        <v>9.7957517541666057</v>
      </c>
      <c r="U40" s="216" t="s">
        <v>70</v>
      </c>
      <c r="V40" s="243">
        <f t="shared" si="15"/>
        <v>7.7496017109526782</v>
      </c>
      <c r="W40" s="243">
        <f t="shared" si="16"/>
        <v>4.7451613621171438</v>
      </c>
      <c r="X40" s="243">
        <f t="shared" si="17"/>
        <v>11.456252766527561</v>
      </c>
    </row>
    <row r="41" spans="1:24" ht="16.5" customHeight="1">
      <c r="A41" s="98" t="s">
        <v>69</v>
      </c>
      <c r="B41" s="247">
        <f t="shared" si="3"/>
        <v>0.32031387888875656</v>
      </c>
      <c r="C41" s="247">
        <f t="shared" si="4"/>
        <v>0</v>
      </c>
      <c r="D41" s="247">
        <f t="shared" si="5"/>
        <v>0.71116164920852465</v>
      </c>
      <c r="F41" s="217" t="s">
        <v>69</v>
      </c>
      <c r="G41" s="238">
        <f t="shared" si="6"/>
        <v>1.8017325665296156E-2</v>
      </c>
      <c r="H41" s="238">
        <f t="shared" si="7"/>
        <v>3.2724441590749061E-2</v>
      </c>
      <c r="I41" s="222">
        <f t="shared" si="8"/>
        <v>0</v>
      </c>
      <c r="J41" s="99"/>
      <c r="K41" s="217" t="s">
        <v>69</v>
      </c>
      <c r="L41" s="238">
        <f t="shared" si="9"/>
        <v>0.3328913104718193</v>
      </c>
      <c r="M41" s="238">
        <f t="shared" si="10"/>
        <v>0.25122983640315755</v>
      </c>
      <c r="N41" s="238">
        <f t="shared" si="11"/>
        <v>0.43811631604913037</v>
      </c>
      <c r="O41" s="93"/>
      <c r="P41" s="217" t="s">
        <v>69</v>
      </c>
      <c r="Q41" s="243">
        <f t="shared" si="12"/>
        <v>0.28972643251075941</v>
      </c>
      <c r="R41" s="243">
        <f t="shared" si="13"/>
        <v>0.41702997087967214</v>
      </c>
      <c r="S41" s="243">
        <f t="shared" si="14"/>
        <v>0.13643518041805799</v>
      </c>
      <c r="U41" s="217" t="s">
        <v>69</v>
      </c>
      <c r="V41" s="243">
        <f t="shared" si="15"/>
        <v>0.24061596670161564</v>
      </c>
      <c r="W41" s="243">
        <f t="shared" si="16"/>
        <v>0.17609349493975829</v>
      </c>
      <c r="X41" s="243">
        <f t="shared" si="17"/>
        <v>0.32022506219509017</v>
      </c>
    </row>
    <row r="42" spans="1:24" ht="16.5" customHeight="1">
      <c r="A42" s="100" t="s">
        <v>68</v>
      </c>
      <c r="B42" s="247">
        <f t="shared" si="3"/>
        <v>0.99539670194088414</v>
      </c>
      <c r="C42" s="247">
        <f t="shared" si="4"/>
        <v>0.52321829189587876</v>
      </c>
      <c r="D42" s="247">
        <f t="shared" si="5"/>
        <v>1.5715140118229152</v>
      </c>
      <c r="F42" s="217" t="s">
        <v>68</v>
      </c>
      <c r="G42" s="238">
        <f t="shared" si="6"/>
        <v>1.1388486843509706</v>
      </c>
      <c r="H42" s="238">
        <f t="shared" si="7"/>
        <v>0.96777495510082545</v>
      </c>
      <c r="I42" s="238">
        <f t="shared" si="8"/>
        <v>1.3484268986181331</v>
      </c>
      <c r="J42" s="99"/>
      <c r="K42" s="217" t="s">
        <v>68</v>
      </c>
      <c r="L42" s="238">
        <f t="shared" si="9"/>
        <v>0.98476051751028904</v>
      </c>
      <c r="M42" s="238">
        <f t="shared" si="10"/>
        <v>0.82446707089196503</v>
      </c>
      <c r="N42" s="238">
        <f t="shared" si="11"/>
        <v>1.1913068602843333</v>
      </c>
      <c r="O42" s="93"/>
      <c r="P42" s="217" t="s">
        <v>68</v>
      </c>
      <c r="Q42" s="243">
        <f t="shared" si="12"/>
        <v>0.69741231666857151</v>
      </c>
      <c r="R42" s="243">
        <f t="shared" si="13"/>
        <v>0.50773513481322219</v>
      </c>
      <c r="S42" s="243">
        <f t="shared" si="14"/>
        <v>0.925810152836822</v>
      </c>
      <c r="U42" s="217" t="s">
        <v>68</v>
      </c>
      <c r="V42" s="243">
        <f t="shared" si="15"/>
        <v>0.95267221908197153</v>
      </c>
      <c r="W42" s="243">
        <f t="shared" si="16"/>
        <v>0.70510306592243599</v>
      </c>
      <c r="X42" s="243">
        <f t="shared" si="17"/>
        <v>1.2581042983849398</v>
      </c>
    </row>
    <row r="43" spans="1:24" ht="16.5" customHeight="1">
      <c r="A43" s="98" t="s">
        <v>67</v>
      </c>
      <c r="B43" s="247">
        <f t="shared" si="3"/>
        <v>0.12473071424168032</v>
      </c>
      <c r="C43" s="247">
        <f t="shared" si="4"/>
        <v>0</v>
      </c>
      <c r="D43" s="247">
        <f t="shared" si="5"/>
        <v>0.27697231383033577</v>
      </c>
      <c r="F43" s="217" t="s">
        <v>67</v>
      </c>
      <c r="G43" s="238">
        <f t="shared" si="6"/>
        <v>0.33225314769510589</v>
      </c>
      <c r="H43" s="238">
        <f t="shared" si="7"/>
        <v>0.33406847007807339</v>
      </c>
      <c r="I43" s="238">
        <f t="shared" si="8"/>
        <v>0.33002924093274588</v>
      </c>
      <c r="J43" s="99"/>
      <c r="K43" s="217" t="s">
        <v>67</v>
      </c>
      <c r="L43" s="238">
        <f t="shared" si="9"/>
        <v>0.21428375119380527</v>
      </c>
      <c r="M43" s="238">
        <f t="shared" si="10"/>
        <v>0.1748083743278801</v>
      </c>
      <c r="N43" s="238">
        <f t="shared" si="11"/>
        <v>0.26514980275920902</v>
      </c>
      <c r="O43" s="93"/>
      <c r="P43" s="217" t="s">
        <v>67</v>
      </c>
      <c r="Q43" s="243">
        <f t="shared" si="12"/>
        <v>0.2772964761490827</v>
      </c>
      <c r="R43" s="243">
        <f t="shared" si="13"/>
        <v>0.255623643812732</v>
      </c>
      <c r="S43" s="243">
        <f t="shared" si="14"/>
        <v>0.3033935952692664</v>
      </c>
      <c r="U43" s="217" t="s">
        <v>67</v>
      </c>
      <c r="V43" s="243">
        <f t="shared" si="15"/>
        <v>0.23709775561446086</v>
      </c>
      <c r="W43" s="243">
        <f t="shared" si="16"/>
        <v>0.19086708298765695</v>
      </c>
      <c r="X43" s="243">
        <f t="shared" si="17"/>
        <v>0.29414738875304464</v>
      </c>
    </row>
    <row r="44" spans="1:24" ht="16.5" customHeight="1">
      <c r="A44" s="98" t="s">
        <v>66</v>
      </c>
      <c r="B44" s="247">
        <f t="shared" si="3"/>
        <v>0.76772303532235331</v>
      </c>
      <c r="C44" s="247">
        <f t="shared" si="4"/>
        <v>0.14905190694243831</v>
      </c>
      <c r="D44" s="247">
        <f t="shared" si="5"/>
        <v>1.5226249646118744</v>
      </c>
      <c r="F44" s="218" t="s">
        <v>66</v>
      </c>
      <c r="G44" s="238">
        <f t="shared" si="6"/>
        <v>0.29758473906899097</v>
      </c>
      <c r="H44" s="238">
        <f t="shared" si="7"/>
        <v>0.49009116316003337</v>
      </c>
      <c r="I44" s="238">
        <f t="shared" si="8"/>
        <v>6.1749857975326658E-2</v>
      </c>
      <c r="J44" s="99"/>
      <c r="K44" s="218" t="s">
        <v>66</v>
      </c>
      <c r="L44" s="238">
        <f t="shared" si="9"/>
        <v>0.17658011721621789</v>
      </c>
      <c r="M44" s="238">
        <f t="shared" si="10"/>
        <v>0.10235289631239751</v>
      </c>
      <c r="N44" s="238">
        <f t="shared" si="11"/>
        <v>0.27222570557561487</v>
      </c>
      <c r="O44" s="93"/>
      <c r="P44" s="218" t="s">
        <v>66</v>
      </c>
      <c r="Q44" s="243">
        <f t="shared" si="12"/>
        <v>0.29314675607336843</v>
      </c>
      <c r="R44" s="243">
        <f t="shared" si="13"/>
        <v>0.14460907448665306</v>
      </c>
      <c r="S44" s="243">
        <f t="shared" si="14"/>
        <v>0.47200688427648901</v>
      </c>
      <c r="U44" s="218" t="s">
        <v>66</v>
      </c>
      <c r="V44" s="243">
        <f t="shared" si="15"/>
        <v>0.3845870987199434</v>
      </c>
      <c r="W44" s="243">
        <f t="shared" si="16"/>
        <v>0.22056775090732855</v>
      </c>
      <c r="X44" s="243">
        <f t="shared" si="17"/>
        <v>0.58695311519879945</v>
      </c>
    </row>
    <row r="45" spans="1:24" ht="16.5" customHeight="1">
      <c r="A45" s="101" t="s">
        <v>65</v>
      </c>
      <c r="B45" s="247">
        <f t="shared" si="3"/>
        <v>0.33534574560170111</v>
      </c>
      <c r="C45" s="247">
        <f t="shared" si="4"/>
        <v>0.20344816988844155</v>
      </c>
      <c r="D45" s="247">
        <f t="shared" si="5"/>
        <v>0.49627745040506516</v>
      </c>
      <c r="F45" s="218" t="s">
        <v>65</v>
      </c>
      <c r="G45" s="238">
        <f t="shared" si="6"/>
        <v>0.58330024464283425</v>
      </c>
      <c r="H45" s="238">
        <f t="shared" si="7"/>
        <v>0.65092171258944942</v>
      </c>
      <c r="I45" s="238">
        <f t="shared" si="8"/>
        <v>0.50045884894464743</v>
      </c>
      <c r="J45" s="99"/>
      <c r="K45" s="218" t="s">
        <v>65</v>
      </c>
      <c r="L45" s="238">
        <f t="shared" si="9"/>
        <v>0.17752485519743305</v>
      </c>
      <c r="M45" s="238">
        <f t="shared" si="10"/>
        <v>0.27441558936811195</v>
      </c>
      <c r="N45" s="238">
        <f t="shared" si="11"/>
        <v>5.2676165411021506E-2</v>
      </c>
      <c r="O45" s="93"/>
      <c r="P45" s="218" t="s">
        <v>65</v>
      </c>
      <c r="Q45" s="243">
        <f t="shared" si="12"/>
        <v>0.33485801903201506</v>
      </c>
      <c r="R45" s="243">
        <f t="shared" si="13"/>
        <v>0.41443403184453687</v>
      </c>
      <c r="S45" s="243">
        <f t="shared" si="14"/>
        <v>0.23903737809093717</v>
      </c>
      <c r="U45" s="218" t="s">
        <v>65</v>
      </c>
      <c r="V45" s="243">
        <f t="shared" si="15"/>
        <v>0.35781902279779593</v>
      </c>
      <c r="W45" s="243">
        <f t="shared" si="16"/>
        <v>0.38503424018861077</v>
      </c>
      <c r="X45" s="243">
        <f t="shared" si="17"/>
        <v>0.32424294786974417</v>
      </c>
    </row>
    <row r="46" spans="1:24" ht="16.5" customHeight="1">
      <c r="A46" s="100" t="s">
        <v>64</v>
      </c>
      <c r="B46" s="247">
        <f t="shared" si="3"/>
        <v>3.0001241395734159</v>
      </c>
      <c r="C46" s="247">
        <f t="shared" si="4"/>
        <v>3.2531731153385168</v>
      </c>
      <c r="D46" s="247">
        <f t="shared" si="5"/>
        <v>2.6913724218227091</v>
      </c>
      <c r="F46" s="218" t="s">
        <v>64</v>
      </c>
      <c r="G46" s="238">
        <f t="shared" si="6"/>
        <v>4.281036124311008</v>
      </c>
      <c r="H46" s="238">
        <f t="shared" si="7"/>
        <v>4.8750112441801674</v>
      </c>
      <c r="I46" s="238">
        <f t="shared" si="8"/>
        <v>3.5533718272447974</v>
      </c>
      <c r="J46" s="99"/>
      <c r="K46" s="218" t="s">
        <v>64</v>
      </c>
      <c r="L46" s="238">
        <f t="shared" si="9"/>
        <v>5.1774217928722095</v>
      </c>
      <c r="M46" s="238">
        <f t="shared" si="10"/>
        <v>5.5778515044045305</v>
      </c>
      <c r="N46" s="238">
        <f t="shared" si="11"/>
        <v>4.6614475331633809</v>
      </c>
      <c r="O46" s="93"/>
      <c r="P46" s="218" t="s">
        <v>64</v>
      </c>
      <c r="Q46" s="243">
        <f t="shared" si="12"/>
        <v>3.6786831253748802</v>
      </c>
      <c r="R46" s="243">
        <f t="shared" si="13"/>
        <v>3.9749934719768381</v>
      </c>
      <c r="S46" s="243">
        <f t="shared" si="14"/>
        <v>3.3218840558391314</v>
      </c>
      <c r="U46" s="218" t="s">
        <v>64</v>
      </c>
      <c r="V46" s="243">
        <f t="shared" si="15"/>
        <v>4.0277370675541038</v>
      </c>
      <c r="W46" s="243">
        <f t="shared" si="16"/>
        <v>4.4206412734909639</v>
      </c>
      <c r="X46" s="243">
        <f t="shared" si="17"/>
        <v>3.5430016025147881</v>
      </c>
    </row>
    <row r="47" spans="1:24" ht="16.5" customHeight="1">
      <c r="A47" s="100" t="s">
        <v>63</v>
      </c>
      <c r="B47" s="247">
        <f t="shared" si="3"/>
        <v>3.6612729288747801</v>
      </c>
      <c r="C47" s="247">
        <f t="shared" si="4"/>
        <v>2.4462952149728019</v>
      </c>
      <c r="D47" s="247">
        <f t="shared" si="5"/>
        <v>5.1437742209456463</v>
      </c>
      <c r="F47" s="218" t="s">
        <v>63</v>
      </c>
      <c r="G47" s="238">
        <f t="shared" si="6"/>
        <v>3.3934907074148555</v>
      </c>
      <c r="H47" s="238">
        <f t="shared" si="7"/>
        <v>2.1401164431788926</v>
      </c>
      <c r="I47" s="238">
        <f t="shared" si="8"/>
        <v>4.928968663372074</v>
      </c>
      <c r="J47" s="99"/>
      <c r="K47" s="218" t="s">
        <v>63</v>
      </c>
      <c r="L47" s="238">
        <f t="shared" si="9"/>
        <v>4.4216314079000707</v>
      </c>
      <c r="M47" s="238">
        <f t="shared" si="10"/>
        <v>2.3106433283758534</v>
      </c>
      <c r="N47" s="238">
        <f t="shared" si="11"/>
        <v>7.1417480231696508</v>
      </c>
      <c r="O47" s="93"/>
      <c r="P47" s="218" t="s">
        <v>63</v>
      </c>
      <c r="Q47" s="243">
        <f t="shared" si="12"/>
        <v>3.2083469242531808</v>
      </c>
      <c r="R47" s="243">
        <f t="shared" si="13"/>
        <v>2.3375667499912196</v>
      </c>
      <c r="S47" s="243">
        <f t="shared" si="14"/>
        <v>4.2568879539871434</v>
      </c>
      <c r="U47" s="218" t="s">
        <v>63</v>
      </c>
      <c r="V47" s="243">
        <f t="shared" si="15"/>
        <v>3.6673747596330633</v>
      </c>
      <c r="W47" s="243">
        <f t="shared" si="16"/>
        <v>2.3090926254085762</v>
      </c>
      <c r="X47" s="243">
        <f t="shared" si="17"/>
        <v>5.3431393667107736</v>
      </c>
    </row>
    <row r="48" spans="1:24" ht="16.5" customHeight="1">
      <c r="A48" s="101" t="s">
        <v>62</v>
      </c>
      <c r="B48" s="247">
        <f t="shared" si="3"/>
        <v>1.6949696449185956</v>
      </c>
      <c r="C48" s="247">
        <f t="shared" si="4"/>
        <v>0.94517348412674029</v>
      </c>
      <c r="D48" s="247">
        <f t="shared" si="5"/>
        <v>2.6098719277950995</v>
      </c>
      <c r="F48" s="218" t="s">
        <v>62</v>
      </c>
      <c r="G48" s="238">
        <f t="shared" si="6"/>
        <v>1.5150777690964439</v>
      </c>
      <c r="H48" s="238">
        <f t="shared" si="7"/>
        <v>0.40959834237520509</v>
      </c>
      <c r="I48" s="238">
        <f t="shared" si="8"/>
        <v>2.8693734004411788</v>
      </c>
      <c r="J48" s="99"/>
      <c r="K48" s="218" t="s">
        <v>62</v>
      </c>
      <c r="L48" s="238">
        <f t="shared" si="9"/>
        <v>1.3403255395312725</v>
      </c>
      <c r="M48" s="238">
        <f t="shared" si="10"/>
        <v>0.3322274339320444</v>
      </c>
      <c r="N48" s="238">
        <f t="shared" si="11"/>
        <v>2.6393117505193908</v>
      </c>
      <c r="O48" s="93"/>
      <c r="P48" s="218" t="s">
        <v>62</v>
      </c>
      <c r="Q48" s="243">
        <f t="shared" si="12"/>
        <v>1.1537335334361656</v>
      </c>
      <c r="R48" s="243">
        <f t="shared" si="13"/>
        <v>0.5753822520229237</v>
      </c>
      <c r="S48" s="243">
        <f t="shared" si="14"/>
        <v>1.8501493064238537</v>
      </c>
      <c r="U48" s="218" t="s">
        <v>62</v>
      </c>
      <c r="V48" s="243">
        <f t="shared" si="15"/>
        <v>1.4252993711515591</v>
      </c>
      <c r="W48" s="243">
        <f t="shared" si="16"/>
        <v>0.56554062506475433</v>
      </c>
      <c r="X48" s="243">
        <f t="shared" si="17"/>
        <v>2.4860188277734512</v>
      </c>
    </row>
    <row r="49" spans="1:24" ht="16.5" customHeight="1">
      <c r="A49" s="101" t="s">
        <v>61</v>
      </c>
      <c r="B49" s="247">
        <f t="shared" si="3"/>
        <v>0.52679092446824771</v>
      </c>
      <c r="C49" s="247">
        <f t="shared" si="4"/>
        <v>0.57961215771843011</v>
      </c>
      <c r="D49" s="247">
        <f t="shared" si="5"/>
        <v>0.46237421982072519</v>
      </c>
      <c r="F49" s="218" t="s">
        <v>61</v>
      </c>
      <c r="G49" s="238">
        <f t="shared" si="6"/>
        <v>1.0794171267062023</v>
      </c>
      <c r="H49" s="238">
        <f t="shared" si="7"/>
        <v>1.363725189134865</v>
      </c>
      <c r="I49" s="238">
        <f t="shared" si="8"/>
        <v>0.73111831842786756</v>
      </c>
      <c r="J49" s="99"/>
      <c r="K49" s="218" t="s">
        <v>61</v>
      </c>
      <c r="L49" s="238">
        <f t="shared" si="9"/>
        <v>0.84906178929938236</v>
      </c>
      <c r="M49" s="238">
        <f t="shared" si="10"/>
        <v>0.73935095145482976</v>
      </c>
      <c r="N49" s="238">
        <f t="shared" si="11"/>
        <v>0.99042984144081103</v>
      </c>
      <c r="O49" s="93"/>
      <c r="P49" s="218" t="s">
        <v>61</v>
      </c>
      <c r="Q49" s="243">
        <f t="shared" si="12"/>
        <v>0.60973524192949624</v>
      </c>
      <c r="R49" s="243">
        <f t="shared" si="13"/>
        <v>0.58637681734820246</v>
      </c>
      <c r="S49" s="243">
        <f t="shared" si="14"/>
        <v>0.63786204969035465</v>
      </c>
      <c r="T49" s="93"/>
      <c r="U49" s="218" t="s">
        <v>61</v>
      </c>
      <c r="V49" s="243">
        <f t="shared" si="15"/>
        <v>0.76455389613265945</v>
      </c>
      <c r="W49" s="243">
        <f t="shared" si="16"/>
        <v>0.81550206024400596</v>
      </c>
      <c r="X49" s="243">
        <f t="shared" si="17"/>
        <v>0.70170595628945631</v>
      </c>
    </row>
    <row r="50" spans="1:24" s="93" customFormat="1" ht="16.5" customHeight="1">
      <c r="A50" s="98" t="s">
        <v>60</v>
      </c>
      <c r="B50" s="247">
        <f t="shared" si="3"/>
        <v>3.912338882456714</v>
      </c>
      <c r="C50" s="247">
        <f t="shared" si="4"/>
        <v>4.3813577553090139</v>
      </c>
      <c r="D50" s="247">
        <f t="shared" si="5"/>
        <v>3.3400766070896246</v>
      </c>
      <c r="F50" s="218" t="s">
        <v>60</v>
      </c>
      <c r="G50" s="238">
        <f t="shared" si="6"/>
        <v>2.2348315038489619</v>
      </c>
      <c r="H50" s="238">
        <f t="shared" si="7"/>
        <v>2.2897803585109915</v>
      </c>
      <c r="I50" s="238">
        <f t="shared" si="8"/>
        <v>2.167515014715466</v>
      </c>
      <c r="J50" s="99"/>
      <c r="K50" s="218" t="s">
        <v>60</v>
      </c>
      <c r="L50" s="238">
        <f t="shared" si="9"/>
        <v>0.92043244951663772</v>
      </c>
      <c r="M50" s="238">
        <f t="shared" si="10"/>
        <v>0.59535522251458639</v>
      </c>
      <c r="N50" s="238">
        <f t="shared" si="11"/>
        <v>1.3393111608608228</v>
      </c>
      <c r="P50" s="218" t="s">
        <v>60</v>
      </c>
      <c r="Q50" s="243">
        <f t="shared" si="12"/>
        <v>1.1108543551146768</v>
      </c>
      <c r="R50" s="243">
        <f t="shared" si="13"/>
        <v>0.67402793535806393</v>
      </c>
      <c r="S50" s="243">
        <f t="shared" si="14"/>
        <v>1.6368544152042483</v>
      </c>
      <c r="U50" s="218" t="s">
        <v>60</v>
      </c>
      <c r="V50" s="243">
        <f t="shared" si="15"/>
        <v>2.0459245233512782</v>
      </c>
      <c r="W50" s="243">
        <f t="shared" si="16"/>
        <v>1.9798142902422946</v>
      </c>
      <c r="X50" s="243">
        <f t="shared" si="17"/>
        <v>2.1274863241814037</v>
      </c>
    </row>
    <row r="51" spans="1:24" s="93" customFormat="1" ht="16.5" customHeight="1">
      <c r="A51" s="100" t="s">
        <v>59</v>
      </c>
      <c r="B51" s="247">
        <f t="shared" si="3"/>
        <v>0.43575523729659477</v>
      </c>
      <c r="C51" s="222">
        <f t="shared" si="4"/>
        <v>0</v>
      </c>
      <c r="D51" s="247">
        <f t="shared" si="5"/>
        <v>0.96743167513794326</v>
      </c>
      <c r="F51" s="217" t="s">
        <v>59</v>
      </c>
      <c r="G51" s="238">
        <f t="shared" si="6"/>
        <v>0.90052472258868832</v>
      </c>
      <c r="H51" s="238">
        <f t="shared" si="7"/>
        <v>0.64875042262608218</v>
      </c>
      <c r="I51" s="238">
        <f t="shared" si="8"/>
        <v>1.2089672193753955</v>
      </c>
      <c r="J51" s="99"/>
      <c r="K51" s="217" t="s">
        <v>59</v>
      </c>
      <c r="L51" s="238">
        <f t="shared" si="9"/>
        <v>0.33589729495750398</v>
      </c>
      <c r="M51" s="238">
        <f t="shared" si="10"/>
        <v>0.18823170499180109</v>
      </c>
      <c r="N51" s="238">
        <f t="shared" si="11"/>
        <v>0.52617199554218119</v>
      </c>
      <c r="P51" s="217" t="s">
        <v>59</v>
      </c>
      <c r="Q51" s="243">
        <f t="shared" si="12"/>
        <v>0.72711073589512787</v>
      </c>
      <c r="R51" s="243">
        <f t="shared" si="13"/>
        <v>0.4842189812008203</v>
      </c>
      <c r="S51" s="243">
        <f t="shared" si="14"/>
        <v>1.019586355010959</v>
      </c>
      <c r="U51" s="217" t="s">
        <v>59</v>
      </c>
      <c r="V51" s="243">
        <f t="shared" si="15"/>
        <v>0.60049081164070084</v>
      </c>
      <c r="W51" s="243">
        <f t="shared" si="16"/>
        <v>0.32954694585806149</v>
      </c>
      <c r="X51" s="243">
        <f t="shared" si="17"/>
        <v>0.93476084182918662</v>
      </c>
    </row>
    <row r="52" spans="1:24" s="93" customFormat="1" ht="16.5" customHeight="1">
      <c r="A52" s="98" t="s">
        <v>58</v>
      </c>
      <c r="B52" s="226">
        <v>0</v>
      </c>
      <c r="C52" s="226">
        <v>0</v>
      </c>
      <c r="D52" s="226">
        <v>0</v>
      </c>
      <c r="F52" s="218" t="s">
        <v>58</v>
      </c>
      <c r="G52" s="221" t="s">
        <v>8</v>
      </c>
      <c r="H52" s="221" t="s">
        <v>8</v>
      </c>
      <c r="I52" s="221" t="s">
        <v>8</v>
      </c>
      <c r="J52" s="46"/>
      <c r="K52" s="218" t="s">
        <v>58</v>
      </c>
      <c r="L52" s="222">
        <f t="shared" si="9"/>
        <v>0</v>
      </c>
      <c r="M52" s="222">
        <f t="shared" si="10"/>
        <v>0</v>
      </c>
      <c r="N52" s="222">
        <f t="shared" si="11"/>
        <v>0</v>
      </c>
      <c r="P52" s="218" t="s">
        <v>58</v>
      </c>
      <c r="Q52" s="239" t="s">
        <v>8</v>
      </c>
      <c r="R52" s="239" t="s">
        <v>8</v>
      </c>
      <c r="S52" s="239" t="s">
        <v>8</v>
      </c>
      <c r="U52" s="218" t="s">
        <v>58</v>
      </c>
      <c r="V52" s="239" t="s">
        <v>8</v>
      </c>
      <c r="W52" s="239" t="s">
        <v>8</v>
      </c>
      <c r="X52" s="239" t="s">
        <v>8</v>
      </c>
    </row>
    <row r="53" spans="1:24" s="93" customFormat="1" ht="16.5" customHeight="1">
      <c r="A53" s="98" t="s">
        <v>57</v>
      </c>
      <c r="B53" s="226">
        <v>0</v>
      </c>
      <c r="C53" s="226">
        <v>0</v>
      </c>
      <c r="D53" s="226">
        <v>0</v>
      </c>
      <c r="F53" s="218" t="s">
        <v>57</v>
      </c>
      <c r="G53" s="221" t="s">
        <v>8</v>
      </c>
      <c r="H53" s="221" t="s">
        <v>8</v>
      </c>
      <c r="I53" s="221" t="s">
        <v>8</v>
      </c>
      <c r="J53" s="46"/>
      <c r="K53" s="218" t="s">
        <v>57</v>
      </c>
      <c r="L53" s="222" t="s">
        <v>8</v>
      </c>
      <c r="M53" s="222" t="s">
        <v>8</v>
      </c>
      <c r="N53" s="222" t="s">
        <v>8</v>
      </c>
      <c r="P53" s="218" t="s">
        <v>57</v>
      </c>
      <c r="Q53" s="239" t="s">
        <v>8</v>
      </c>
      <c r="R53" s="239" t="s">
        <v>8</v>
      </c>
      <c r="S53" s="239" t="s">
        <v>8</v>
      </c>
      <c r="T53" s="50"/>
      <c r="U53" s="218" t="s">
        <v>57</v>
      </c>
      <c r="V53" s="239" t="s">
        <v>8</v>
      </c>
      <c r="W53" s="239" t="s">
        <v>8</v>
      </c>
      <c r="X53" s="239" t="s">
        <v>8</v>
      </c>
    </row>
    <row r="54" spans="1:24" ht="2.4500000000000002" customHeight="1">
      <c r="A54" s="96"/>
      <c r="B54" s="95"/>
      <c r="C54" s="95"/>
      <c r="D54" s="232"/>
      <c r="F54" s="51"/>
      <c r="G54" s="94"/>
      <c r="H54" s="94"/>
      <c r="I54" s="94"/>
      <c r="J54" s="94"/>
      <c r="K54" s="51"/>
      <c r="L54" s="241"/>
      <c r="M54" s="241"/>
      <c r="N54" s="241"/>
      <c r="O54" s="93"/>
      <c r="P54" s="51"/>
      <c r="Q54" s="94"/>
      <c r="R54" s="94"/>
      <c r="S54" s="94"/>
      <c r="U54" s="51"/>
      <c r="V54" s="94"/>
      <c r="W54" s="94"/>
      <c r="X54" s="94"/>
    </row>
    <row r="55" spans="1:24" ht="5.45" customHeight="1">
      <c r="A55" s="18"/>
      <c r="B55" s="18"/>
      <c r="C55" s="18"/>
      <c r="D55" s="233"/>
      <c r="L55" s="234"/>
      <c r="M55" s="234"/>
      <c r="N55" s="229"/>
    </row>
    <row r="56" spans="1:24" ht="14.45" customHeight="1">
      <c r="A56" s="45" t="s">
        <v>23</v>
      </c>
      <c r="B56" s="18"/>
      <c r="C56" s="18"/>
      <c r="D56" s="233"/>
      <c r="F56" s="45" t="s">
        <v>23</v>
      </c>
      <c r="K56" s="45" t="s">
        <v>23</v>
      </c>
      <c r="L56" s="234"/>
      <c r="M56" s="234"/>
      <c r="N56" s="229"/>
      <c r="P56" s="45" t="s">
        <v>23</v>
      </c>
      <c r="U56" s="45" t="s">
        <v>23</v>
      </c>
    </row>
    <row r="57" spans="1:24" ht="14.25" customHeight="1">
      <c r="L57" s="234"/>
      <c r="M57" s="234"/>
      <c r="N57" s="229"/>
    </row>
    <row r="58" spans="1:24" ht="14.25" customHeight="1">
      <c r="L58" s="234"/>
      <c r="M58" s="234"/>
      <c r="N58" s="229"/>
    </row>
    <row r="59" spans="1:24" ht="14.25" customHeight="1">
      <c r="L59" s="234"/>
      <c r="M59" s="234"/>
      <c r="N59" s="229"/>
    </row>
    <row r="60" spans="1:24" ht="14.25" customHeight="1">
      <c r="L60" s="234"/>
      <c r="M60" s="234"/>
      <c r="N60" s="229"/>
    </row>
    <row r="61" spans="1:24" ht="14.25" customHeight="1">
      <c r="L61" s="234"/>
      <c r="M61" s="234"/>
      <c r="N61" s="229"/>
    </row>
    <row r="62" spans="1:24" ht="14.25" customHeight="1">
      <c r="L62" s="234"/>
      <c r="M62" s="234"/>
      <c r="N62" s="229"/>
    </row>
    <row r="63" spans="1:24" ht="14.25" customHeight="1">
      <c r="L63" s="234"/>
      <c r="M63" s="234"/>
      <c r="N63" s="229"/>
    </row>
    <row r="64" spans="1:24" ht="14.25" customHeight="1">
      <c r="L64" s="234"/>
      <c r="M64" s="234"/>
      <c r="N64" s="229"/>
    </row>
    <row r="65" spans="2:24" ht="14.25" customHeight="1">
      <c r="L65" s="234"/>
      <c r="M65" s="234"/>
      <c r="N65" s="229"/>
    </row>
    <row r="66" spans="2:24" ht="14.25" customHeight="1">
      <c r="L66" s="234"/>
      <c r="M66" s="234"/>
      <c r="N66" s="229"/>
    </row>
    <row r="67" spans="2:24" ht="14.25" customHeight="1">
      <c r="L67" s="234"/>
      <c r="M67" s="234"/>
      <c r="N67" s="229"/>
    </row>
    <row r="68" spans="2:24" ht="14.25" customHeight="1">
      <c r="L68" s="234"/>
      <c r="M68" s="234"/>
      <c r="N68" s="229"/>
    </row>
    <row r="69" spans="2:24" ht="14.25" customHeight="1">
      <c r="L69" s="234"/>
      <c r="M69" s="234"/>
      <c r="N69" s="229"/>
    </row>
    <row r="70" spans="2:24" ht="14.25" customHeight="1">
      <c r="L70" s="234"/>
      <c r="M70" s="234"/>
      <c r="N70" s="229"/>
    </row>
    <row r="71" spans="2:24" ht="14.25" customHeight="1">
      <c r="L71" s="234"/>
      <c r="M71" s="234"/>
      <c r="N71" s="229"/>
    </row>
    <row r="72" spans="2:24" ht="14.25" customHeight="1">
      <c r="L72" s="234"/>
      <c r="M72" s="234"/>
      <c r="N72" s="229"/>
    </row>
    <row r="73" spans="2:24" ht="14.25" customHeight="1">
      <c r="L73" s="234"/>
      <c r="M73" s="234"/>
      <c r="N73" s="229"/>
    </row>
    <row r="74" spans="2:24" ht="14.25" customHeight="1">
      <c r="L74" s="234"/>
      <c r="M74" s="234"/>
      <c r="N74" s="229"/>
    </row>
    <row r="75" spans="2:24" ht="14.25" customHeight="1">
      <c r="L75" s="234"/>
      <c r="M75" s="234"/>
      <c r="N75" s="229"/>
    </row>
    <row r="76" spans="2:24" ht="14.25" customHeight="1">
      <c r="L76" s="234"/>
      <c r="M76" s="234"/>
      <c r="N76" s="229"/>
    </row>
    <row r="77" spans="2:24" ht="14.25" customHeight="1">
      <c r="B77" s="61"/>
      <c r="C77" s="61"/>
      <c r="D77" s="234"/>
      <c r="G77" s="61"/>
      <c r="H77" s="61"/>
      <c r="I77" s="50"/>
      <c r="J77" s="50"/>
      <c r="L77" s="242"/>
      <c r="M77" s="242"/>
      <c r="N77" s="234"/>
      <c r="Q77" s="61"/>
      <c r="R77" s="61"/>
      <c r="S77" s="50"/>
      <c r="V77" s="61"/>
      <c r="W77" s="61"/>
      <c r="X77" s="50"/>
    </row>
    <row r="78" spans="2:24" ht="14.25" customHeight="1">
      <c r="B78" s="61"/>
      <c r="C78" s="61"/>
      <c r="D78" s="234"/>
      <c r="G78" s="61"/>
      <c r="H78" s="61"/>
      <c r="I78" s="50"/>
      <c r="J78" s="50"/>
      <c r="L78" s="242"/>
      <c r="M78" s="242"/>
      <c r="N78" s="234"/>
      <c r="Q78" s="61"/>
      <c r="R78" s="61"/>
      <c r="S78" s="50"/>
      <c r="V78" s="61"/>
      <c r="W78" s="61"/>
      <c r="X78" s="50"/>
    </row>
    <row r="79" spans="2:24" ht="14.25" customHeight="1">
      <c r="B79" s="61"/>
      <c r="C79" s="61"/>
      <c r="D79" s="234"/>
      <c r="G79" s="61"/>
      <c r="H79" s="61"/>
      <c r="I79" s="50"/>
      <c r="J79" s="50"/>
      <c r="L79" s="242"/>
      <c r="M79" s="242"/>
      <c r="N79" s="234"/>
      <c r="Q79" s="61"/>
      <c r="R79" s="61"/>
      <c r="S79" s="50"/>
      <c r="V79" s="61"/>
      <c r="W79" s="61"/>
      <c r="X79" s="50"/>
    </row>
    <row r="80" spans="2:24" ht="14.25" customHeight="1">
      <c r="B80" s="61"/>
      <c r="C80" s="61"/>
      <c r="D80" s="234"/>
      <c r="G80" s="61"/>
      <c r="H80" s="61"/>
      <c r="I80" s="50"/>
      <c r="J80" s="50"/>
      <c r="L80" s="242"/>
      <c r="M80" s="242"/>
      <c r="N80" s="234"/>
      <c r="Q80" s="61"/>
      <c r="R80" s="61"/>
      <c r="S80" s="50"/>
      <c r="V80" s="61"/>
      <c r="W80" s="61"/>
      <c r="X80" s="50"/>
    </row>
    <row r="81" spans="2:24" ht="14.25" customHeight="1">
      <c r="B81" s="61"/>
      <c r="C81" s="61"/>
      <c r="D81" s="234"/>
      <c r="G81" s="61"/>
      <c r="H81" s="61"/>
      <c r="I81" s="50"/>
      <c r="J81" s="50"/>
      <c r="L81" s="242"/>
      <c r="M81" s="242"/>
      <c r="N81" s="234"/>
      <c r="Q81" s="61"/>
      <c r="R81" s="61"/>
      <c r="S81" s="50"/>
      <c r="V81" s="61"/>
      <c r="W81" s="61"/>
      <c r="X81" s="50"/>
    </row>
    <row r="82" spans="2:24" ht="14.25" customHeight="1">
      <c r="B82" s="61"/>
      <c r="C82" s="61"/>
      <c r="D82" s="234"/>
      <c r="G82" s="61"/>
      <c r="H82" s="61"/>
      <c r="I82" s="50"/>
      <c r="J82" s="50"/>
      <c r="L82" s="242"/>
      <c r="M82" s="242"/>
      <c r="N82" s="234"/>
      <c r="Q82" s="61"/>
      <c r="R82" s="61"/>
      <c r="S82" s="50"/>
      <c r="V82" s="61"/>
      <c r="W82" s="61"/>
      <c r="X82" s="50"/>
    </row>
    <row r="83" spans="2:24" ht="14.25" customHeight="1">
      <c r="B83" s="61"/>
      <c r="C83" s="61"/>
      <c r="D83" s="234"/>
      <c r="G83" s="61"/>
      <c r="H83" s="61"/>
      <c r="I83" s="50"/>
      <c r="J83" s="50"/>
      <c r="L83" s="242"/>
      <c r="M83" s="242"/>
      <c r="N83" s="234"/>
      <c r="Q83" s="61"/>
      <c r="R83" s="61"/>
      <c r="S83" s="50"/>
      <c r="V83" s="61"/>
      <c r="W83" s="61"/>
      <c r="X83" s="50"/>
    </row>
    <row r="84" spans="2:24" ht="14.25" customHeight="1">
      <c r="B84" s="61"/>
      <c r="C84" s="61"/>
      <c r="D84" s="234"/>
      <c r="G84" s="61"/>
      <c r="H84" s="61"/>
      <c r="I84" s="50"/>
      <c r="J84" s="50"/>
      <c r="L84" s="242"/>
      <c r="M84" s="242"/>
      <c r="N84" s="234"/>
      <c r="Q84" s="61"/>
      <c r="R84" s="61"/>
      <c r="S84" s="50"/>
      <c r="V84" s="61"/>
      <c r="W84" s="61"/>
      <c r="X84" s="50"/>
    </row>
    <row r="85" spans="2:24" ht="14.25" customHeight="1">
      <c r="B85" s="61"/>
      <c r="C85" s="61"/>
      <c r="D85" s="234"/>
      <c r="G85" s="61"/>
      <c r="H85" s="61"/>
      <c r="I85" s="50"/>
      <c r="J85" s="50"/>
      <c r="L85" s="61"/>
      <c r="M85" s="61"/>
      <c r="N85" s="50"/>
      <c r="Q85" s="61"/>
      <c r="R85" s="61"/>
      <c r="S85" s="50"/>
      <c r="V85" s="61"/>
      <c r="W85" s="61"/>
      <c r="X85" s="50"/>
    </row>
    <row r="86" spans="2:24" ht="14.25" customHeight="1">
      <c r="B86" s="61"/>
      <c r="C86" s="61"/>
      <c r="D86" s="234"/>
      <c r="G86" s="61"/>
      <c r="H86" s="61"/>
      <c r="I86" s="50"/>
      <c r="J86" s="50"/>
      <c r="L86" s="61"/>
      <c r="M86" s="61"/>
      <c r="N86" s="50"/>
      <c r="Q86" s="61"/>
      <c r="R86" s="61"/>
      <c r="S86" s="50"/>
      <c r="V86" s="61"/>
      <c r="W86" s="61"/>
      <c r="X86" s="50"/>
    </row>
    <row r="87" spans="2:24" ht="14.25" customHeight="1">
      <c r="B87" s="61"/>
      <c r="C87" s="61"/>
      <c r="D87" s="234"/>
      <c r="G87" s="61"/>
      <c r="H87" s="61"/>
      <c r="I87" s="50"/>
      <c r="J87" s="50"/>
      <c r="L87" s="61"/>
      <c r="M87" s="61"/>
      <c r="N87" s="50"/>
      <c r="Q87" s="61"/>
      <c r="R87" s="61"/>
      <c r="S87" s="50"/>
      <c r="V87" s="61"/>
      <c r="W87" s="61"/>
      <c r="X87" s="50"/>
    </row>
    <row r="88" spans="2:24" ht="14.25" customHeight="1">
      <c r="B88" s="61"/>
      <c r="C88" s="61"/>
      <c r="D88" s="234"/>
      <c r="G88" s="61"/>
      <c r="H88" s="61"/>
      <c r="I88" s="50"/>
      <c r="J88" s="50"/>
      <c r="L88" s="61"/>
      <c r="M88" s="61"/>
      <c r="N88" s="50"/>
      <c r="Q88" s="61"/>
      <c r="R88" s="61"/>
      <c r="S88" s="50"/>
      <c r="V88" s="61"/>
      <c r="W88" s="61"/>
      <c r="X88" s="50"/>
    </row>
    <row r="89" spans="2:24" ht="14.25" customHeight="1">
      <c r="B89" s="61"/>
      <c r="C89" s="61"/>
      <c r="D89" s="234"/>
      <c r="G89" s="61"/>
      <c r="H89" s="61"/>
      <c r="I89" s="50"/>
      <c r="J89" s="50"/>
      <c r="L89" s="61"/>
      <c r="M89" s="61"/>
      <c r="N89" s="50"/>
      <c r="Q89" s="61"/>
      <c r="R89" s="61"/>
      <c r="S89" s="50"/>
      <c r="V89" s="61"/>
      <c r="W89" s="61"/>
      <c r="X89" s="50"/>
    </row>
    <row r="90" spans="2:24" ht="14.25" customHeight="1">
      <c r="B90" s="61"/>
      <c r="C90" s="61"/>
      <c r="D90" s="234"/>
      <c r="G90" s="61"/>
      <c r="H90" s="61"/>
      <c r="I90" s="50"/>
      <c r="J90" s="50"/>
      <c r="L90" s="61"/>
      <c r="M90" s="61"/>
      <c r="N90" s="50"/>
      <c r="Q90" s="61"/>
      <c r="R90" s="61"/>
      <c r="S90" s="50"/>
      <c r="V90" s="61"/>
      <c r="W90" s="61"/>
      <c r="X90" s="50"/>
    </row>
    <row r="91" spans="2:24" ht="14.25" customHeight="1">
      <c r="B91" s="61"/>
      <c r="C91" s="61"/>
      <c r="D91" s="234"/>
      <c r="G91" s="61"/>
      <c r="H91" s="61"/>
      <c r="I91" s="50"/>
      <c r="J91" s="50"/>
      <c r="L91" s="61"/>
      <c r="M91" s="61"/>
      <c r="N91" s="50"/>
      <c r="Q91" s="61"/>
      <c r="R91" s="61"/>
      <c r="S91" s="50"/>
      <c r="V91" s="61"/>
      <c r="W91" s="61"/>
      <c r="X91" s="50"/>
    </row>
    <row r="92" spans="2:24" ht="14.25" customHeight="1">
      <c r="B92" s="61"/>
      <c r="C92" s="61"/>
      <c r="D92" s="234"/>
      <c r="G92" s="61"/>
      <c r="H92" s="61"/>
      <c r="I92" s="50"/>
      <c r="J92" s="50"/>
      <c r="L92" s="61"/>
      <c r="M92" s="61"/>
      <c r="N92" s="50"/>
      <c r="Q92" s="61"/>
      <c r="R92" s="61"/>
      <c r="S92" s="50"/>
      <c r="V92" s="61"/>
      <c r="W92" s="61"/>
      <c r="X92" s="50"/>
    </row>
    <row r="93" spans="2:24" ht="14.25" customHeight="1">
      <c r="B93" s="61"/>
      <c r="C93" s="61"/>
      <c r="D93" s="234"/>
      <c r="G93" s="61"/>
      <c r="H93" s="61"/>
      <c r="I93" s="50"/>
      <c r="J93" s="50"/>
      <c r="L93" s="61"/>
      <c r="M93" s="61"/>
      <c r="N93" s="50"/>
      <c r="Q93" s="61"/>
      <c r="R93" s="61"/>
      <c r="S93" s="50"/>
      <c r="V93" s="61"/>
      <c r="W93" s="61"/>
      <c r="X93" s="50"/>
    </row>
    <row r="94" spans="2:24" ht="14.25" customHeight="1">
      <c r="B94" s="61"/>
      <c r="C94" s="61"/>
      <c r="D94" s="234"/>
      <c r="G94" s="61"/>
      <c r="H94" s="61"/>
      <c r="I94" s="50"/>
      <c r="J94" s="50"/>
      <c r="L94" s="61"/>
      <c r="M94" s="61"/>
      <c r="N94" s="50"/>
      <c r="Q94" s="61"/>
      <c r="R94" s="61"/>
      <c r="S94" s="50"/>
      <c r="V94" s="61"/>
      <c r="W94" s="61"/>
      <c r="X94" s="50"/>
    </row>
    <row r="95" spans="2:24" ht="14.25" customHeight="1">
      <c r="B95" s="61"/>
      <c r="C95" s="61"/>
      <c r="D95" s="234"/>
      <c r="G95" s="61"/>
      <c r="H95" s="61"/>
      <c r="I95" s="50"/>
      <c r="J95" s="50"/>
      <c r="L95" s="61"/>
      <c r="M95" s="61"/>
      <c r="N95" s="50"/>
      <c r="Q95" s="61"/>
      <c r="R95" s="61"/>
      <c r="S95" s="50"/>
      <c r="V95" s="61"/>
      <c r="W95" s="61"/>
      <c r="X95" s="50"/>
    </row>
    <row r="96" spans="2:24" ht="14.25" customHeight="1">
      <c r="B96" s="61"/>
      <c r="C96" s="61"/>
      <c r="D96" s="234"/>
      <c r="G96" s="61"/>
      <c r="H96" s="61"/>
      <c r="I96" s="50"/>
      <c r="J96" s="50"/>
      <c r="L96" s="61"/>
      <c r="M96" s="61"/>
      <c r="N96" s="50"/>
      <c r="Q96" s="61"/>
      <c r="R96" s="61"/>
      <c r="S96" s="50"/>
      <c r="V96" s="61"/>
      <c r="W96" s="61"/>
      <c r="X96" s="50"/>
    </row>
  </sheetData>
  <mergeCells count="5">
    <mergeCell ref="B4:D4"/>
    <mergeCell ref="G4:I4"/>
    <mergeCell ref="L4:N4"/>
    <mergeCell ref="Q4:S4"/>
    <mergeCell ref="V4:X4"/>
  </mergeCells>
  <pageMargins left="0.31496062992125984" right="0" top="0.55118110236220474" bottom="0.35433070866141736" header="0.31496062992125984" footer="0.31496062992125984"/>
  <pageSetup paperSize="5" scale="50" orientation="landscape" horizontalDpi="4294967293" verticalDpi="0" r:id="rId1"/>
  <headerFooter>
    <oddHeader>&amp;C&amp;"TH SarabunPSK,ธรรมดา"&amp;16 19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E1" zoomScale="50" zoomScaleNormal="50" workbookViewId="0">
      <selection activeCell="AE25" sqref="AE25"/>
    </sheetView>
  </sheetViews>
  <sheetFormatPr defaultColWidth="9.140625" defaultRowHeight="30.75" customHeight="1"/>
  <cols>
    <col min="1" max="1" width="20" style="81" customWidth="1"/>
    <col min="2" max="2" width="12" style="81" customWidth="1"/>
    <col min="3" max="4" width="9.42578125" style="81" customWidth="1"/>
    <col min="5" max="5" width="1.140625" style="81" customWidth="1"/>
    <col min="6" max="6" width="20" style="81" customWidth="1"/>
    <col min="7" max="7" width="14.28515625" style="81" customWidth="1"/>
    <col min="8" max="8" width="11.28515625" style="81" customWidth="1"/>
    <col min="9" max="9" width="11.42578125" style="81" customWidth="1"/>
    <col min="10" max="10" width="2.140625" style="81" customWidth="1"/>
    <col min="11" max="11" width="20.140625" style="81" customWidth="1"/>
    <col min="12" max="12" width="12.42578125" style="81" customWidth="1"/>
    <col min="13" max="13" width="10.85546875" style="81" customWidth="1"/>
    <col min="14" max="14" width="12.5703125" style="81" customWidth="1"/>
    <col min="15" max="15" width="1.28515625" style="81" customWidth="1"/>
    <col min="16" max="16" width="19.85546875" style="81" customWidth="1"/>
    <col min="17" max="17" width="12.5703125" style="81" customWidth="1"/>
    <col min="18" max="18" width="11" style="81" customWidth="1"/>
    <col min="19" max="19" width="11.85546875" style="81" customWidth="1"/>
    <col min="20" max="20" width="0.85546875" style="81" customWidth="1"/>
    <col min="21" max="21" width="20.28515625" style="81" customWidth="1"/>
    <col min="22" max="22" width="11.42578125" style="81" customWidth="1"/>
    <col min="23" max="23" width="9.140625" style="81"/>
    <col min="24" max="24" width="9.85546875" style="81" customWidth="1"/>
    <col min="25" max="16384" width="9.140625" style="81"/>
  </cols>
  <sheetData>
    <row r="1" spans="1:24" s="113" customFormat="1" ht="30.75" customHeight="1">
      <c r="A1" s="113" t="s">
        <v>90</v>
      </c>
      <c r="B1" s="131"/>
      <c r="C1" s="131"/>
      <c r="D1" s="131"/>
      <c r="G1" s="131"/>
      <c r="H1" s="131"/>
      <c r="I1" s="131"/>
      <c r="L1" s="131"/>
      <c r="M1" s="131"/>
      <c r="N1" s="131"/>
      <c r="Q1" s="81"/>
      <c r="R1" s="81"/>
      <c r="S1" s="81"/>
      <c r="V1" s="81"/>
      <c r="W1" s="81"/>
      <c r="X1" s="81"/>
    </row>
    <row r="2" spans="1:24" s="132" customFormat="1" ht="25.15" customHeight="1">
      <c r="A2" s="44" t="s">
        <v>107</v>
      </c>
      <c r="B2" s="44"/>
      <c r="C2" s="44"/>
      <c r="D2" s="44"/>
      <c r="F2" s="44" t="s">
        <v>111</v>
      </c>
      <c r="G2" s="44"/>
      <c r="H2" s="44"/>
      <c r="I2" s="44"/>
      <c r="K2" s="44" t="s">
        <v>110</v>
      </c>
      <c r="L2" s="44"/>
      <c r="M2" s="44"/>
      <c r="N2" s="44"/>
      <c r="P2" s="125" t="s">
        <v>109</v>
      </c>
      <c r="Q2" s="44"/>
      <c r="R2" s="44"/>
      <c r="S2" s="44"/>
      <c r="U2" s="125" t="s">
        <v>108</v>
      </c>
      <c r="V2" s="44" t="s">
        <v>115</v>
      </c>
      <c r="W2" s="44"/>
      <c r="X2" s="44"/>
    </row>
    <row r="3" spans="1:24" s="92" customFormat="1" ht="30.75" customHeight="1">
      <c r="A3" s="133" t="s">
        <v>5</v>
      </c>
      <c r="B3" s="134" t="s">
        <v>0</v>
      </c>
      <c r="C3" s="134" t="s">
        <v>1</v>
      </c>
      <c r="D3" s="134" t="s">
        <v>2</v>
      </c>
      <c r="F3" s="133" t="s">
        <v>5</v>
      </c>
      <c r="G3" s="134" t="s">
        <v>0</v>
      </c>
      <c r="H3" s="134" t="s">
        <v>1</v>
      </c>
      <c r="I3" s="134" t="s">
        <v>2</v>
      </c>
      <c r="K3" s="133" t="s">
        <v>5</v>
      </c>
      <c r="L3" s="134" t="s">
        <v>0</v>
      </c>
      <c r="M3" s="134" t="s">
        <v>1</v>
      </c>
      <c r="N3" s="134" t="s">
        <v>2</v>
      </c>
      <c r="P3" s="133" t="s">
        <v>5</v>
      </c>
      <c r="Q3" s="134" t="s">
        <v>0</v>
      </c>
      <c r="R3" s="134" t="s">
        <v>1</v>
      </c>
      <c r="S3" s="134" t="s">
        <v>2</v>
      </c>
      <c r="U3" s="133" t="s">
        <v>5</v>
      </c>
      <c r="V3" s="134" t="s">
        <v>0</v>
      </c>
      <c r="W3" s="134" t="s">
        <v>1</v>
      </c>
      <c r="X3" s="134" t="s">
        <v>2</v>
      </c>
    </row>
    <row r="4" spans="1:24" s="92" customFormat="1" ht="30.75" customHeight="1">
      <c r="A4" s="208"/>
      <c r="B4" s="470" t="s">
        <v>21</v>
      </c>
      <c r="C4" s="470"/>
      <c r="D4" s="470"/>
      <c r="F4" s="208"/>
      <c r="G4" s="470" t="s">
        <v>21</v>
      </c>
      <c r="H4" s="470"/>
      <c r="I4" s="470"/>
      <c r="K4" s="208"/>
      <c r="L4" s="470" t="s">
        <v>21</v>
      </c>
      <c r="M4" s="470"/>
      <c r="N4" s="470"/>
      <c r="P4" s="208"/>
      <c r="Q4" s="470" t="s">
        <v>21</v>
      </c>
      <c r="R4" s="470"/>
      <c r="S4" s="470"/>
      <c r="U4" s="208"/>
      <c r="V4" s="470" t="s">
        <v>21</v>
      </c>
      <c r="W4" s="470"/>
      <c r="X4" s="470"/>
    </row>
    <row r="5" spans="1:24" s="92" customFormat="1" ht="21.6" customHeight="1">
      <c r="A5" s="88" t="s">
        <v>38</v>
      </c>
      <c r="B5" s="154">
        <v>1184151</v>
      </c>
      <c r="C5" s="154">
        <v>650780</v>
      </c>
      <c r="D5" s="154">
        <v>533371</v>
      </c>
      <c r="F5" s="88" t="s">
        <v>38</v>
      </c>
      <c r="G5" s="47">
        <v>1171095</v>
      </c>
      <c r="H5" s="47">
        <v>644778</v>
      </c>
      <c r="I5" s="47">
        <v>526317</v>
      </c>
      <c r="K5" s="88" t="s">
        <v>38</v>
      </c>
      <c r="L5" s="47">
        <v>1164344</v>
      </c>
      <c r="M5" s="47">
        <v>655575</v>
      </c>
      <c r="N5" s="47">
        <v>508769</v>
      </c>
      <c r="P5" s="88" t="s">
        <v>38</v>
      </c>
      <c r="Q5" s="47">
        <v>1198717</v>
      </c>
      <c r="R5" s="47">
        <v>654869</v>
      </c>
      <c r="S5" s="47">
        <v>543848</v>
      </c>
      <c r="U5" s="88" t="s">
        <v>38</v>
      </c>
      <c r="V5" s="252">
        <f>(B5+G5+L5+Q5)/4</f>
        <v>1179576.75</v>
      </c>
      <c r="W5" s="137">
        <f>(C5+H5+M5+R5)/4</f>
        <v>651500.5</v>
      </c>
      <c r="X5" s="137">
        <f>(D5+I5+N5+S5)/4</f>
        <v>528076.25</v>
      </c>
    </row>
    <row r="6" spans="1:24" s="92" customFormat="1" ht="7.15" customHeight="1">
      <c r="A6" s="88"/>
      <c r="B6" s="155"/>
      <c r="C6" s="155"/>
      <c r="D6" s="155"/>
      <c r="F6" s="88"/>
      <c r="G6" s="156"/>
      <c r="H6" s="156"/>
      <c r="I6" s="156"/>
      <c r="K6" s="88"/>
      <c r="L6" s="156"/>
      <c r="M6" s="156"/>
      <c r="N6" s="156"/>
      <c r="P6" s="88"/>
      <c r="Q6" s="156"/>
      <c r="R6" s="156"/>
      <c r="S6" s="156"/>
      <c r="U6" s="88"/>
      <c r="V6" s="156"/>
      <c r="W6" s="156"/>
      <c r="X6" s="156"/>
    </row>
    <row r="7" spans="1:24" ht="24" customHeight="1">
      <c r="A7" s="157" t="s">
        <v>89</v>
      </c>
      <c r="B7" s="147">
        <v>20864</v>
      </c>
      <c r="C7" s="147">
        <v>18653</v>
      </c>
      <c r="D7" s="147">
        <v>2211</v>
      </c>
      <c r="F7" s="157" t="s">
        <v>89</v>
      </c>
      <c r="G7" s="47">
        <v>11358</v>
      </c>
      <c r="H7" s="47">
        <v>8107</v>
      </c>
      <c r="I7" s="47">
        <v>3251</v>
      </c>
      <c r="K7" s="157" t="s">
        <v>89</v>
      </c>
      <c r="L7" s="47">
        <v>16620</v>
      </c>
      <c r="M7" s="47">
        <v>11143</v>
      </c>
      <c r="N7" s="47">
        <v>5477</v>
      </c>
      <c r="P7" s="157" t="s">
        <v>89</v>
      </c>
      <c r="Q7" s="46">
        <v>13405</v>
      </c>
      <c r="R7" s="46">
        <v>9696</v>
      </c>
      <c r="S7" s="46">
        <v>3709</v>
      </c>
      <c r="U7" s="157" t="s">
        <v>89</v>
      </c>
      <c r="V7" s="150">
        <f t="shared" ref="V7:X12" si="0">(B7+G7+L7+Q7)/4</f>
        <v>15561.75</v>
      </c>
      <c r="W7" s="150">
        <f t="shared" si="0"/>
        <v>11899.75</v>
      </c>
      <c r="X7" s="150">
        <f t="shared" si="0"/>
        <v>3662</v>
      </c>
    </row>
    <row r="8" spans="1:24" ht="24" customHeight="1">
      <c r="A8" s="157" t="s">
        <v>88</v>
      </c>
      <c r="B8" s="147">
        <v>103336</v>
      </c>
      <c r="C8" s="147">
        <v>47326</v>
      </c>
      <c r="D8" s="147">
        <v>56010</v>
      </c>
      <c r="F8" s="157" t="s">
        <v>88</v>
      </c>
      <c r="G8" s="46">
        <v>113629</v>
      </c>
      <c r="H8" s="46">
        <v>53985</v>
      </c>
      <c r="I8" s="46">
        <v>59644</v>
      </c>
      <c r="K8" s="157" t="s">
        <v>88</v>
      </c>
      <c r="L8" s="46">
        <v>122330</v>
      </c>
      <c r="M8" s="46">
        <v>56270</v>
      </c>
      <c r="N8" s="46">
        <v>66060</v>
      </c>
      <c r="P8" s="157" t="s">
        <v>88</v>
      </c>
      <c r="Q8" s="46">
        <v>99806</v>
      </c>
      <c r="R8" s="46">
        <v>46787</v>
      </c>
      <c r="S8" s="46">
        <v>53019</v>
      </c>
      <c r="U8" s="157" t="s">
        <v>88</v>
      </c>
      <c r="V8" s="150">
        <f t="shared" si="0"/>
        <v>109775.25</v>
      </c>
      <c r="W8" s="150">
        <f t="shared" si="0"/>
        <v>51092</v>
      </c>
      <c r="X8" s="150">
        <f t="shared" si="0"/>
        <v>58683.25</v>
      </c>
    </row>
    <row r="9" spans="1:24" ht="24" customHeight="1">
      <c r="A9" s="157" t="s">
        <v>87</v>
      </c>
      <c r="B9" s="147">
        <v>515650</v>
      </c>
      <c r="C9" s="147">
        <v>285273</v>
      </c>
      <c r="D9" s="147">
        <v>230377</v>
      </c>
      <c r="F9" s="157" t="s">
        <v>87</v>
      </c>
      <c r="G9" s="46">
        <v>478691</v>
      </c>
      <c r="H9" s="46">
        <v>272358</v>
      </c>
      <c r="I9" s="46">
        <v>206333</v>
      </c>
      <c r="K9" s="157" t="s">
        <v>87</v>
      </c>
      <c r="L9" s="46">
        <v>423293</v>
      </c>
      <c r="M9" s="46">
        <v>240678</v>
      </c>
      <c r="N9" s="46">
        <v>182615</v>
      </c>
      <c r="P9" s="157" t="s">
        <v>87</v>
      </c>
      <c r="Q9" s="46">
        <v>461352</v>
      </c>
      <c r="R9" s="46">
        <v>258767</v>
      </c>
      <c r="S9" s="46">
        <v>202585</v>
      </c>
      <c r="U9" s="157" t="s">
        <v>87</v>
      </c>
      <c r="V9" s="150">
        <f t="shared" si="0"/>
        <v>469746.5</v>
      </c>
      <c r="W9" s="150">
        <f t="shared" si="0"/>
        <v>264269</v>
      </c>
      <c r="X9" s="150">
        <f t="shared" si="0"/>
        <v>205477.5</v>
      </c>
    </row>
    <row r="10" spans="1:24" ht="24" customHeight="1">
      <c r="A10" s="157" t="s">
        <v>86</v>
      </c>
      <c r="B10" s="147">
        <v>383114</v>
      </c>
      <c r="C10" s="147">
        <v>221987</v>
      </c>
      <c r="D10" s="147">
        <v>161127</v>
      </c>
      <c r="F10" s="157" t="s">
        <v>86</v>
      </c>
      <c r="G10" s="46">
        <v>379025</v>
      </c>
      <c r="H10" s="46">
        <v>217190</v>
      </c>
      <c r="I10" s="46">
        <v>161835</v>
      </c>
      <c r="K10" s="157" t="s">
        <v>86</v>
      </c>
      <c r="L10" s="46">
        <v>416002</v>
      </c>
      <c r="M10" s="46">
        <v>261796</v>
      </c>
      <c r="N10" s="46">
        <v>154206</v>
      </c>
      <c r="P10" s="157" t="s">
        <v>86</v>
      </c>
      <c r="Q10" s="46">
        <v>408909</v>
      </c>
      <c r="R10" s="46">
        <v>241248</v>
      </c>
      <c r="S10" s="46">
        <v>167662</v>
      </c>
      <c r="U10" s="157" t="s">
        <v>86</v>
      </c>
      <c r="V10" s="150">
        <f t="shared" si="0"/>
        <v>396762.5</v>
      </c>
      <c r="W10" s="150">
        <f t="shared" si="0"/>
        <v>235555.25</v>
      </c>
      <c r="X10" s="150">
        <f t="shared" si="0"/>
        <v>161207.5</v>
      </c>
    </row>
    <row r="11" spans="1:24" ht="24" customHeight="1">
      <c r="A11" s="157" t="s">
        <v>85</v>
      </c>
      <c r="B11" s="147">
        <v>161187</v>
      </c>
      <c r="C11" s="147">
        <v>77541</v>
      </c>
      <c r="D11" s="147">
        <v>83646</v>
      </c>
      <c r="F11" s="157" t="s">
        <v>85</v>
      </c>
      <c r="G11" s="46">
        <v>186565</v>
      </c>
      <c r="H11" s="46">
        <v>92211</v>
      </c>
      <c r="I11" s="46">
        <v>94354</v>
      </c>
      <c r="K11" s="157" t="s">
        <v>85</v>
      </c>
      <c r="L11" s="46">
        <v>181568</v>
      </c>
      <c r="M11" s="46">
        <v>85688</v>
      </c>
      <c r="N11" s="46">
        <v>95880</v>
      </c>
      <c r="P11" s="157" t="s">
        <v>85</v>
      </c>
      <c r="Q11" s="46">
        <v>212344</v>
      </c>
      <c r="R11" s="46">
        <v>95470</v>
      </c>
      <c r="S11" s="46">
        <v>116873</v>
      </c>
      <c r="U11" s="157" t="s">
        <v>85</v>
      </c>
      <c r="V11" s="150">
        <f t="shared" si="0"/>
        <v>185416</v>
      </c>
      <c r="W11" s="150">
        <f t="shared" si="0"/>
        <v>87727.5</v>
      </c>
      <c r="X11" s="150">
        <f t="shared" si="0"/>
        <v>97688.25</v>
      </c>
    </row>
    <row r="12" spans="1:24" ht="24" customHeight="1">
      <c r="A12" s="158" t="s">
        <v>84</v>
      </c>
      <c r="B12" s="165">
        <v>0</v>
      </c>
      <c r="C12" s="165">
        <v>0</v>
      </c>
      <c r="D12" s="165">
        <v>0</v>
      </c>
      <c r="F12" s="158" t="s">
        <v>84</v>
      </c>
      <c r="G12" s="46">
        <v>1827</v>
      </c>
      <c r="H12" s="46">
        <v>927</v>
      </c>
      <c r="I12" s="46">
        <v>900</v>
      </c>
      <c r="K12" s="158" t="s">
        <v>84</v>
      </c>
      <c r="L12" s="46">
        <v>4531</v>
      </c>
      <c r="M12" s="165">
        <v>0</v>
      </c>
      <c r="N12" s="46">
        <v>4531</v>
      </c>
      <c r="P12" s="158" t="s">
        <v>84</v>
      </c>
      <c r="Q12" s="46">
        <v>2901</v>
      </c>
      <c r="R12" s="46">
        <v>2901</v>
      </c>
      <c r="S12" s="165">
        <v>0</v>
      </c>
      <c r="U12" s="158" t="s">
        <v>84</v>
      </c>
      <c r="V12" s="150">
        <f t="shared" si="0"/>
        <v>2314.75</v>
      </c>
      <c r="W12" s="150">
        <f t="shared" si="0"/>
        <v>957</v>
      </c>
      <c r="X12" s="150">
        <f t="shared" si="0"/>
        <v>1357.75</v>
      </c>
    </row>
    <row r="13" spans="1:24" ht="24.95" customHeight="1">
      <c r="B13" s="471" t="s">
        <v>20</v>
      </c>
      <c r="C13" s="471"/>
      <c r="D13" s="471"/>
      <c r="G13" s="471" t="s">
        <v>20</v>
      </c>
      <c r="H13" s="471"/>
      <c r="I13" s="471"/>
      <c r="L13" s="471" t="s">
        <v>20</v>
      </c>
      <c r="M13" s="471"/>
      <c r="N13" s="471"/>
      <c r="Q13" s="471" t="s">
        <v>20</v>
      </c>
      <c r="R13" s="471"/>
      <c r="S13" s="471"/>
      <c r="V13" s="471" t="s">
        <v>20</v>
      </c>
      <c r="W13" s="471"/>
      <c r="X13" s="471"/>
    </row>
    <row r="14" spans="1:24" s="60" customFormat="1" ht="18" customHeight="1">
      <c r="A14" s="68" t="s">
        <v>38</v>
      </c>
      <c r="B14" s="114">
        <f>B5*100/$B$5</f>
        <v>100</v>
      </c>
      <c r="C14" s="114">
        <f>C5*100/$C$5</f>
        <v>100</v>
      </c>
      <c r="D14" s="114">
        <f>D5*100/$D$5</f>
        <v>100</v>
      </c>
      <c r="F14" s="68" t="s">
        <v>38</v>
      </c>
      <c r="G14" s="114">
        <f>G5*100/$G$5</f>
        <v>100</v>
      </c>
      <c r="H14" s="114">
        <f>H5*100/$H$5</f>
        <v>100</v>
      </c>
      <c r="I14" s="114">
        <f>I5*100/$I$5</f>
        <v>100</v>
      </c>
      <c r="K14" s="68" t="s">
        <v>38</v>
      </c>
      <c r="L14" s="67">
        <f>L5*100/$L$5</f>
        <v>100</v>
      </c>
      <c r="M14" s="67">
        <f>M5*100/$M$5</f>
        <v>100</v>
      </c>
      <c r="N14" s="67">
        <f>N5*100/$N$5</f>
        <v>100</v>
      </c>
      <c r="P14" s="68" t="s">
        <v>38</v>
      </c>
      <c r="Q14" s="193">
        <f>Q5*100/$Q$5</f>
        <v>100</v>
      </c>
      <c r="R14" s="193">
        <f>R5*100/$R$5</f>
        <v>100</v>
      </c>
      <c r="S14" s="193">
        <f>S5*100/$S$5</f>
        <v>100</v>
      </c>
      <c r="U14" s="68" t="s">
        <v>38</v>
      </c>
      <c r="V14" s="193">
        <f>V5*100/$V$5</f>
        <v>100</v>
      </c>
      <c r="W14" s="193">
        <f>W5*100/$W$5</f>
        <v>100</v>
      </c>
      <c r="X14" s="193">
        <f>X5*100/$X$5</f>
        <v>100</v>
      </c>
    </row>
    <row r="15" spans="1:24" s="92" customFormat="1" ht="6" customHeight="1">
      <c r="A15" s="88"/>
      <c r="B15" s="114"/>
      <c r="C15" s="114"/>
      <c r="D15" s="114"/>
      <c r="F15" s="88"/>
      <c r="G15" s="114"/>
      <c r="H15" s="114"/>
      <c r="I15" s="114"/>
      <c r="K15" s="88"/>
      <c r="L15" s="114"/>
      <c r="M15" s="114"/>
      <c r="N15" s="114"/>
      <c r="P15" s="88"/>
      <c r="Q15" s="153"/>
      <c r="R15" s="153"/>
      <c r="S15" s="153"/>
      <c r="U15" s="88"/>
      <c r="V15" s="153"/>
      <c r="W15" s="153"/>
      <c r="X15" s="153"/>
    </row>
    <row r="16" spans="1:24" ht="24.95" customHeight="1">
      <c r="A16" s="157" t="s">
        <v>89</v>
      </c>
      <c r="B16" s="159">
        <f t="shared" ref="B16:B21" si="1">B7*100/$B$5</f>
        <v>1.7619374556116576</v>
      </c>
      <c r="C16" s="159">
        <f t="shared" ref="C16:C21" si="2">C7*100/$C$5</f>
        <v>2.8662528043271149</v>
      </c>
      <c r="D16" s="159">
        <f t="shared" ref="D16:D21" si="3">D7*100/$D$5</f>
        <v>0.41453322359108385</v>
      </c>
      <c r="E16" s="28"/>
      <c r="F16" s="157" t="s">
        <v>89</v>
      </c>
      <c r="G16" s="159">
        <f t="shared" ref="G16:G21" si="4">G7*100/$G$5</f>
        <v>0.96986153984091816</v>
      </c>
      <c r="H16" s="159">
        <f t="shared" ref="H16:H21" si="5">H7*100/$H$5</f>
        <v>1.2573319809298704</v>
      </c>
      <c r="I16" s="159">
        <f t="shared" ref="I16:I21" si="6">I7*100/$I$5</f>
        <v>0.61768857931626753</v>
      </c>
      <c r="J16" s="73"/>
      <c r="K16" s="157" t="s">
        <v>89</v>
      </c>
      <c r="L16" s="67">
        <f t="shared" ref="L16:L21" si="7">L7*100/$L$5</f>
        <v>1.4274132043451075</v>
      </c>
      <c r="M16" s="67">
        <f t="shared" ref="M16:M21" si="8">M7*100/$M$5</f>
        <v>1.6997292453189947</v>
      </c>
      <c r="N16" s="67">
        <f t="shared" ref="N16:N21" si="9">N7*100/$N$5</f>
        <v>1.0765199923737492</v>
      </c>
      <c r="P16" s="157" t="s">
        <v>89</v>
      </c>
      <c r="Q16" s="193">
        <f t="shared" ref="Q16:Q21" si="10">Q7*100/$Q$5</f>
        <v>1.1182789599213159</v>
      </c>
      <c r="R16" s="193">
        <f t="shared" ref="R16:R21" si="11">R7*100/$R$5</f>
        <v>1.4806014638042113</v>
      </c>
      <c r="S16" s="193">
        <f t="shared" ref="S16:S21" si="12">S7*100/$S$5</f>
        <v>0.68199202718406615</v>
      </c>
      <c r="U16" s="157" t="s">
        <v>89</v>
      </c>
      <c r="V16" s="193">
        <f t="shared" ref="V16:V21" si="13">V7*100/$V$5</f>
        <v>1.3192655755549607</v>
      </c>
      <c r="W16" s="193">
        <f t="shared" ref="W16:W21" si="14">W7*100/$W$5</f>
        <v>1.8265143311478655</v>
      </c>
      <c r="X16" s="193">
        <f t="shared" ref="X16:X21" si="15">X7*100/$X$5</f>
        <v>0.69346046143904405</v>
      </c>
    </row>
    <row r="17" spans="1:24" ht="24.95" customHeight="1">
      <c r="A17" s="157" t="s">
        <v>88</v>
      </c>
      <c r="B17" s="159">
        <f t="shared" si="1"/>
        <v>8.7265897676901005</v>
      </c>
      <c r="C17" s="159">
        <f t="shared" si="2"/>
        <v>7.2721964411936444</v>
      </c>
      <c r="D17" s="159">
        <f t="shared" si="3"/>
        <v>10.501133357456629</v>
      </c>
      <c r="E17" s="28"/>
      <c r="F17" s="157" t="s">
        <v>88</v>
      </c>
      <c r="G17" s="159">
        <f t="shared" si="4"/>
        <v>9.702799516691643</v>
      </c>
      <c r="H17" s="159">
        <f t="shared" si="5"/>
        <v>8.3726491908843048</v>
      </c>
      <c r="I17" s="159">
        <f t="shared" si="6"/>
        <v>11.332333935631947</v>
      </c>
      <c r="J17" s="73"/>
      <c r="K17" s="157" t="s">
        <v>88</v>
      </c>
      <c r="L17" s="67">
        <f t="shared" si="7"/>
        <v>10.506345203822924</v>
      </c>
      <c r="M17" s="67">
        <f t="shared" si="8"/>
        <v>8.5833047324867486</v>
      </c>
      <c r="N17" s="67">
        <f t="shared" si="9"/>
        <v>12.984281668104778</v>
      </c>
      <c r="P17" s="157" t="s">
        <v>88</v>
      </c>
      <c r="Q17" s="193">
        <f t="shared" si="10"/>
        <v>8.3260686217013689</v>
      </c>
      <c r="R17" s="193">
        <f t="shared" si="11"/>
        <v>7.1444823315808197</v>
      </c>
      <c r="S17" s="193">
        <f t="shared" si="12"/>
        <v>9.7488636530795372</v>
      </c>
      <c r="U17" s="157" t="s">
        <v>88</v>
      </c>
      <c r="V17" s="193">
        <f t="shared" si="13"/>
        <v>9.3063253408478932</v>
      </c>
      <c r="W17" s="193">
        <f t="shared" si="14"/>
        <v>7.8422042653842938</v>
      </c>
      <c r="X17" s="193">
        <f t="shared" si="15"/>
        <v>11.112647084582955</v>
      </c>
    </row>
    <row r="18" spans="1:24" ht="24.95" customHeight="1">
      <c r="A18" s="157" t="s">
        <v>87</v>
      </c>
      <c r="B18" s="159">
        <f t="shared" si="1"/>
        <v>43.54596668836998</v>
      </c>
      <c r="C18" s="159">
        <f t="shared" si="2"/>
        <v>43.835551184732168</v>
      </c>
      <c r="D18" s="159">
        <f t="shared" si="3"/>
        <v>43.192637020010459</v>
      </c>
      <c r="E18" s="28"/>
      <c r="F18" s="157" t="s">
        <v>87</v>
      </c>
      <c r="G18" s="159">
        <f t="shared" si="4"/>
        <v>40.875505403062945</v>
      </c>
      <c r="H18" s="159">
        <f t="shared" si="5"/>
        <v>42.240585131626702</v>
      </c>
      <c r="I18" s="159">
        <f t="shared" si="6"/>
        <v>39.203179832686388</v>
      </c>
      <c r="J18" s="73"/>
      <c r="K18" s="157" t="s">
        <v>87</v>
      </c>
      <c r="L18" s="67">
        <f t="shared" si="7"/>
        <v>36.354634025683133</v>
      </c>
      <c r="M18" s="67">
        <f t="shared" si="8"/>
        <v>36.712504290126986</v>
      </c>
      <c r="N18" s="67">
        <f t="shared" si="9"/>
        <v>35.893499800498851</v>
      </c>
      <c r="P18" s="157" t="s">
        <v>87</v>
      </c>
      <c r="Q18" s="193">
        <f t="shared" si="10"/>
        <v>38.487149176995068</v>
      </c>
      <c r="R18" s="193">
        <f t="shared" si="11"/>
        <v>39.514315076755807</v>
      </c>
      <c r="S18" s="193">
        <f t="shared" si="12"/>
        <v>37.250297877348082</v>
      </c>
      <c r="U18" s="157" t="s">
        <v>87</v>
      </c>
      <c r="V18" s="193">
        <f t="shared" si="13"/>
        <v>39.823309504871133</v>
      </c>
      <c r="W18" s="193">
        <f t="shared" si="14"/>
        <v>40.563130803429928</v>
      </c>
      <c r="X18" s="193">
        <f t="shared" si="15"/>
        <v>38.910573993812449</v>
      </c>
    </row>
    <row r="19" spans="1:24" ht="24.95" customHeight="1">
      <c r="A19" s="157" t="s">
        <v>86</v>
      </c>
      <c r="B19" s="159">
        <f t="shared" si="1"/>
        <v>32.353475190241788</v>
      </c>
      <c r="C19" s="159">
        <f t="shared" si="2"/>
        <v>34.110913058176344</v>
      </c>
      <c r="D19" s="159">
        <f t="shared" si="3"/>
        <v>30.209178976734769</v>
      </c>
      <c r="E19" s="28"/>
      <c r="F19" s="157" t="s">
        <v>86</v>
      </c>
      <c r="G19" s="159">
        <f t="shared" si="4"/>
        <v>32.365008816534953</v>
      </c>
      <c r="H19" s="159">
        <f t="shared" si="5"/>
        <v>33.684461938837863</v>
      </c>
      <c r="I19" s="159">
        <f t="shared" si="6"/>
        <v>30.748579278267659</v>
      </c>
      <c r="J19" s="73"/>
      <c r="K19" s="157" t="s">
        <v>86</v>
      </c>
      <c r="L19" s="67">
        <f t="shared" si="7"/>
        <v>35.728444514679509</v>
      </c>
      <c r="M19" s="67">
        <f t="shared" si="8"/>
        <v>39.933798573771114</v>
      </c>
      <c r="N19" s="67">
        <f t="shared" si="9"/>
        <v>30.309629714074561</v>
      </c>
      <c r="P19" s="157" t="s">
        <v>86</v>
      </c>
      <c r="Q19" s="193">
        <f t="shared" si="10"/>
        <v>34.11222165031446</v>
      </c>
      <c r="R19" s="193">
        <f t="shared" si="11"/>
        <v>36.839123549900819</v>
      </c>
      <c r="S19" s="193">
        <f t="shared" si="12"/>
        <v>30.82883452729439</v>
      </c>
      <c r="U19" s="157" t="s">
        <v>86</v>
      </c>
      <c r="V19" s="193">
        <f t="shared" si="13"/>
        <v>33.63600545704211</v>
      </c>
      <c r="W19" s="193">
        <f t="shared" si="14"/>
        <v>36.155804945660059</v>
      </c>
      <c r="X19" s="193">
        <f t="shared" si="15"/>
        <v>30.527314947415263</v>
      </c>
    </row>
    <row r="20" spans="1:24" ht="24.95" customHeight="1">
      <c r="A20" s="157" t="s">
        <v>85</v>
      </c>
      <c r="B20" s="159">
        <f t="shared" si="1"/>
        <v>13.612030898086477</v>
      </c>
      <c r="C20" s="159">
        <f t="shared" si="2"/>
        <v>11.915086511570731</v>
      </c>
      <c r="D20" s="159">
        <f t="shared" si="3"/>
        <v>15.682517422207056</v>
      </c>
      <c r="E20" s="28"/>
      <c r="F20" s="157" t="s">
        <v>85</v>
      </c>
      <c r="G20" s="159">
        <f t="shared" si="4"/>
        <v>15.930816885052025</v>
      </c>
      <c r="H20" s="159">
        <f t="shared" si="5"/>
        <v>14.301201343718303</v>
      </c>
      <c r="I20" s="159">
        <f t="shared" si="6"/>
        <v>17.927218767396834</v>
      </c>
      <c r="J20" s="73"/>
      <c r="K20" s="157" t="s">
        <v>85</v>
      </c>
      <c r="L20" s="67">
        <f t="shared" si="7"/>
        <v>15.594016888479693</v>
      </c>
      <c r="M20" s="67">
        <f t="shared" si="8"/>
        <v>13.070663158296153</v>
      </c>
      <c r="N20" s="67">
        <f t="shared" si="9"/>
        <v>18.845487834360977</v>
      </c>
      <c r="P20" s="157" t="s">
        <v>85</v>
      </c>
      <c r="Q20" s="193">
        <f t="shared" si="10"/>
        <v>17.714272843381714</v>
      </c>
      <c r="R20" s="193">
        <f t="shared" si="11"/>
        <v>14.578488216727315</v>
      </c>
      <c r="S20" s="193">
        <f t="shared" si="12"/>
        <v>21.490011915093923</v>
      </c>
      <c r="U20" s="157" t="s">
        <v>85</v>
      </c>
      <c r="V20" s="193">
        <f t="shared" si="13"/>
        <v>15.718858480382901</v>
      </c>
      <c r="W20" s="193">
        <f t="shared" si="14"/>
        <v>13.465453978930178</v>
      </c>
      <c r="X20" s="193">
        <f t="shared" si="15"/>
        <v>18.498891021893144</v>
      </c>
    </row>
    <row r="21" spans="1:24" ht="24.95" customHeight="1">
      <c r="A21" s="158" t="s">
        <v>84</v>
      </c>
      <c r="B21" s="159">
        <f t="shared" si="1"/>
        <v>0</v>
      </c>
      <c r="C21" s="159">
        <f t="shared" si="2"/>
        <v>0</v>
      </c>
      <c r="D21" s="159">
        <f t="shared" si="3"/>
        <v>0</v>
      </c>
      <c r="E21" s="28"/>
      <c r="F21" s="158" t="s">
        <v>84</v>
      </c>
      <c r="G21" s="159">
        <f t="shared" si="4"/>
        <v>0.15600783881751695</v>
      </c>
      <c r="H21" s="159">
        <f t="shared" si="5"/>
        <v>0.14377041400295915</v>
      </c>
      <c r="I21" s="159">
        <f t="shared" si="6"/>
        <v>0.17099960670090458</v>
      </c>
      <c r="J21" s="73"/>
      <c r="K21" s="158" t="s">
        <v>84</v>
      </c>
      <c r="L21" s="67">
        <f t="shared" si="7"/>
        <v>0.38914616298963195</v>
      </c>
      <c r="M21" s="67">
        <f t="shared" si="8"/>
        <v>0</v>
      </c>
      <c r="N21" s="67">
        <f t="shared" si="9"/>
        <v>0.89058099058708373</v>
      </c>
      <c r="P21" s="158" t="s">
        <v>84</v>
      </c>
      <c r="Q21" s="193">
        <f t="shared" si="10"/>
        <v>0.2420087476860677</v>
      </c>
      <c r="R21" s="193">
        <f t="shared" si="11"/>
        <v>0.44298936123102484</v>
      </c>
      <c r="S21" s="193">
        <f t="shared" si="12"/>
        <v>0</v>
      </c>
      <c r="U21" s="158" t="s">
        <v>84</v>
      </c>
      <c r="V21" s="193">
        <f t="shared" si="13"/>
        <v>0.19623564130100055</v>
      </c>
      <c r="W21" s="193">
        <f t="shared" si="14"/>
        <v>0.14689167544767809</v>
      </c>
      <c r="X21" s="193">
        <f t="shared" si="15"/>
        <v>0.25711249085714422</v>
      </c>
    </row>
    <row r="22" spans="1:24" ht="18.75" customHeight="1">
      <c r="A22" s="160"/>
      <c r="B22" s="161"/>
      <c r="C22" s="161"/>
      <c r="D22" s="161"/>
      <c r="E22" s="28"/>
      <c r="F22" s="160"/>
      <c r="G22" s="162"/>
      <c r="H22" s="161"/>
      <c r="I22" s="161"/>
      <c r="J22" s="73"/>
      <c r="K22" s="160"/>
      <c r="L22" s="162"/>
      <c r="M22" s="161"/>
      <c r="N22" s="161"/>
      <c r="P22" s="160"/>
      <c r="Q22" s="162"/>
      <c r="R22" s="161"/>
      <c r="S22" s="161"/>
      <c r="U22" s="160"/>
      <c r="V22" s="162"/>
      <c r="W22" s="161"/>
      <c r="X22" s="161"/>
    </row>
    <row r="24" spans="1:24" ht="30.75" customHeight="1">
      <c r="B24" s="149"/>
      <c r="C24" s="149"/>
      <c r="D24" s="149"/>
      <c r="G24" s="149"/>
      <c r="H24" s="149"/>
      <c r="I24" s="149"/>
      <c r="L24" s="149"/>
      <c r="M24" s="149"/>
      <c r="N24" s="149"/>
      <c r="Q24" s="149"/>
      <c r="R24" s="149"/>
      <c r="S24" s="149"/>
      <c r="V24" s="149"/>
      <c r="W24" s="149"/>
      <c r="X24" s="149"/>
    </row>
    <row r="25" spans="1:24" ht="30.75" customHeight="1">
      <c r="B25" s="149"/>
      <c r="C25" s="149"/>
      <c r="D25" s="149"/>
      <c r="G25" s="149"/>
      <c r="H25" s="149"/>
      <c r="I25" s="149"/>
      <c r="L25" s="149"/>
      <c r="M25" s="149"/>
      <c r="N25" s="149"/>
      <c r="Q25" s="149"/>
      <c r="R25" s="149"/>
      <c r="S25" s="149"/>
      <c r="V25" s="149"/>
      <c r="W25" s="149"/>
      <c r="X25" s="149"/>
    </row>
    <row r="26" spans="1:24" ht="30.75" customHeight="1">
      <c r="B26" s="149"/>
      <c r="C26" s="149"/>
      <c r="D26" s="149"/>
      <c r="G26" s="149"/>
      <c r="H26" s="149"/>
      <c r="I26" s="149"/>
      <c r="L26" s="149"/>
      <c r="M26" s="149"/>
      <c r="N26" s="149"/>
      <c r="Q26" s="149"/>
      <c r="R26" s="149"/>
      <c r="S26" s="149"/>
      <c r="V26" s="149"/>
      <c r="W26" s="149"/>
      <c r="X26" s="149"/>
    </row>
    <row r="27" spans="1:24" ht="30.75" customHeight="1">
      <c r="B27" s="149"/>
      <c r="C27" s="149"/>
      <c r="D27" s="149"/>
      <c r="G27" s="149"/>
      <c r="H27" s="149"/>
      <c r="I27" s="149"/>
      <c r="L27" s="149"/>
      <c r="M27" s="149"/>
      <c r="N27" s="149"/>
      <c r="Q27" s="149"/>
      <c r="R27" s="149"/>
      <c r="S27" s="149"/>
      <c r="V27" s="149"/>
      <c r="W27" s="149"/>
      <c r="X27" s="149"/>
    </row>
    <row r="28" spans="1:24" ht="30.75" customHeight="1">
      <c r="B28" s="149"/>
      <c r="C28" s="149"/>
      <c r="D28" s="149"/>
      <c r="G28" s="149"/>
      <c r="H28" s="149"/>
      <c r="I28" s="149"/>
      <c r="L28" s="149"/>
      <c r="M28" s="149"/>
      <c r="N28" s="149"/>
      <c r="Q28" s="149"/>
      <c r="R28" s="149"/>
      <c r="S28" s="149"/>
      <c r="V28" s="149"/>
      <c r="W28" s="149"/>
      <c r="X28" s="149"/>
    </row>
    <row r="29" spans="1:24" ht="30.75" customHeight="1">
      <c r="B29" s="149"/>
      <c r="C29" s="149"/>
      <c r="D29" s="149"/>
      <c r="G29" s="149"/>
      <c r="H29" s="149"/>
      <c r="I29" s="149"/>
      <c r="L29" s="149"/>
      <c r="M29" s="149"/>
      <c r="N29" s="149"/>
      <c r="Q29" s="149"/>
      <c r="R29" s="149"/>
      <c r="S29" s="149"/>
      <c r="V29" s="149"/>
      <c r="W29" s="149"/>
      <c r="X29" s="149"/>
    </row>
    <row r="30" spans="1:24" ht="30.75" customHeight="1">
      <c r="B30" s="149"/>
      <c r="C30" s="149"/>
      <c r="D30" s="149"/>
      <c r="G30" s="149"/>
      <c r="H30" s="149"/>
      <c r="I30" s="149"/>
      <c r="L30" s="149"/>
      <c r="M30" s="149"/>
      <c r="N30" s="149"/>
      <c r="Q30" s="149"/>
      <c r="R30" s="149"/>
      <c r="S30" s="149"/>
      <c r="V30" s="149"/>
      <c r="W30" s="149"/>
      <c r="X30" s="149"/>
    </row>
  </sheetData>
  <mergeCells count="10">
    <mergeCell ref="Q4:S4"/>
    <mergeCell ref="Q13:S13"/>
    <mergeCell ref="V4:X4"/>
    <mergeCell ref="V13:X13"/>
    <mergeCell ref="B4:D4"/>
    <mergeCell ref="B13:D13"/>
    <mergeCell ref="G4:I4"/>
    <mergeCell ref="G13:I13"/>
    <mergeCell ref="L4:N4"/>
    <mergeCell ref="L13:N13"/>
  </mergeCells>
  <pageMargins left="0.31496062992125984" right="0" top="0.55118110236220474" bottom="0.55118110236220474" header="0.31496062992125984" footer="0.31496062992125984"/>
  <pageSetup paperSize="5" scale="65" orientation="landscape" horizontalDpi="4294967293" verticalDpi="0" r:id="rId1"/>
  <headerFooter>
    <oddHeader>&amp;C&amp;"TH SarabunPSK,ธรรมดา"&amp;16 20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5535"/>
  <sheetViews>
    <sheetView zoomScale="60" zoomScaleNormal="60" workbookViewId="0">
      <selection activeCell="AE25" sqref="AE25"/>
    </sheetView>
  </sheetViews>
  <sheetFormatPr defaultColWidth="9.140625" defaultRowHeight="17.25" customHeight="1"/>
  <cols>
    <col min="1" max="1" width="21.28515625" style="81" customWidth="1"/>
    <col min="2" max="2" width="12.42578125" style="81" customWidth="1"/>
    <col min="3" max="3" width="11.140625" style="81" customWidth="1"/>
    <col min="4" max="4" width="11" style="81" customWidth="1"/>
    <col min="5" max="5" width="1.5703125" style="81" customWidth="1"/>
    <col min="6" max="6" width="21.7109375" style="81" customWidth="1"/>
    <col min="7" max="7" width="11.42578125" style="81" customWidth="1"/>
    <col min="8" max="8" width="9.5703125" style="81" customWidth="1"/>
    <col min="9" max="9" width="9.85546875" style="81" customWidth="1"/>
    <col min="10" max="10" width="1.140625" style="81" customWidth="1"/>
    <col min="11" max="11" width="23.42578125" style="81" customWidth="1"/>
    <col min="12" max="12" width="11.28515625" style="81" customWidth="1"/>
    <col min="13" max="13" width="10.42578125" style="81" customWidth="1"/>
    <col min="14" max="14" width="11.140625" style="81" customWidth="1"/>
    <col min="15" max="15" width="2.28515625" style="81" customWidth="1"/>
    <col min="16" max="16" width="21" style="127" customWidth="1"/>
    <col min="17" max="17" width="12.5703125" style="81" customWidth="1"/>
    <col min="18" max="19" width="9.140625" style="81"/>
    <col min="20" max="20" width="2.42578125" style="81" customWidth="1"/>
    <col min="21" max="21" width="18.7109375" style="127" customWidth="1"/>
    <col min="22" max="22" width="10.140625" style="81" customWidth="1"/>
    <col min="23" max="23" width="9.140625" style="81" customWidth="1"/>
    <col min="24" max="24" width="10" style="81" customWidth="1"/>
    <col min="25" max="16384" width="9.140625" style="81"/>
  </cols>
  <sheetData>
    <row r="1" spans="1:24" s="113" customFormat="1" ht="36.75" customHeight="1">
      <c r="A1" s="113" t="s">
        <v>102</v>
      </c>
      <c r="B1" s="131"/>
      <c r="C1" s="131"/>
      <c r="D1" s="131"/>
      <c r="G1" s="131"/>
      <c r="H1" s="131"/>
      <c r="I1" s="131"/>
      <c r="L1" s="131"/>
      <c r="M1" s="131"/>
      <c r="N1" s="131"/>
      <c r="P1" s="124"/>
      <c r="Q1" s="131"/>
      <c r="R1" s="131"/>
      <c r="S1" s="131"/>
      <c r="U1" s="124"/>
      <c r="V1" s="131"/>
      <c r="W1" s="131"/>
      <c r="X1" s="131"/>
    </row>
    <row r="2" spans="1:24" s="132" customFormat="1" ht="25.15" customHeight="1">
      <c r="A2" s="44" t="s">
        <v>107</v>
      </c>
      <c r="B2" s="44"/>
      <c r="C2" s="44"/>
      <c r="D2" s="44"/>
      <c r="F2" s="44" t="s">
        <v>111</v>
      </c>
      <c r="G2" s="44"/>
      <c r="H2" s="44"/>
      <c r="I2" s="44"/>
      <c r="K2" s="44" t="s">
        <v>110</v>
      </c>
      <c r="L2" s="44"/>
      <c r="M2" s="44"/>
      <c r="N2" s="44"/>
      <c r="P2" s="125" t="s">
        <v>109</v>
      </c>
      <c r="Q2" s="44"/>
      <c r="R2" s="44"/>
      <c r="S2" s="44"/>
      <c r="U2" s="125" t="s">
        <v>108</v>
      </c>
      <c r="V2" s="44"/>
      <c r="W2" s="44"/>
      <c r="X2" s="44"/>
    </row>
    <row r="3" spans="1:24" s="211" customFormat="1" ht="30.75" customHeight="1">
      <c r="A3" s="209" t="s">
        <v>101</v>
      </c>
      <c r="B3" s="210" t="s">
        <v>0</v>
      </c>
      <c r="C3" s="210" t="s">
        <v>1</v>
      </c>
      <c r="D3" s="210" t="s">
        <v>2</v>
      </c>
      <c r="F3" s="209" t="s">
        <v>101</v>
      </c>
      <c r="G3" s="210" t="s">
        <v>0</v>
      </c>
      <c r="H3" s="210" t="s">
        <v>1</v>
      </c>
      <c r="I3" s="210" t="s">
        <v>2</v>
      </c>
      <c r="K3" s="209" t="s">
        <v>101</v>
      </c>
      <c r="L3" s="210" t="s">
        <v>0</v>
      </c>
      <c r="M3" s="210" t="s">
        <v>1</v>
      </c>
      <c r="N3" s="210" t="s">
        <v>2</v>
      </c>
      <c r="P3" s="209" t="s">
        <v>101</v>
      </c>
      <c r="Q3" s="210" t="s">
        <v>0</v>
      </c>
      <c r="R3" s="210" t="s">
        <v>1</v>
      </c>
      <c r="S3" s="210" t="s">
        <v>2</v>
      </c>
      <c r="U3" s="209" t="s">
        <v>101</v>
      </c>
      <c r="V3" s="210" t="s">
        <v>0</v>
      </c>
      <c r="W3" s="210" t="s">
        <v>1</v>
      </c>
      <c r="X3" s="210" t="s">
        <v>2</v>
      </c>
    </row>
    <row r="4" spans="1:24" s="92" customFormat="1" ht="24.6" customHeight="1">
      <c r="A4" s="118"/>
      <c r="B4" s="470" t="s">
        <v>21</v>
      </c>
      <c r="C4" s="470"/>
      <c r="D4" s="470"/>
      <c r="F4" s="118"/>
      <c r="G4" s="470" t="s">
        <v>21</v>
      </c>
      <c r="H4" s="470"/>
      <c r="I4" s="470"/>
      <c r="K4" s="118"/>
      <c r="L4" s="470" t="s">
        <v>21</v>
      </c>
      <c r="M4" s="470"/>
      <c r="N4" s="470"/>
      <c r="P4" s="152"/>
      <c r="Q4" s="470" t="s">
        <v>21</v>
      </c>
      <c r="R4" s="470"/>
      <c r="S4" s="470"/>
      <c r="U4" s="152"/>
      <c r="V4" s="470" t="s">
        <v>21</v>
      </c>
      <c r="W4" s="470"/>
      <c r="X4" s="470"/>
    </row>
    <row r="5" spans="1:24" s="92" customFormat="1" ht="24.6" customHeight="1">
      <c r="A5" s="88" t="s">
        <v>38</v>
      </c>
      <c r="B5" s="135">
        <v>1184151</v>
      </c>
      <c r="C5" s="135">
        <v>650780</v>
      </c>
      <c r="D5" s="135">
        <v>533371</v>
      </c>
      <c r="F5" s="88" t="s">
        <v>38</v>
      </c>
      <c r="G5" s="136">
        <v>1171095</v>
      </c>
      <c r="H5" s="136">
        <v>644778</v>
      </c>
      <c r="I5" s="136">
        <v>526317</v>
      </c>
      <c r="K5" s="88" t="s">
        <v>38</v>
      </c>
      <c r="L5" s="136">
        <v>1164344</v>
      </c>
      <c r="M5" s="136">
        <v>655575</v>
      </c>
      <c r="N5" s="136">
        <v>508769</v>
      </c>
      <c r="P5" s="126" t="s">
        <v>38</v>
      </c>
      <c r="Q5" s="136">
        <v>1198717</v>
      </c>
      <c r="R5" s="136">
        <v>654869</v>
      </c>
      <c r="S5" s="136">
        <v>543848</v>
      </c>
      <c r="U5" s="126" t="s">
        <v>38</v>
      </c>
      <c r="V5" s="137">
        <f>(B5+G5+L5+Q5)/4</f>
        <v>1179576.75</v>
      </c>
      <c r="W5" s="137">
        <f>(C5+H5+M5+R5)/4</f>
        <v>651500.5</v>
      </c>
      <c r="X5" s="137">
        <f>(D5+I5+N5+S5)/4</f>
        <v>528076.25</v>
      </c>
    </row>
    <row r="6" spans="1:24" ht="4.1500000000000004" customHeight="1">
      <c r="A6" s="138"/>
      <c r="B6" s="139"/>
      <c r="C6" s="140"/>
      <c r="D6" s="135"/>
      <c r="E6" s="92"/>
      <c r="F6" s="88"/>
      <c r="G6" s="141"/>
      <c r="H6" s="141"/>
      <c r="I6" s="141"/>
      <c r="J6" s="92"/>
      <c r="K6" s="88"/>
      <c r="L6" s="141"/>
      <c r="M6" s="141"/>
      <c r="N6" s="141"/>
      <c r="O6" s="92"/>
      <c r="P6" s="126"/>
      <c r="Q6" s="141"/>
      <c r="R6" s="141"/>
      <c r="S6" s="141"/>
      <c r="T6" s="92"/>
      <c r="U6" s="126"/>
      <c r="V6" s="141"/>
      <c r="W6" s="141"/>
      <c r="X6" s="141"/>
    </row>
    <row r="7" spans="1:24" ht="20.45" customHeight="1">
      <c r="A7" s="127" t="s">
        <v>100</v>
      </c>
      <c r="B7" s="139">
        <v>30317</v>
      </c>
      <c r="C7" s="139">
        <v>22586</v>
      </c>
      <c r="D7" s="139">
        <v>7731</v>
      </c>
      <c r="F7" s="127" t="s">
        <v>100</v>
      </c>
      <c r="G7" s="74">
        <v>19002</v>
      </c>
      <c r="H7" s="74">
        <v>8962</v>
      </c>
      <c r="I7" s="74">
        <v>10040</v>
      </c>
      <c r="K7" s="127" t="s">
        <v>100</v>
      </c>
      <c r="L7" s="74">
        <v>8908</v>
      </c>
      <c r="M7" s="74">
        <v>2401</v>
      </c>
      <c r="N7" s="74">
        <v>6507</v>
      </c>
      <c r="P7" s="127" t="s">
        <v>100</v>
      </c>
      <c r="Q7" s="74">
        <v>9183</v>
      </c>
      <c r="R7" s="74">
        <v>7636</v>
      </c>
      <c r="S7" s="74">
        <v>1547</v>
      </c>
      <c r="U7" s="127" t="s">
        <v>100</v>
      </c>
      <c r="V7" s="150">
        <f>(B7+G7+L7+Q7)/4</f>
        <v>16852.5</v>
      </c>
      <c r="W7" s="150">
        <f>(C7+H7+M7+R7)/4</f>
        <v>10396.25</v>
      </c>
      <c r="X7" s="150">
        <f>(D7+I7+N7+S7)/4</f>
        <v>6456.25</v>
      </c>
    </row>
    <row r="8" spans="1:24" ht="20.45" customHeight="1">
      <c r="A8" s="127" t="s">
        <v>99</v>
      </c>
      <c r="B8" s="139">
        <v>8458</v>
      </c>
      <c r="C8" s="139">
        <v>1335</v>
      </c>
      <c r="D8" s="139">
        <v>7123</v>
      </c>
      <c r="F8" s="127" t="s">
        <v>99</v>
      </c>
      <c r="G8" s="74">
        <v>388</v>
      </c>
      <c r="H8" s="74">
        <v>388</v>
      </c>
      <c r="I8" s="165">
        <v>0</v>
      </c>
      <c r="K8" s="127" t="s">
        <v>99</v>
      </c>
      <c r="L8" s="74">
        <v>4980</v>
      </c>
      <c r="M8" s="74">
        <v>1280</v>
      </c>
      <c r="N8" s="74">
        <v>3700</v>
      </c>
      <c r="P8" s="127" t="s">
        <v>99</v>
      </c>
      <c r="Q8" s="74">
        <v>5577</v>
      </c>
      <c r="R8" s="74">
        <v>1235</v>
      </c>
      <c r="S8" s="74">
        <v>4342</v>
      </c>
      <c r="U8" s="127" t="s">
        <v>99</v>
      </c>
      <c r="V8" s="150">
        <f t="shared" ref="V8:V14" si="0">(B8+G8+L8+Q8)/4</f>
        <v>4850.75</v>
      </c>
      <c r="W8" s="150">
        <f t="shared" ref="W8:W14" si="1">(C8+H8+M8+R8)/4</f>
        <v>1059.5</v>
      </c>
      <c r="X8" s="150">
        <f t="shared" ref="X8:X14" si="2">(D8+I8+N8+S8)/4</f>
        <v>3791.25</v>
      </c>
    </row>
    <row r="9" spans="1:24" ht="20.45" customHeight="1">
      <c r="A9" s="142" t="s">
        <v>98</v>
      </c>
      <c r="B9" s="139">
        <v>45124</v>
      </c>
      <c r="C9" s="139">
        <v>27473</v>
      </c>
      <c r="D9" s="139">
        <v>17651</v>
      </c>
      <c r="F9" s="142" t="s">
        <v>98</v>
      </c>
      <c r="G9" s="74">
        <v>46686</v>
      </c>
      <c r="H9" s="74">
        <v>28856</v>
      </c>
      <c r="I9" s="74">
        <v>17830</v>
      </c>
      <c r="K9" s="142" t="s">
        <v>98</v>
      </c>
      <c r="L9" s="74">
        <v>85610</v>
      </c>
      <c r="M9" s="74">
        <v>60023</v>
      </c>
      <c r="N9" s="74">
        <v>25587</v>
      </c>
      <c r="P9" s="142" t="s">
        <v>98</v>
      </c>
      <c r="Q9" s="74">
        <v>53659</v>
      </c>
      <c r="R9" s="74">
        <v>35261</v>
      </c>
      <c r="S9" s="74">
        <v>18398</v>
      </c>
      <c r="U9" s="142" t="s">
        <v>98</v>
      </c>
      <c r="V9" s="150">
        <f t="shared" si="0"/>
        <v>57769.75</v>
      </c>
      <c r="W9" s="150">
        <f t="shared" si="1"/>
        <v>37903.25</v>
      </c>
      <c r="X9" s="150">
        <f t="shared" si="2"/>
        <v>19866.5</v>
      </c>
    </row>
    <row r="10" spans="1:24" ht="20.45" customHeight="1">
      <c r="A10" s="127" t="s">
        <v>97</v>
      </c>
      <c r="B10" s="139">
        <v>107197</v>
      </c>
      <c r="C10" s="139">
        <v>60329</v>
      </c>
      <c r="D10" s="139">
        <v>46868</v>
      </c>
      <c r="F10" s="127" t="s">
        <v>97</v>
      </c>
      <c r="G10" s="74">
        <v>122244</v>
      </c>
      <c r="H10" s="74">
        <v>79348</v>
      </c>
      <c r="I10" s="74">
        <v>42896</v>
      </c>
      <c r="K10" s="127" t="s">
        <v>97</v>
      </c>
      <c r="L10" s="74">
        <v>71948</v>
      </c>
      <c r="M10" s="74">
        <v>44433</v>
      </c>
      <c r="N10" s="74">
        <v>27515</v>
      </c>
      <c r="P10" s="127" t="s">
        <v>97</v>
      </c>
      <c r="Q10" s="74">
        <v>90521</v>
      </c>
      <c r="R10" s="74">
        <v>51424</v>
      </c>
      <c r="S10" s="74">
        <v>39097</v>
      </c>
      <c r="U10" s="127" t="s">
        <v>97</v>
      </c>
      <c r="V10" s="150">
        <f t="shared" si="0"/>
        <v>97977.5</v>
      </c>
      <c r="W10" s="150">
        <f t="shared" si="1"/>
        <v>58883.5</v>
      </c>
      <c r="X10" s="150">
        <f t="shared" si="2"/>
        <v>39094</v>
      </c>
    </row>
    <row r="11" spans="1:24" ht="20.45" customHeight="1">
      <c r="A11" s="127" t="s">
        <v>96</v>
      </c>
      <c r="B11" s="139">
        <v>71752</v>
      </c>
      <c r="C11" s="139">
        <v>36639</v>
      </c>
      <c r="D11" s="139">
        <v>35113</v>
      </c>
      <c r="F11" s="127" t="s">
        <v>96</v>
      </c>
      <c r="G11" s="74">
        <v>73411</v>
      </c>
      <c r="H11" s="74">
        <v>43881</v>
      </c>
      <c r="I11" s="74">
        <v>29530</v>
      </c>
      <c r="K11" s="127" t="s">
        <v>96</v>
      </c>
      <c r="L11" s="74">
        <v>89647</v>
      </c>
      <c r="M11" s="74">
        <v>50703</v>
      </c>
      <c r="N11" s="74">
        <v>38944</v>
      </c>
      <c r="P11" s="127" t="s">
        <v>96</v>
      </c>
      <c r="Q11" s="74">
        <v>140691</v>
      </c>
      <c r="R11" s="74">
        <v>82872</v>
      </c>
      <c r="S11" s="74">
        <v>57819</v>
      </c>
      <c r="U11" s="127" t="s">
        <v>96</v>
      </c>
      <c r="V11" s="150">
        <f t="shared" si="0"/>
        <v>93875.25</v>
      </c>
      <c r="W11" s="150">
        <f t="shared" si="1"/>
        <v>53523.75</v>
      </c>
      <c r="X11" s="150">
        <f t="shared" si="2"/>
        <v>40351.5</v>
      </c>
    </row>
    <row r="12" spans="1:24" ht="20.45" customHeight="1">
      <c r="A12" s="127" t="s">
        <v>95</v>
      </c>
      <c r="B12" s="139">
        <v>155320</v>
      </c>
      <c r="C12" s="139">
        <v>76573</v>
      </c>
      <c r="D12" s="139">
        <v>78747</v>
      </c>
      <c r="F12" s="127" t="s">
        <v>95</v>
      </c>
      <c r="G12" s="74">
        <v>133850</v>
      </c>
      <c r="H12" s="74">
        <v>58890</v>
      </c>
      <c r="I12" s="74">
        <v>74960</v>
      </c>
      <c r="K12" s="127" t="s">
        <v>95</v>
      </c>
      <c r="L12" s="74">
        <v>185993</v>
      </c>
      <c r="M12" s="74">
        <v>84856</v>
      </c>
      <c r="N12" s="74">
        <v>101137</v>
      </c>
      <c r="P12" s="127" t="s">
        <v>95</v>
      </c>
      <c r="Q12" s="74">
        <v>183179</v>
      </c>
      <c r="R12" s="74">
        <v>94007</v>
      </c>
      <c r="S12" s="74">
        <v>89172</v>
      </c>
      <c r="U12" s="127" t="s">
        <v>95</v>
      </c>
      <c r="V12" s="150">
        <f t="shared" si="0"/>
        <v>164585.5</v>
      </c>
      <c r="W12" s="150">
        <f t="shared" si="1"/>
        <v>78581.5</v>
      </c>
      <c r="X12" s="150">
        <f t="shared" si="2"/>
        <v>86004</v>
      </c>
    </row>
    <row r="13" spans="1:24" ht="20.45" customHeight="1">
      <c r="A13" s="127" t="s">
        <v>94</v>
      </c>
      <c r="B13" s="139">
        <v>579512</v>
      </c>
      <c r="C13" s="139">
        <v>333094</v>
      </c>
      <c r="D13" s="139">
        <v>246418</v>
      </c>
      <c r="F13" s="127" t="s">
        <v>94</v>
      </c>
      <c r="G13" s="74">
        <v>555670</v>
      </c>
      <c r="H13" s="74">
        <v>324299</v>
      </c>
      <c r="I13" s="74">
        <v>231371</v>
      </c>
      <c r="K13" s="127" t="s">
        <v>94</v>
      </c>
      <c r="L13" s="74">
        <v>542246</v>
      </c>
      <c r="M13" s="74">
        <v>316706</v>
      </c>
      <c r="N13" s="74">
        <v>225540</v>
      </c>
      <c r="P13" s="127" t="s">
        <v>94</v>
      </c>
      <c r="Q13" s="74">
        <v>551226</v>
      </c>
      <c r="R13" s="74">
        <v>315601</v>
      </c>
      <c r="S13" s="74">
        <v>235625</v>
      </c>
      <c r="U13" s="127" t="s">
        <v>94</v>
      </c>
      <c r="V13" s="150">
        <f t="shared" si="0"/>
        <v>557163.5</v>
      </c>
      <c r="W13" s="150">
        <f t="shared" si="1"/>
        <v>322425</v>
      </c>
      <c r="X13" s="150">
        <f t="shared" si="2"/>
        <v>234738.5</v>
      </c>
    </row>
    <row r="14" spans="1:24" ht="20.45" customHeight="1">
      <c r="A14" s="143" t="s">
        <v>93</v>
      </c>
      <c r="B14" s="139">
        <v>186471</v>
      </c>
      <c r="C14" s="139">
        <v>92751</v>
      </c>
      <c r="D14" s="139">
        <v>93720</v>
      </c>
      <c r="F14" s="143" t="s">
        <v>93</v>
      </c>
      <c r="G14" s="74">
        <v>219844</v>
      </c>
      <c r="H14" s="74">
        <v>100154</v>
      </c>
      <c r="I14" s="74">
        <v>119690</v>
      </c>
      <c r="K14" s="143" t="s">
        <v>93</v>
      </c>
      <c r="L14" s="74">
        <v>175012</v>
      </c>
      <c r="M14" s="74">
        <v>95173</v>
      </c>
      <c r="N14" s="74">
        <v>79839</v>
      </c>
      <c r="P14" s="143" t="s">
        <v>93</v>
      </c>
      <c r="Q14" s="74">
        <v>164681</v>
      </c>
      <c r="R14" s="74">
        <v>66833</v>
      </c>
      <c r="S14" s="74">
        <v>97848</v>
      </c>
      <c r="U14" s="143" t="s">
        <v>93</v>
      </c>
      <c r="V14" s="150">
        <f t="shared" si="0"/>
        <v>186502</v>
      </c>
      <c r="W14" s="150">
        <f t="shared" si="1"/>
        <v>88727.75</v>
      </c>
      <c r="X14" s="150">
        <f t="shared" si="2"/>
        <v>97774.25</v>
      </c>
    </row>
    <row r="15" spans="1:24" ht="20.45" customHeight="1">
      <c r="B15" s="471" t="s">
        <v>20</v>
      </c>
      <c r="C15" s="471"/>
      <c r="D15" s="471"/>
      <c r="G15" s="471" t="s">
        <v>20</v>
      </c>
      <c r="H15" s="471"/>
      <c r="I15" s="471"/>
      <c r="L15" s="471" t="s">
        <v>20</v>
      </c>
      <c r="M15" s="471"/>
      <c r="N15" s="471"/>
      <c r="Q15" s="471" t="s">
        <v>20</v>
      </c>
      <c r="R15" s="471"/>
      <c r="S15" s="471"/>
      <c r="V15" s="471" t="s">
        <v>20</v>
      </c>
      <c r="W15" s="471"/>
      <c r="X15" s="471"/>
    </row>
    <row r="16" spans="1:24" s="60" customFormat="1" ht="18" customHeight="1">
      <c r="A16" s="68" t="s">
        <v>38</v>
      </c>
      <c r="B16" s="69">
        <f>B5/$B$5*100</f>
        <v>100</v>
      </c>
      <c r="C16" s="69">
        <f>C5/$C$5*100</f>
        <v>100</v>
      </c>
      <c r="D16" s="69">
        <f>D5/$D$5*100</f>
        <v>100</v>
      </c>
      <c r="E16" s="50"/>
      <c r="F16" s="68" t="s">
        <v>38</v>
      </c>
      <c r="G16" s="67">
        <f>G5*100/$G$5</f>
        <v>100</v>
      </c>
      <c r="H16" s="67">
        <f>H5*100/$H$5</f>
        <v>100</v>
      </c>
      <c r="I16" s="67">
        <f>I5*100/$I$5</f>
        <v>100</v>
      </c>
      <c r="K16" s="68" t="s">
        <v>38</v>
      </c>
      <c r="L16" s="67">
        <f>L5*100/$L$5</f>
        <v>100</v>
      </c>
      <c r="M16" s="67">
        <f>M5*100/$M$5</f>
        <v>100</v>
      </c>
      <c r="N16" s="67">
        <f>N5*100/$N$5</f>
        <v>100</v>
      </c>
      <c r="P16" s="68" t="s">
        <v>38</v>
      </c>
      <c r="Q16" s="193">
        <f>Q5*100/$Q$5</f>
        <v>100</v>
      </c>
      <c r="R16" s="193">
        <f>R5*100/$R$5</f>
        <v>100</v>
      </c>
      <c r="S16" s="193">
        <f>S5*100/$S$5</f>
        <v>100</v>
      </c>
      <c r="U16" s="68" t="s">
        <v>38</v>
      </c>
      <c r="V16" s="193">
        <f>V5*100/$V$5</f>
        <v>100</v>
      </c>
      <c r="W16" s="193">
        <f>W5*100/$W$5</f>
        <v>100</v>
      </c>
      <c r="X16" s="193">
        <f>X5*100/$X$5</f>
        <v>100</v>
      </c>
    </row>
    <row r="17" spans="1:24" s="92" customFormat="1" ht="6" customHeight="1">
      <c r="A17" s="88"/>
      <c r="B17" s="115"/>
      <c r="C17" s="115"/>
      <c r="D17" s="115"/>
      <c r="F17" s="88"/>
      <c r="G17" s="115"/>
      <c r="H17" s="115"/>
      <c r="I17" s="115"/>
      <c r="K17" s="88"/>
      <c r="L17" s="115"/>
      <c r="M17" s="115"/>
      <c r="N17" s="115"/>
      <c r="P17" s="126"/>
      <c r="Q17" s="130"/>
      <c r="R17" s="130"/>
      <c r="S17" s="130"/>
      <c r="U17" s="126"/>
      <c r="V17" s="130"/>
      <c r="W17" s="130"/>
      <c r="X17" s="130"/>
    </row>
    <row r="18" spans="1:24" ht="20.45" customHeight="1">
      <c r="A18" s="127" t="s">
        <v>100</v>
      </c>
      <c r="B18" s="144">
        <f t="shared" ref="B18:B25" si="3">B7*100/$B$5</f>
        <v>2.5602309164962915</v>
      </c>
      <c r="C18" s="144">
        <f t="shared" ref="C18:C25" si="4">C7*100/$C$5</f>
        <v>3.4706045053627954</v>
      </c>
      <c r="D18" s="144">
        <f t="shared" ref="D18:D25" si="5">D7*100/$D$5</f>
        <v>1.4494601318781861</v>
      </c>
      <c r="F18" s="127" t="s">
        <v>100</v>
      </c>
      <c r="G18" s="144">
        <f>G7*100/$B$5</f>
        <v>1.6046939959515298</v>
      </c>
      <c r="H18" s="144">
        <f>H7*100/$C$5</f>
        <v>1.3771166907403423</v>
      </c>
      <c r="I18" s="144">
        <f>I7*100/$D$5</f>
        <v>1.882367057826541</v>
      </c>
      <c r="K18" s="127" t="s">
        <v>100</v>
      </c>
      <c r="L18" s="144">
        <f>L7*100/$B$5</f>
        <v>0.75226892516241595</v>
      </c>
      <c r="M18" s="144">
        <f>M7*100/$C$5</f>
        <v>0.36894188512246845</v>
      </c>
      <c r="N18" s="144">
        <f>N7*100/$D$5</f>
        <v>1.2199763391710461</v>
      </c>
      <c r="P18" s="127" t="s">
        <v>100</v>
      </c>
      <c r="Q18" s="145">
        <f t="shared" ref="Q18:Q25" si="6">Q7*100/$B$5</f>
        <v>0.77549231474702129</v>
      </c>
      <c r="R18" s="145">
        <f>R7*100/$C$5</f>
        <v>1.1733611973324318</v>
      </c>
      <c r="S18" s="145">
        <f t="shared" ref="S18:S25" si="7">S7*100/$D$5</f>
        <v>0.29004201578263533</v>
      </c>
      <c r="U18" s="127" t="s">
        <v>100</v>
      </c>
      <c r="V18" s="145">
        <f t="shared" ref="V18:V25" si="8">V7*100/$B$5</f>
        <v>1.4231715380893146</v>
      </c>
      <c r="W18" s="145">
        <f>W7*100/$C$5</f>
        <v>1.5975060696395096</v>
      </c>
      <c r="X18" s="145">
        <f t="shared" ref="X18:X23" si="9">X7*100/$D$5</f>
        <v>1.2104613861646021</v>
      </c>
    </row>
    <row r="19" spans="1:24" ht="20.45" customHeight="1">
      <c r="A19" s="127" t="s">
        <v>99</v>
      </c>
      <c r="B19" s="144">
        <f t="shared" si="3"/>
        <v>0.71426701493306177</v>
      </c>
      <c r="C19" s="144">
        <f t="shared" si="4"/>
        <v>0.20513844924552077</v>
      </c>
      <c r="D19" s="144">
        <f t="shared" si="5"/>
        <v>1.3354681825596066</v>
      </c>
      <c r="F19" s="127" t="s">
        <v>99</v>
      </c>
      <c r="G19" s="144">
        <f t="shared" ref="G19:G25" si="10">G8*100/$B$5</f>
        <v>3.2766091486643174E-2</v>
      </c>
      <c r="H19" s="144">
        <f t="shared" ref="H19:H25" si="11">H8*100/$C$5</f>
        <v>5.9620762776975325E-2</v>
      </c>
      <c r="I19" s="144">
        <f t="shared" ref="I19:I25" si="12">I8*100/$D$5</f>
        <v>0</v>
      </c>
      <c r="K19" s="127" t="s">
        <v>99</v>
      </c>
      <c r="L19" s="144">
        <f t="shared" ref="L19:L25" si="13">L8*100/$B$5</f>
        <v>0.42055447320485312</v>
      </c>
      <c r="M19" s="144">
        <f t="shared" ref="M19:M25" si="14">M8*100/$C$5</f>
        <v>0.19668705246012477</v>
      </c>
      <c r="N19" s="144">
        <f t="shared" ref="N19:N25" si="15">N8*100/$D$5</f>
        <v>0.69370100736635476</v>
      </c>
      <c r="P19" s="127" t="s">
        <v>99</v>
      </c>
      <c r="Q19" s="145">
        <f t="shared" si="6"/>
        <v>0.4709703407757963</v>
      </c>
      <c r="R19" s="145">
        <f t="shared" ref="R19:R25" si="16">R8*100/$C$5</f>
        <v>0.18977227327207352</v>
      </c>
      <c r="S19" s="145">
        <f t="shared" si="7"/>
        <v>0.81406750648235471</v>
      </c>
      <c r="U19" s="127" t="s">
        <v>99</v>
      </c>
      <c r="V19" s="145">
        <f t="shared" si="8"/>
        <v>0.4096394801000886</v>
      </c>
      <c r="W19" s="145">
        <f>W8*100/$C$5</f>
        <v>0.1628046344386736</v>
      </c>
      <c r="X19" s="145">
        <f t="shared" si="9"/>
        <v>0.710809174102079</v>
      </c>
    </row>
    <row r="20" spans="1:24" ht="20.45" customHeight="1">
      <c r="A20" s="142" t="s">
        <v>98</v>
      </c>
      <c r="B20" s="144">
        <f t="shared" si="3"/>
        <v>3.8106626604208418</v>
      </c>
      <c r="C20" s="144">
        <f t="shared" si="4"/>
        <v>4.2215495251851625</v>
      </c>
      <c r="D20" s="144">
        <f t="shared" si="5"/>
        <v>3.3093287786550074</v>
      </c>
      <c r="F20" s="142" t="s">
        <v>98</v>
      </c>
      <c r="G20" s="144">
        <f t="shared" si="10"/>
        <v>3.9425715132614001</v>
      </c>
      <c r="H20" s="144">
        <f t="shared" si="11"/>
        <v>4.4340637388979376</v>
      </c>
      <c r="I20" s="144">
        <f t="shared" si="12"/>
        <v>3.3428889084708393</v>
      </c>
      <c r="K20" s="142" t="s">
        <v>98</v>
      </c>
      <c r="L20" s="144">
        <f t="shared" si="13"/>
        <v>7.2296522994111392</v>
      </c>
      <c r="M20" s="144">
        <f t="shared" si="14"/>
        <v>9.2232398045422421</v>
      </c>
      <c r="N20" s="144">
        <f t="shared" si="15"/>
        <v>4.7972236960764647</v>
      </c>
      <c r="P20" s="142" t="s">
        <v>98</v>
      </c>
      <c r="Q20" s="145">
        <f t="shared" si="6"/>
        <v>4.5314322244375926</v>
      </c>
      <c r="R20" s="145">
        <f t="shared" si="16"/>
        <v>5.4182673099972343</v>
      </c>
      <c r="S20" s="145">
        <f t="shared" si="7"/>
        <v>3.4493813874395123</v>
      </c>
      <c r="U20" s="142" t="s">
        <v>98</v>
      </c>
      <c r="V20" s="145">
        <f>V9*100/$B$5</f>
        <v>4.8785796743827436</v>
      </c>
      <c r="W20" s="145">
        <f t="shared" ref="W20:W25" si="17">W9*100/$C$5</f>
        <v>5.8242800946556441</v>
      </c>
      <c r="X20" s="145">
        <f t="shared" si="9"/>
        <v>3.7247056926604558</v>
      </c>
    </row>
    <row r="21" spans="1:24" ht="20.45" customHeight="1">
      <c r="A21" s="127" t="s">
        <v>97</v>
      </c>
      <c r="B21" s="144">
        <f t="shared" si="3"/>
        <v>9.0526461574579589</v>
      </c>
      <c r="C21" s="144">
        <f t="shared" si="4"/>
        <v>9.27026030302099</v>
      </c>
      <c r="D21" s="144">
        <f t="shared" si="5"/>
        <v>8.787129408985491</v>
      </c>
      <c r="F21" s="127" t="s">
        <v>97</v>
      </c>
      <c r="G21" s="144">
        <f t="shared" si="10"/>
        <v>10.323345586838165</v>
      </c>
      <c r="H21" s="144">
        <f t="shared" si="11"/>
        <v>12.192753311410922</v>
      </c>
      <c r="I21" s="144">
        <f t="shared" si="12"/>
        <v>8.0424320032397709</v>
      </c>
      <c r="K21" s="127" t="s">
        <v>97</v>
      </c>
      <c r="L21" s="144">
        <f t="shared" si="13"/>
        <v>6.075914304847946</v>
      </c>
      <c r="M21" s="144">
        <f t="shared" si="14"/>
        <v>6.8276529702818154</v>
      </c>
      <c r="N21" s="144">
        <f t="shared" si="15"/>
        <v>5.15869816694196</v>
      </c>
      <c r="P21" s="127" t="s">
        <v>97</v>
      </c>
      <c r="Q21" s="145">
        <f t="shared" si="6"/>
        <v>7.6443798130474914</v>
      </c>
      <c r="R21" s="145">
        <f t="shared" si="16"/>
        <v>7.9019023325855127</v>
      </c>
      <c r="S21" s="145">
        <f t="shared" si="7"/>
        <v>7.3301698067573975</v>
      </c>
      <c r="U21" s="127" t="s">
        <v>97</v>
      </c>
      <c r="V21" s="145">
        <f>V10*100/$B$5-0.05</f>
        <v>8.2240714655478904</v>
      </c>
      <c r="W21" s="145">
        <f>W10*100/$C$5-0.05</f>
        <v>8.9981422293248094</v>
      </c>
      <c r="X21" s="145">
        <f t="shared" si="9"/>
        <v>7.3296073464811551</v>
      </c>
    </row>
    <row r="22" spans="1:24" ht="20.45" customHeight="1">
      <c r="A22" s="127" t="s">
        <v>96</v>
      </c>
      <c r="B22" s="144">
        <f t="shared" si="3"/>
        <v>6.0593623617258272</v>
      </c>
      <c r="C22" s="144">
        <f t="shared" si="4"/>
        <v>5.6300132149113375</v>
      </c>
      <c r="D22" s="144">
        <f t="shared" si="5"/>
        <v>6.5832225599067069</v>
      </c>
      <c r="F22" s="127" t="s">
        <v>96</v>
      </c>
      <c r="G22" s="144">
        <f t="shared" si="10"/>
        <v>6.1994627374380462</v>
      </c>
      <c r="H22" s="144">
        <f t="shared" si="11"/>
        <v>6.7428316789083871</v>
      </c>
      <c r="I22" s="144">
        <f t="shared" si="12"/>
        <v>5.536483985818502</v>
      </c>
      <c r="K22" s="127" t="s">
        <v>96</v>
      </c>
      <c r="L22" s="144">
        <f t="shared" si="13"/>
        <v>7.5705716585131455</v>
      </c>
      <c r="M22" s="144">
        <f t="shared" si="14"/>
        <v>7.791112203816958</v>
      </c>
      <c r="N22" s="144">
        <f t="shared" si="15"/>
        <v>7.3014843326690055</v>
      </c>
      <c r="P22" s="127" t="s">
        <v>96</v>
      </c>
      <c r="Q22" s="145">
        <f t="shared" si="6"/>
        <v>11.881170560173491</v>
      </c>
      <c r="R22" s="145">
        <f t="shared" si="16"/>
        <v>12.734257352715204</v>
      </c>
      <c r="S22" s="145">
        <f t="shared" si="7"/>
        <v>10.840296904031153</v>
      </c>
      <c r="U22" s="127" t="s">
        <v>96</v>
      </c>
      <c r="V22" s="145">
        <f t="shared" si="8"/>
        <v>7.9276418294626279</v>
      </c>
      <c r="W22" s="145">
        <f>W11*100/$C$5-0.05</f>
        <v>8.174553612587971</v>
      </c>
      <c r="X22" s="145">
        <f t="shared" si="9"/>
        <v>7.5653719456063415</v>
      </c>
    </row>
    <row r="23" spans="1:24" ht="20.45" customHeight="1">
      <c r="A23" s="127" t="s">
        <v>95</v>
      </c>
      <c r="B23" s="144">
        <f t="shared" si="3"/>
        <v>13.116570437385096</v>
      </c>
      <c r="C23" s="144">
        <f t="shared" si="4"/>
        <v>11.766341928147762</v>
      </c>
      <c r="D23" s="144">
        <f t="shared" si="5"/>
        <v>14.764019791102253</v>
      </c>
      <c r="F23" s="127" t="s">
        <v>95</v>
      </c>
      <c r="G23" s="144">
        <f t="shared" si="10"/>
        <v>11.303457075997908</v>
      </c>
      <c r="H23" s="144">
        <f t="shared" si="11"/>
        <v>9.0491410307630851</v>
      </c>
      <c r="I23" s="144">
        <f t="shared" si="12"/>
        <v>14.054007435724852</v>
      </c>
      <c r="K23" s="127" t="s">
        <v>95</v>
      </c>
      <c r="L23" s="144">
        <f t="shared" si="13"/>
        <v>15.706865087307278</v>
      </c>
      <c r="M23" s="144">
        <f t="shared" si="14"/>
        <v>13.039122284028396</v>
      </c>
      <c r="N23" s="144">
        <f t="shared" si="15"/>
        <v>18.961848319462437</v>
      </c>
      <c r="P23" s="127" t="s">
        <v>95</v>
      </c>
      <c r="Q23" s="145">
        <f t="shared" si="6"/>
        <v>15.469226475339717</v>
      </c>
      <c r="R23" s="145">
        <f t="shared" si="16"/>
        <v>14.445281047358554</v>
      </c>
      <c r="S23" s="145">
        <f t="shared" si="7"/>
        <v>16.718569251046645</v>
      </c>
      <c r="U23" s="127" t="s">
        <v>95</v>
      </c>
      <c r="V23" s="145">
        <f t="shared" si="8"/>
        <v>13.8990297690075</v>
      </c>
      <c r="W23" s="145">
        <f t="shared" si="17"/>
        <v>12.07497157257445</v>
      </c>
      <c r="X23" s="145">
        <f t="shared" si="9"/>
        <v>16.124611199334048</v>
      </c>
    </row>
    <row r="24" spans="1:24" ht="20.45" customHeight="1">
      <c r="A24" s="127" t="s">
        <v>94</v>
      </c>
      <c r="B24" s="144">
        <f t="shared" si="3"/>
        <v>48.939028890741127</v>
      </c>
      <c r="C24" s="144">
        <f t="shared" si="4"/>
        <v>51.183810196994379</v>
      </c>
      <c r="D24" s="144">
        <f t="shared" si="5"/>
        <v>46.20011211708173</v>
      </c>
      <c r="F24" s="127" t="s">
        <v>94</v>
      </c>
      <c r="G24" s="144">
        <f t="shared" si="10"/>
        <v>46.92560323810055</v>
      </c>
      <c r="H24" s="144">
        <f t="shared" si="11"/>
        <v>49.83235502012969</v>
      </c>
      <c r="I24" s="144">
        <f t="shared" si="12"/>
        <v>43.378998858205641</v>
      </c>
      <c r="K24" s="127" t="s">
        <v>94</v>
      </c>
      <c r="L24" s="144">
        <f t="shared" si="13"/>
        <v>45.791964031614214</v>
      </c>
      <c r="M24" s="144">
        <f t="shared" si="14"/>
        <v>48.665601278465843</v>
      </c>
      <c r="N24" s="144">
        <f t="shared" si="15"/>
        <v>42.285763567948017</v>
      </c>
      <c r="P24" s="127" t="s">
        <v>94</v>
      </c>
      <c r="Q24" s="145">
        <f t="shared" si="6"/>
        <v>46.550313262413326</v>
      </c>
      <c r="R24" s="145">
        <f t="shared" si="16"/>
        <v>48.49580503395925</v>
      </c>
      <c r="S24" s="145">
        <f t="shared" si="7"/>
        <v>44.176567529918202</v>
      </c>
      <c r="U24" s="127" t="s">
        <v>94</v>
      </c>
      <c r="V24" s="145">
        <f>V13*100/$B$5</f>
        <v>47.051727355717304</v>
      </c>
      <c r="W24" s="145">
        <f t="shared" si="17"/>
        <v>49.544392882387292</v>
      </c>
      <c r="X24" s="145">
        <f>X13*100/$D$5</f>
        <v>44.010360518288394</v>
      </c>
    </row>
    <row r="25" spans="1:24" ht="20.45" customHeight="1">
      <c r="A25" s="143" t="s">
        <v>93</v>
      </c>
      <c r="B25" s="144">
        <f t="shared" si="3"/>
        <v>15.747231560839792</v>
      </c>
      <c r="C25" s="144">
        <f t="shared" si="4"/>
        <v>14.252281877132058</v>
      </c>
      <c r="D25" s="144">
        <f t="shared" si="5"/>
        <v>17.571259029831019</v>
      </c>
      <c r="F25" s="143" t="s">
        <v>93</v>
      </c>
      <c r="G25" s="144">
        <f t="shared" si="10"/>
        <v>18.565537672138099</v>
      </c>
      <c r="H25" s="144">
        <f t="shared" si="11"/>
        <v>15.389839884446356</v>
      </c>
      <c r="I25" s="144">
        <f t="shared" si="12"/>
        <v>22.440290154507839</v>
      </c>
      <c r="K25" s="143" t="s">
        <v>93</v>
      </c>
      <c r="L25" s="144">
        <f t="shared" si="13"/>
        <v>14.779534029021637</v>
      </c>
      <c r="M25" s="144">
        <f t="shared" si="14"/>
        <v>14.62445065920895</v>
      </c>
      <c r="N25" s="144">
        <f t="shared" si="15"/>
        <v>14.968755331654702</v>
      </c>
      <c r="P25" s="143" t="s">
        <v>93</v>
      </c>
      <c r="Q25" s="145">
        <f t="shared" si="6"/>
        <v>13.907094618845063</v>
      </c>
      <c r="R25" s="145">
        <f t="shared" si="16"/>
        <v>10.269676388333998</v>
      </c>
      <c r="S25" s="145">
        <f t="shared" si="7"/>
        <v>18.345204369941374</v>
      </c>
      <c r="U25" s="143" t="s">
        <v>93</v>
      </c>
      <c r="V25" s="145">
        <f t="shared" si="8"/>
        <v>15.749849470211148</v>
      </c>
      <c r="W25" s="145">
        <f t="shared" si="17"/>
        <v>13.63406220228034</v>
      </c>
      <c r="X25" s="145">
        <f>X14*100/$D$5</f>
        <v>18.331377221483734</v>
      </c>
    </row>
    <row r="26" spans="1:24" ht="5.25" customHeight="1">
      <c r="A26" s="146"/>
      <c r="B26" s="146"/>
      <c r="C26" s="146"/>
      <c r="D26" s="146"/>
      <c r="F26" s="146"/>
      <c r="G26" s="146"/>
      <c r="H26" s="146"/>
      <c r="I26" s="146"/>
      <c r="K26" s="146"/>
      <c r="L26" s="146"/>
      <c r="M26" s="146"/>
      <c r="N26" s="146"/>
      <c r="P26" s="128"/>
      <c r="Q26" s="146"/>
      <c r="R26" s="146"/>
      <c r="S26" s="146"/>
      <c r="U26" s="128"/>
      <c r="V26" s="146"/>
      <c r="W26" s="146"/>
      <c r="X26" s="146"/>
    </row>
    <row r="27" spans="1:24" ht="6.75" customHeight="1"/>
    <row r="28" spans="1:24" ht="37.5" customHeight="1">
      <c r="A28" s="473" t="s">
        <v>92</v>
      </c>
      <c r="B28" s="473"/>
      <c r="D28" s="147"/>
      <c r="F28" s="472" t="s">
        <v>91</v>
      </c>
      <c r="G28" s="472"/>
      <c r="I28" s="147"/>
      <c r="K28" s="472" t="s">
        <v>91</v>
      </c>
      <c r="L28" s="472"/>
      <c r="N28" s="147"/>
      <c r="P28" s="472" t="s">
        <v>91</v>
      </c>
      <c r="Q28" s="472"/>
      <c r="S28" s="147"/>
      <c r="U28" s="472" t="s">
        <v>91</v>
      </c>
      <c r="V28" s="472"/>
      <c r="X28" s="147"/>
    </row>
    <row r="29" spans="1:24" ht="17.25" customHeight="1">
      <c r="A29" s="148"/>
      <c r="C29" s="149"/>
      <c r="D29" s="149"/>
      <c r="F29" s="148"/>
      <c r="H29" s="149"/>
      <c r="I29" s="149"/>
      <c r="K29" s="148"/>
      <c r="M29" s="149"/>
      <c r="N29" s="149"/>
      <c r="P29" s="129"/>
      <c r="R29" s="149"/>
      <c r="S29" s="149"/>
      <c r="U29" s="129"/>
      <c r="W29" s="149"/>
      <c r="X29" s="149"/>
    </row>
    <row r="30" spans="1:24" ht="17.25" customHeight="1">
      <c r="B30" s="149"/>
      <c r="C30" s="149"/>
      <c r="D30" s="149"/>
      <c r="G30" s="149"/>
      <c r="H30" s="149"/>
      <c r="I30" s="149"/>
      <c r="L30" s="149"/>
      <c r="M30" s="149"/>
      <c r="N30" s="149"/>
      <c r="Q30" s="149"/>
      <c r="R30" s="149"/>
      <c r="S30" s="149"/>
      <c r="V30" s="149"/>
      <c r="W30" s="149"/>
      <c r="X30" s="149"/>
    </row>
    <row r="31" spans="1:24" ht="17.25" customHeight="1">
      <c r="B31" s="149"/>
      <c r="C31" s="149"/>
      <c r="D31" s="149"/>
      <c r="G31" s="149"/>
      <c r="H31" s="149"/>
      <c r="I31" s="149"/>
      <c r="L31" s="149"/>
      <c r="M31" s="149"/>
      <c r="N31" s="149"/>
      <c r="Q31" s="149"/>
      <c r="R31" s="149"/>
      <c r="S31" s="149"/>
      <c r="V31" s="149"/>
      <c r="W31" s="149"/>
      <c r="X31" s="149"/>
    </row>
    <row r="32" spans="1:24" ht="17.25" customHeight="1">
      <c r="B32" s="149"/>
      <c r="C32" s="149"/>
      <c r="D32" s="149"/>
      <c r="G32" s="149"/>
      <c r="H32" s="149"/>
      <c r="I32" s="149"/>
      <c r="L32" s="149"/>
      <c r="M32" s="149"/>
      <c r="N32" s="149"/>
      <c r="Q32" s="149"/>
      <c r="R32" s="149"/>
      <c r="S32" s="149"/>
      <c r="V32" s="149"/>
      <c r="W32" s="149"/>
      <c r="X32" s="149"/>
    </row>
    <row r="33" spans="2:24" ht="17.25" customHeight="1">
      <c r="B33" s="149"/>
      <c r="C33" s="149"/>
      <c r="D33" s="149"/>
      <c r="G33" s="149"/>
      <c r="H33" s="149"/>
      <c r="I33" s="149"/>
      <c r="L33" s="149"/>
      <c r="M33" s="149"/>
      <c r="N33" s="149"/>
      <c r="Q33" s="149"/>
      <c r="R33" s="149"/>
      <c r="S33" s="149"/>
      <c r="V33" s="149"/>
      <c r="W33" s="149"/>
      <c r="X33" s="149"/>
    </row>
    <row r="34" spans="2:24" ht="17.25" customHeight="1">
      <c r="B34" s="149"/>
      <c r="C34" s="149"/>
      <c r="D34" s="149"/>
      <c r="G34" s="149"/>
      <c r="H34" s="149"/>
      <c r="I34" s="149"/>
      <c r="L34" s="149"/>
      <c r="M34" s="149"/>
      <c r="N34" s="149"/>
      <c r="Q34" s="149"/>
      <c r="R34" s="149"/>
      <c r="S34" s="149"/>
      <c r="V34" s="149"/>
      <c r="W34" s="149"/>
      <c r="X34" s="149"/>
    </row>
    <row r="35" spans="2:24" ht="17.25" customHeight="1">
      <c r="B35" s="149"/>
      <c r="C35" s="149"/>
      <c r="D35" s="149"/>
      <c r="G35" s="149"/>
      <c r="H35" s="149"/>
      <c r="I35" s="149"/>
      <c r="L35" s="149"/>
      <c r="M35" s="149"/>
      <c r="N35" s="149"/>
      <c r="Q35" s="149"/>
      <c r="R35" s="149"/>
      <c r="S35" s="149"/>
      <c r="V35" s="149"/>
      <c r="W35" s="149"/>
      <c r="X35" s="149"/>
    </row>
    <row r="36" spans="2:24" ht="17.25" customHeight="1">
      <c r="B36" s="149"/>
      <c r="C36" s="149"/>
      <c r="D36" s="149"/>
      <c r="G36" s="149"/>
      <c r="H36" s="149"/>
      <c r="I36" s="149"/>
      <c r="L36" s="149"/>
      <c r="M36" s="149"/>
      <c r="N36" s="149"/>
      <c r="Q36" s="149"/>
      <c r="R36" s="149"/>
      <c r="S36" s="149"/>
      <c r="V36" s="149"/>
      <c r="W36" s="149"/>
      <c r="X36" s="149"/>
    </row>
    <row r="37" spans="2:24" ht="17.25" customHeight="1">
      <c r="B37" s="149"/>
      <c r="C37" s="149"/>
      <c r="D37" s="149"/>
      <c r="G37" s="149"/>
      <c r="H37" s="149"/>
      <c r="I37" s="149"/>
      <c r="L37" s="149"/>
      <c r="M37" s="149"/>
      <c r="N37" s="149"/>
      <c r="Q37" s="149"/>
      <c r="R37" s="149"/>
      <c r="S37" s="149"/>
      <c r="V37" s="149"/>
      <c r="W37" s="149"/>
      <c r="X37" s="149"/>
    </row>
    <row r="38" spans="2:24" ht="17.25" customHeight="1">
      <c r="B38" s="149"/>
      <c r="C38" s="149"/>
      <c r="D38" s="149"/>
      <c r="G38" s="149"/>
      <c r="H38" s="149"/>
      <c r="I38" s="149"/>
      <c r="L38" s="149"/>
      <c r="M38" s="149"/>
      <c r="N38" s="149"/>
      <c r="Q38" s="149"/>
      <c r="R38" s="149"/>
      <c r="S38" s="149"/>
      <c r="V38" s="149"/>
      <c r="W38" s="149"/>
      <c r="X38" s="149"/>
    </row>
    <row r="39" spans="2:24" ht="17.25" customHeight="1">
      <c r="B39" s="149"/>
      <c r="C39" s="149"/>
      <c r="D39" s="149"/>
      <c r="G39" s="149"/>
      <c r="H39" s="149"/>
      <c r="I39" s="149"/>
      <c r="L39" s="149"/>
      <c r="M39" s="149"/>
      <c r="N39" s="149"/>
      <c r="Q39" s="149"/>
      <c r="R39" s="149"/>
      <c r="S39" s="149"/>
      <c r="V39" s="149"/>
      <c r="W39" s="149"/>
      <c r="X39" s="149"/>
    </row>
    <row r="65535" ht="30.75" customHeight="1"/>
  </sheetData>
  <mergeCells count="15">
    <mergeCell ref="Q4:S4"/>
    <mergeCell ref="Q15:S15"/>
    <mergeCell ref="P28:Q28"/>
    <mergeCell ref="V4:X4"/>
    <mergeCell ref="V15:X15"/>
    <mergeCell ref="U28:V28"/>
    <mergeCell ref="L4:N4"/>
    <mergeCell ref="L15:N15"/>
    <mergeCell ref="K28:L28"/>
    <mergeCell ref="B4:D4"/>
    <mergeCell ref="B15:D15"/>
    <mergeCell ref="A28:B28"/>
    <mergeCell ref="G4:I4"/>
    <mergeCell ref="G15:I15"/>
    <mergeCell ref="F28:G28"/>
  </mergeCells>
  <pageMargins left="0.18" right="0" top="0.74803149606299213" bottom="0.74803149606299213" header="0.31496062992125984" footer="0.31496062992125984"/>
  <pageSetup paperSize="5" scale="69" orientation="landscape" horizontalDpi="4294967292" verticalDpi="0" r:id="rId1"/>
  <headerFooter>
    <oddHeader>&amp;C&amp;"TH SarabunPSK,ธรรมดา"&amp;16 21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5536"/>
  <sheetViews>
    <sheetView topLeftCell="Q12" zoomScale="60" zoomScaleNormal="60" workbookViewId="0">
      <selection activeCell="AE25" sqref="AE25"/>
    </sheetView>
  </sheetViews>
  <sheetFormatPr defaultColWidth="9.140625" defaultRowHeight="5.25" customHeight="1"/>
  <cols>
    <col min="1" max="1" width="25" style="92" customWidth="1"/>
    <col min="2" max="2" width="12.42578125" style="81" customWidth="1"/>
    <col min="3" max="4" width="10.85546875" style="81" customWidth="1"/>
    <col min="5" max="5" width="2.42578125" style="81" customWidth="1"/>
    <col min="6" max="6" width="24.140625" style="92" customWidth="1"/>
    <col min="7" max="7" width="12.28515625" style="81" customWidth="1"/>
    <col min="8" max="9" width="10.5703125" style="81" customWidth="1"/>
    <col min="10" max="10" width="1.42578125" style="81" customWidth="1"/>
    <col min="11" max="11" width="23.42578125" style="92" customWidth="1"/>
    <col min="12" max="12" width="12.7109375" style="81" customWidth="1"/>
    <col min="13" max="14" width="10.5703125" style="81" customWidth="1"/>
    <col min="15" max="15" width="1.5703125" style="81" customWidth="1"/>
    <col min="16" max="16" width="23.42578125" style="92" customWidth="1"/>
    <col min="17" max="17" width="12.5703125" style="81" customWidth="1"/>
    <col min="18" max="19" width="10.42578125" style="81" customWidth="1"/>
    <col min="20" max="20" width="2.85546875" style="81" customWidth="1"/>
    <col min="21" max="21" width="23.85546875" style="126" customWidth="1"/>
    <col min="22" max="22" width="11.5703125" style="81" customWidth="1"/>
    <col min="23" max="24" width="10.140625" style="81" customWidth="1"/>
    <col min="25" max="16384" width="9.140625" style="81"/>
  </cols>
  <sheetData>
    <row r="1" spans="1:24" s="113" customFormat="1" ht="26.25" customHeight="1">
      <c r="A1" s="113" t="s">
        <v>106</v>
      </c>
      <c r="B1" s="81"/>
      <c r="C1" s="81"/>
      <c r="D1" s="81"/>
      <c r="G1" s="131"/>
      <c r="H1" s="131"/>
      <c r="I1" s="131"/>
      <c r="K1" s="124"/>
      <c r="L1" s="131"/>
      <c r="M1" s="131"/>
      <c r="N1" s="131"/>
      <c r="Q1" s="131"/>
      <c r="R1" s="131"/>
      <c r="S1" s="131"/>
      <c r="U1" s="124" t="s">
        <v>112</v>
      </c>
      <c r="V1" s="131"/>
      <c r="W1" s="131"/>
      <c r="X1" s="131"/>
    </row>
    <row r="2" spans="1:24" s="132" customFormat="1" ht="25.15" customHeight="1">
      <c r="A2" s="44" t="s">
        <v>107</v>
      </c>
      <c r="B2" s="44"/>
      <c r="C2" s="44"/>
      <c r="D2" s="44"/>
      <c r="F2" s="44" t="s">
        <v>111</v>
      </c>
      <c r="G2" s="44"/>
      <c r="H2" s="44"/>
      <c r="I2" s="44"/>
      <c r="K2" s="125" t="s">
        <v>110</v>
      </c>
      <c r="L2" s="44"/>
      <c r="M2" s="44"/>
      <c r="N2" s="44"/>
      <c r="P2" s="125" t="s">
        <v>109</v>
      </c>
      <c r="Q2" s="44"/>
      <c r="R2" s="44"/>
      <c r="S2" s="44"/>
      <c r="U2" s="125" t="s">
        <v>113</v>
      </c>
      <c r="V2" s="44"/>
      <c r="W2" s="44"/>
      <c r="X2" s="44"/>
    </row>
    <row r="3" spans="1:24" s="92" customFormat="1" ht="26.25" customHeight="1">
      <c r="A3" s="133" t="s">
        <v>6</v>
      </c>
      <c r="B3" s="134" t="s">
        <v>0</v>
      </c>
      <c r="C3" s="134" t="s">
        <v>1</v>
      </c>
      <c r="D3" s="134" t="s">
        <v>2</v>
      </c>
      <c r="F3" s="133" t="s">
        <v>6</v>
      </c>
      <c r="G3" s="134" t="s">
        <v>0</v>
      </c>
      <c r="H3" s="134" t="s">
        <v>1</v>
      </c>
      <c r="I3" s="134" t="s">
        <v>2</v>
      </c>
      <c r="K3" s="151" t="s">
        <v>6</v>
      </c>
      <c r="L3" s="134" t="s">
        <v>0</v>
      </c>
      <c r="M3" s="134" t="s">
        <v>1</v>
      </c>
      <c r="N3" s="134" t="s">
        <v>2</v>
      </c>
      <c r="P3" s="151" t="s">
        <v>6</v>
      </c>
      <c r="Q3" s="134" t="s">
        <v>0</v>
      </c>
      <c r="R3" s="134" t="s">
        <v>1</v>
      </c>
      <c r="S3" s="134" t="s">
        <v>2</v>
      </c>
      <c r="U3" s="151" t="s">
        <v>6</v>
      </c>
      <c r="V3" s="134" t="s">
        <v>0</v>
      </c>
      <c r="W3" s="134" t="s">
        <v>1</v>
      </c>
      <c r="X3" s="134" t="s">
        <v>2</v>
      </c>
    </row>
    <row r="4" spans="1:24" s="92" customFormat="1" ht="21.75" customHeight="1">
      <c r="B4" s="470" t="s">
        <v>21</v>
      </c>
      <c r="C4" s="470"/>
      <c r="D4" s="470"/>
      <c r="G4" s="470" t="s">
        <v>21</v>
      </c>
      <c r="H4" s="470"/>
      <c r="I4" s="470"/>
      <c r="L4" s="470" t="s">
        <v>21</v>
      </c>
      <c r="M4" s="470"/>
      <c r="N4" s="470"/>
      <c r="Q4" s="470" t="s">
        <v>21</v>
      </c>
      <c r="R4" s="470"/>
      <c r="S4" s="470"/>
      <c r="U4" s="126"/>
      <c r="V4" s="470" t="s">
        <v>21</v>
      </c>
      <c r="W4" s="470"/>
      <c r="X4" s="470"/>
    </row>
    <row r="5" spans="1:24" ht="21" customHeight="1">
      <c r="A5" s="88" t="s">
        <v>38</v>
      </c>
      <c r="B5" s="194">
        <f>SUM(B7:B11)+B15+B20</f>
        <v>1184151</v>
      </c>
      <c r="C5" s="194">
        <f>SUM(C7:C11)+C15+C20</f>
        <v>650780</v>
      </c>
      <c r="D5" s="194">
        <f>SUM(D7:D11)+D15+D20</f>
        <v>533371</v>
      </c>
      <c r="F5" s="88" t="s">
        <v>38</v>
      </c>
      <c r="G5" s="47">
        <v>1171095</v>
      </c>
      <c r="H5" s="47">
        <v>644778</v>
      </c>
      <c r="I5" s="47">
        <v>526317</v>
      </c>
      <c r="J5" s="92"/>
      <c r="K5" s="88" t="s">
        <v>38</v>
      </c>
      <c r="L5" s="47">
        <v>1164344</v>
      </c>
      <c r="M5" s="47">
        <v>655575</v>
      </c>
      <c r="N5" s="47">
        <v>508769</v>
      </c>
      <c r="P5" s="88" t="s">
        <v>38</v>
      </c>
      <c r="Q5" s="47">
        <v>1198717</v>
      </c>
      <c r="R5" s="47">
        <v>654869</v>
      </c>
      <c r="S5" s="47">
        <v>543848</v>
      </c>
      <c r="U5" s="126" t="s">
        <v>38</v>
      </c>
      <c r="V5" s="137">
        <f>(B5+G5+L5+Q5)/4</f>
        <v>1179576.75</v>
      </c>
      <c r="W5" s="137">
        <f>(C5+H5+M5+R5)/4</f>
        <v>651500.5</v>
      </c>
      <c r="X5" s="137">
        <f>(D5+I5+N5+S5)/4</f>
        <v>528076.25</v>
      </c>
    </row>
    <row r="6" spans="1:24" ht="3.6" customHeight="1">
      <c r="A6" s="88"/>
      <c r="B6" s="194"/>
      <c r="C6" s="195"/>
      <c r="D6" s="196"/>
      <c r="F6" s="88"/>
      <c r="G6" s="156"/>
      <c r="H6" s="156"/>
      <c r="I6" s="156"/>
      <c r="K6" s="88"/>
      <c r="L6" s="156"/>
      <c r="M6" s="156"/>
      <c r="N6" s="156"/>
      <c r="P6" s="197"/>
      <c r="Q6" s="156"/>
      <c r="R6" s="156"/>
      <c r="S6" s="156"/>
      <c r="U6" s="198"/>
      <c r="V6" s="156"/>
      <c r="W6" s="156"/>
      <c r="X6" s="156"/>
    </row>
    <row r="7" spans="1:24" ht="20.25" customHeight="1">
      <c r="A7" s="158" t="s">
        <v>37</v>
      </c>
      <c r="B7" s="199">
        <v>11735</v>
      </c>
      <c r="C7" s="199">
        <v>5816</v>
      </c>
      <c r="D7" s="199">
        <v>5919</v>
      </c>
      <c r="F7" s="158" t="s">
        <v>37</v>
      </c>
      <c r="G7" s="46">
        <v>11739</v>
      </c>
      <c r="H7" s="46">
        <v>4000</v>
      </c>
      <c r="I7" s="46">
        <v>7739</v>
      </c>
      <c r="K7" s="158" t="s">
        <v>37</v>
      </c>
      <c r="L7" s="46">
        <v>10350</v>
      </c>
      <c r="M7" s="46">
        <v>6437</v>
      </c>
      <c r="N7" s="46">
        <v>3913</v>
      </c>
      <c r="P7" s="158" t="s">
        <v>37</v>
      </c>
      <c r="Q7" s="46">
        <v>7961</v>
      </c>
      <c r="R7" s="46">
        <v>3644</v>
      </c>
      <c r="S7" s="46">
        <v>4317</v>
      </c>
      <c r="U7" s="200" t="s">
        <v>37</v>
      </c>
      <c r="V7" s="150">
        <f t="shared" ref="V7:X9" si="0">(B7+G7+L7+Q7)/4</f>
        <v>10446.25</v>
      </c>
      <c r="W7" s="150">
        <f t="shared" si="0"/>
        <v>4974.25</v>
      </c>
      <c r="X7" s="150">
        <f t="shared" si="0"/>
        <v>5472</v>
      </c>
    </row>
    <row r="8" spans="1:24" ht="20.25" customHeight="1">
      <c r="A8" s="81" t="s">
        <v>36</v>
      </c>
      <c r="B8" s="199">
        <v>243023</v>
      </c>
      <c r="C8" s="199">
        <v>137894</v>
      </c>
      <c r="D8" s="199">
        <v>105129</v>
      </c>
      <c r="F8" s="81" t="s">
        <v>36</v>
      </c>
      <c r="G8" s="46">
        <v>260043</v>
      </c>
      <c r="H8" s="46">
        <v>142469</v>
      </c>
      <c r="I8" s="46">
        <v>117574</v>
      </c>
      <c r="K8" s="81" t="s">
        <v>36</v>
      </c>
      <c r="L8" s="46">
        <v>248051</v>
      </c>
      <c r="M8" s="46">
        <v>149847</v>
      </c>
      <c r="N8" s="46">
        <v>98204</v>
      </c>
      <c r="P8" s="81" t="s">
        <v>36</v>
      </c>
      <c r="Q8" s="46">
        <v>273701</v>
      </c>
      <c r="R8" s="46">
        <v>146514</v>
      </c>
      <c r="S8" s="46">
        <v>127187</v>
      </c>
      <c r="U8" s="127" t="s">
        <v>36</v>
      </c>
      <c r="V8" s="150">
        <f t="shared" si="0"/>
        <v>256204.5</v>
      </c>
      <c r="W8" s="150">
        <f t="shared" si="0"/>
        <v>144181</v>
      </c>
      <c r="X8" s="150">
        <f t="shared" si="0"/>
        <v>112023.5</v>
      </c>
    </row>
    <row r="9" spans="1:24" ht="20.25" customHeight="1">
      <c r="A9" s="75" t="s">
        <v>35</v>
      </c>
      <c r="B9" s="199">
        <v>266160</v>
      </c>
      <c r="C9" s="199">
        <v>163276</v>
      </c>
      <c r="D9" s="199">
        <v>102884</v>
      </c>
      <c r="F9" s="75" t="s">
        <v>35</v>
      </c>
      <c r="G9" s="46">
        <v>258295</v>
      </c>
      <c r="H9" s="46">
        <v>161102</v>
      </c>
      <c r="I9" s="46">
        <v>97193</v>
      </c>
      <c r="K9" s="75" t="s">
        <v>35</v>
      </c>
      <c r="L9" s="46">
        <v>245963</v>
      </c>
      <c r="M9" s="46">
        <v>149463</v>
      </c>
      <c r="N9" s="46">
        <v>96500</v>
      </c>
      <c r="P9" s="75" t="s">
        <v>35</v>
      </c>
      <c r="Q9" s="46">
        <v>291203</v>
      </c>
      <c r="R9" s="46">
        <v>159440</v>
      </c>
      <c r="S9" s="46">
        <v>131763</v>
      </c>
      <c r="U9" s="75" t="s">
        <v>35</v>
      </c>
      <c r="V9" s="150">
        <f t="shared" si="0"/>
        <v>265405.25</v>
      </c>
      <c r="W9" s="150">
        <f t="shared" si="0"/>
        <v>158320.25</v>
      </c>
      <c r="X9" s="150">
        <f t="shared" si="0"/>
        <v>107085</v>
      </c>
    </row>
    <row r="10" spans="1:24" ht="20.25" customHeight="1">
      <c r="A10" s="75" t="s">
        <v>34</v>
      </c>
      <c r="B10" s="199">
        <v>211010</v>
      </c>
      <c r="C10" s="199">
        <v>123645</v>
      </c>
      <c r="D10" s="199">
        <v>87365</v>
      </c>
      <c r="F10" s="75" t="s">
        <v>34</v>
      </c>
      <c r="G10" s="46">
        <v>207521</v>
      </c>
      <c r="H10" s="46">
        <v>134193</v>
      </c>
      <c r="I10" s="46">
        <v>73328</v>
      </c>
      <c r="K10" s="75" t="s">
        <v>34</v>
      </c>
      <c r="L10" s="46">
        <v>227964</v>
      </c>
      <c r="M10" s="46">
        <v>131740</v>
      </c>
      <c r="N10" s="46">
        <v>96224</v>
      </c>
      <c r="P10" s="75" t="s">
        <v>34</v>
      </c>
      <c r="Q10" s="46">
        <v>198107</v>
      </c>
      <c r="R10" s="46">
        <v>111770</v>
      </c>
      <c r="S10" s="46">
        <v>86337</v>
      </c>
      <c r="U10" s="75" t="s">
        <v>34</v>
      </c>
      <c r="V10" s="150">
        <f t="shared" ref="V10:V20" si="1">(B10+G10+L10+Q10)/4</f>
        <v>211150.5</v>
      </c>
      <c r="W10" s="150">
        <f t="shared" ref="W10:W20" si="2">(C10+H10+M10+R10)/4</f>
        <v>125337</v>
      </c>
      <c r="X10" s="150">
        <f t="shared" ref="X10:X20" si="3">(D10+I10+N10+S10)/4</f>
        <v>85813.5</v>
      </c>
    </row>
    <row r="11" spans="1:24" ht="20.25" customHeight="1">
      <c r="A11" s="81" t="s">
        <v>33</v>
      </c>
      <c r="B11" s="199">
        <f>SUM(B12:B14)</f>
        <v>240819</v>
      </c>
      <c r="C11" s="199">
        <f>SUM(C12:C14)</f>
        <v>129772</v>
      </c>
      <c r="D11" s="199">
        <f>SUM(D12:D14)</f>
        <v>111047</v>
      </c>
      <c r="F11" s="81" t="s">
        <v>33</v>
      </c>
      <c r="G11" s="201">
        <v>242008</v>
      </c>
      <c r="H11" s="201">
        <v>120456</v>
      </c>
      <c r="I11" s="156">
        <v>121552</v>
      </c>
      <c r="K11" s="81" t="s">
        <v>33</v>
      </c>
      <c r="L11" s="201">
        <f>SUM(L12:L13)</f>
        <v>230896</v>
      </c>
      <c r="M11" s="201">
        <f>SUM(M12:M13)</f>
        <v>132700</v>
      </c>
      <c r="N11" s="201">
        <f>SUM(N12:N13)</f>
        <v>98196</v>
      </c>
      <c r="P11" s="81" t="s">
        <v>33</v>
      </c>
      <c r="Q11" s="201">
        <v>241262</v>
      </c>
      <c r="R11" s="201">
        <v>144918</v>
      </c>
      <c r="S11" s="201">
        <v>96344</v>
      </c>
      <c r="U11" s="127" t="s">
        <v>33</v>
      </c>
      <c r="V11" s="150">
        <f t="shared" si="1"/>
        <v>238746.25</v>
      </c>
      <c r="W11" s="150">
        <f t="shared" si="2"/>
        <v>131961.5</v>
      </c>
      <c r="X11" s="150">
        <f t="shared" si="3"/>
        <v>106784.75</v>
      </c>
    </row>
    <row r="12" spans="1:24" ht="20.25" customHeight="1">
      <c r="A12" s="71" t="s">
        <v>105</v>
      </c>
      <c r="B12" s="150">
        <v>193584</v>
      </c>
      <c r="C12" s="150">
        <v>99029</v>
      </c>
      <c r="D12" s="150">
        <v>94555</v>
      </c>
      <c r="F12" s="71" t="s">
        <v>105</v>
      </c>
      <c r="G12" s="46">
        <v>170334</v>
      </c>
      <c r="H12" s="46">
        <v>72383</v>
      </c>
      <c r="I12" s="46">
        <v>97951</v>
      </c>
      <c r="K12" s="71" t="s">
        <v>105</v>
      </c>
      <c r="L12" s="46">
        <v>186238</v>
      </c>
      <c r="M12" s="46">
        <v>103573</v>
      </c>
      <c r="N12" s="46">
        <v>82665</v>
      </c>
      <c r="P12" s="71" t="s">
        <v>105</v>
      </c>
      <c r="Q12" s="46">
        <v>208608</v>
      </c>
      <c r="R12" s="46">
        <v>127051</v>
      </c>
      <c r="S12" s="46">
        <v>81557</v>
      </c>
      <c r="U12" s="71" t="s">
        <v>105</v>
      </c>
      <c r="V12" s="150">
        <f t="shared" si="1"/>
        <v>189691</v>
      </c>
      <c r="W12" s="150">
        <f t="shared" si="2"/>
        <v>100509</v>
      </c>
      <c r="X12" s="150">
        <f t="shared" si="3"/>
        <v>89182</v>
      </c>
    </row>
    <row r="13" spans="1:24" ht="20.25" customHeight="1">
      <c r="A13" s="71" t="s">
        <v>104</v>
      </c>
      <c r="B13" s="150">
        <v>46793</v>
      </c>
      <c r="C13" s="150">
        <v>30301</v>
      </c>
      <c r="D13" s="150">
        <v>16492</v>
      </c>
      <c r="F13" s="71" t="s">
        <v>104</v>
      </c>
      <c r="G13" s="46">
        <v>71674</v>
      </c>
      <c r="H13" s="46">
        <v>48073</v>
      </c>
      <c r="I13" s="46">
        <v>23601</v>
      </c>
      <c r="K13" s="71" t="s">
        <v>104</v>
      </c>
      <c r="L13" s="46">
        <v>44658</v>
      </c>
      <c r="M13" s="46">
        <v>29127</v>
      </c>
      <c r="N13" s="46">
        <v>15531</v>
      </c>
      <c r="P13" s="71" t="s">
        <v>104</v>
      </c>
      <c r="Q13" s="46">
        <v>32654</v>
      </c>
      <c r="R13" s="46">
        <v>17867</v>
      </c>
      <c r="S13" s="46">
        <v>14787</v>
      </c>
      <c r="U13" s="71" t="s">
        <v>104</v>
      </c>
      <c r="V13" s="150">
        <f t="shared" si="1"/>
        <v>48944.75</v>
      </c>
      <c r="W13" s="150">
        <f t="shared" si="2"/>
        <v>31342</v>
      </c>
      <c r="X13" s="150">
        <f t="shared" si="3"/>
        <v>17602.75</v>
      </c>
    </row>
    <row r="14" spans="1:24" ht="20.25" customHeight="1">
      <c r="A14" s="202" t="s">
        <v>103</v>
      </c>
      <c r="B14" s="72">
        <v>442</v>
      </c>
      <c r="C14" s="72">
        <v>442</v>
      </c>
      <c r="D14" s="165">
        <v>0</v>
      </c>
      <c r="F14" s="202" t="s">
        <v>103</v>
      </c>
      <c r="G14" s="165">
        <v>0</v>
      </c>
      <c r="H14" s="165">
        <v>0</v>
      </c>
      <c r="I14" s="165">
        <v>0</v>
      </c>
      <c r="K14" s="202" t="s">
        <v>103</v>
      </c>
      <c r="L14" s="165">
        <v>0</v>
      </c>
      <c r="M14" s="165">
        <v>0</v>
      </c>
      <c r="N14" s="165">
        <v>0</v>
      </c>
      <c r="P14" s="202" t="s">
        <v>103</v>
      </c>
      <c r="Q14" s="165">
        <v>0</v>
      </c>
      <c r="R14" s="165">
        <v>0</v>
      </c>
      <c r="S14" s="165">
        <v>0</v>
      </c>
      <c r="U14" s="202" t="s">
        <v>103</v>
      </c>
      <c r="V14" s="150">
        <f>(B14+G14+L14+Q14)/4</f>
        <v>110.5</v>
      </c>
      <c r="W14" s="150">
        <f>(C14+H14+M14+R14)/4</f>
        <v>110.5</v>
      </c>
      <c r="X14" s="165">
        <f t="shared" si="3"/>
        <v>0</v>
      </c>
    </row>
    <row r="15" spans="1:24" ht="20.25" customHeight="1">
      <c r="A15" s="81" t="s">
        <v>29</v>
      </c>
      <c r="B15" s="199">
        <f>SUM(B16:B18)</f>
        <v>210217</v>
      </c>
      <c r="C15" s="199">
        <f>SUM(C16:C18)</f>
        <v>89190</v>
      </c>
      <c r="D15" s="199">
        <f>SUM(D16:D18)</f>
        <v>121027</v>
      </c>
      <c r="F15" s="81" t="s">
        <v>29</v>
      </c>
      <c r="G15" s="46">
        <v>188750</v>
      </c>
      <c r="H15" s="46">
        <v>81598</v>
      </c>
      <c r="I15" s="117">
        <v>107152</v>
      </c>
      <c r="K15" s="81" t="s">
        <v>29</v>
      </c>
      <c r="L15" s="201">
        <f>SUM(L16:L18)</f>
        <v>200619</v>
      </c>
      <c r="M15" s="201">
        <f>SUM(M16:M18)</f>
        <v>85130</v>
      </c>
      <c r="N15" s="201">
        <f>SUM(N16:N18)</f>
        <v>115489</v>
      </c>
      <c r="P15" s="81" t="s">
        <v>29</v>
      </c>
      <c r="Q15" s="201">
        <v>185117</v>
      </c>
      <c r="R15" s="201">
        <v>87217</v>
      </c>
      <c r="S15" s="201">
        <v>97900</v>
      </c>
      <c r="U15" s="127" t="s">
        <v>29</v>
      </c>
      <c r="V15" s="150">
        <f t="shared" si="1"/>
        <v>196175.75</v>
      </c>
      <c r="W15" s="150">
        <f t="shared" si="2"/>
        <v>85783.75</v>
      </c>
      <c r="X15" s="150">
        <f t="shared" si="3"/>
        <v>110392</v>
      </c>
    </row>
    <row r="16" spans="1:24" ht="20.25" customHeight="1">
      <c r="A16" s="202" t="s">
        <v>28</v>
      </c>
      <c r="B16" s="74">
        <v>105060</v>
      </c>
      <c r="C16" s="74">
        <v>35281</v>
      </c>
      <c r="D16" s="74">
        <v>69779</v>
      </c>
      <c r="F16" s="202" t="s">
        <v>28</v>
      </c>
      <c r="G16" s="46">
        <v>108589</v>
      </c>
      <c r="H16" s="46">
        <v>38525</v>
      </c>
      <c r="I16" s="46">
        <v>70064</v>
      </c>
      <c r="K16" s="202" t="s">
        <v>28</v>
      </c>
      <c r="L16" s="46">
        <v>104029</v>
      </c>
      <c r="M16" s="46">
        <v>38180</v>
      </c>
      <c r="N16" s="46">
        <v>65849</v>
      </c>
      <c r="P16" s="202" t="s">
        <v>28</v>
      </c>
      <c r="Q16" s="46">
        <v>104506</v>
      </c>
      <c r="R16" s="46">
        <v>44080</v>
      </c>
      <c r="S16" s="46">
        <v>60426</v>
      </c>
      <c r="U16" s="202" t="s">
        <v>28</v>
      </c>
      <c r="V16" s="150">
        <f t="shared" si="1"/>
        <v>105546</v>
      </c>
      <c r="W16" s="150">
        <f t="shared" si="2"/>
        <v>39016.5</v>
      </c>
      <c r="X16" s="150">
        <f t="shared" si="3"/>
        <v>66529.5</v>
      </c>
    </row>
    <row r="17" spans="1:24" ht="20.25" customHeight="1">
      <c r="A17" s="202" t="s">
        <v>27</v>
      </c>
      <c r="B17" s="74">
        <v>68918</v>
      </c>
      <c r="C17" s="74">
        <v>39847</v>
      </c>
      <c r="D17" s="74">
        <v>29071</v>
      </c>
      <c r="F17" s="202" t="s">
        <v>27</v>
      </c>
      <c r="G17" s="46">
        <v>60495</v>
      </c>
      <c r="H17" s="46">
        <v>38226</v>
      </c>
      <c r="I17" s="46">
        <v>22269</v>
      </c>
      <c r="K17" s="202" t="s">
        <v>27</v>
      </c>
      <c r="L17" s="46">
        <v>71732</v>
      </c>
      <c r="M17" s="46">
        <v>41402</v>
      </c>
      <c r="N17" s="46">
        <v>30330</v>
      </c>
      <c r="P17" s="202" t="s">
        <v>27</v>
      </c>
      <c r="Q17" s="46">
        <v>55974</v>
      </c>
      <c r="R17" s="46">
        <v>37802</v>
      </c>
      <c r="S17" s="46">
        <v>18172</v>
      </c>
      <c r="U17" s="202" t="s">
        <v>27</v>
      </c>
      <c r="V17" s="150">
        <f t="shared" si="1"/>
        <v>64279.75</v>
      </c>
      <c r="W17" s="150">
        <f t="shared" si="2"/>
        <v>39319.25</v>
      </c>
      <c r="X17" s="150">
        <f t="shared" si="3"/>
        <v>24960.5</v>
      </c>
    </row>
    <row r="18" spans="1:24" ht="20.25" customHeight="1">
      <c r="A18" s="202" t="s">
        <v>26</v>
      </c>
      <c r="B18" s="74">
        <v>36239</v>
      </c>
      <c r="C18" s="74">
        <v>14062</v>
      </c>
      <c r="D18" s="74">
        <v>22177</v>
      </c>
      <c r="F18" s="202" t="s">
        <v>26</v>
      </c>
      <c r="G18" s="46">
        <v>19666</v>
      </c>
      <c r="H18" s="46">
        <v>4847</v>
      </c>
      <c r="I18" s="46">
        <v>14819</v>
      </c>
      <c r="K18" s="202" t="s">
        <v>26</v>
      </c>
      <c r="L18" s="46">
        <v>24858</v>
      </c>
      <c r="M18" s="46">
        <v>5548</v>
      </c>
      <c r="N18" s="46">
        <v>19310</v>
      </c>
      <c r="P18" s="202" t="s">
        <v>26</v>
      </c>
      <c r="Q18" s="46">
        <v>24637</v>
      </c>
      <c r="R18" s="46">
        <v>5335</v>
      </c>
      <c r="S18" s="46">
        <v>19302</v>
      </c>
      <c r="U18" s="202" t="s">
        <v>26</v>
      </c>
      <c r="V18" s="150">
        <f t="shared" si="1"/>
        <v>26350</v>
      </c>
      <c r="W18" s="150">
        <f t="shared" si="2"/>
        <v>7448</v>
      </c>
      <c r="X18" s="150">
        <f t="shared" si="3"/>
        <v>18902</v>
      </c>
    </row>
    <row r="19" spans="1:24" ht="20.25" customHeight="1">
      <c r="A19" s="71" t="s">
        <v>25</v>
      </c>
      <c r="B19" s="165">
        <v>0</v>
      </c>
      <c r="C19" s="165">
        <v>0</v>
      </c>
      <c r="D19" s="165">
        <v>0</v>
      </c>
      <c r="F19" s="71" t="s">
        <v>25</v>
      </c>
      <c r="G19" s="165">
        <v>0</v>
      </c>
      <c r="H19" s="165">
        <v>0</v>
      </c>
      <c r="I19" s="165">
        <v>0</v>
      </c>
      <c r="K19" s="71" t="s">
        <v>25</v>
      </c>
      <c r="L19" s="165">
        <v>0</v>
      </c>
      <c r="M19" s="165">
        <v>0</v>
      </c>
      <c r="N19" s="165">
        <v>0</v>
      </c>
      <c r="P19" s="71" t="s">
        <v>25</v>
      </c>
      <c r="Q19" s="165">
        <v>0</v>
      </c>
      <c r="R19" s="165">
        <v>0</v>
      </c>
      <c r="S19" s="165">
        <v>0</v>
      </c>
      <c r="U19" s="71" t="s">
        <v>25</v>
      </c>
      <c r="V19" s="165">
        <f>(B19+G19+L19+Q19)/4</f>
        <v>0</v>
      </c>
      <c r="W19" s="165">
        <f>(C19+H19+M19+R19)/4</f>
        <v>0</v>
      </c>
      <c r="X19" s="165">
        <f>(D19+I19+N19+S19)/4</f>
        <v>0</v>
      </c>
    </row>
    <row r="20" spans="1:24" ht="20.25" customHeight="1">
      <c r="A20" s="71" t="s">
        <v>24</v>
      </c>
      <c r="B20" s="74">
        <v>1187</v>
      </c>
      <c r="C20" s="74">
        <v>1187</v>
      </c>
      <c r="D20" s="165">
        <v>0</v>
      </c>
      <c r="F20" s="71" t="s">
        <v>24</v>
      </c>
      <c r="G20" s="46">
        <v>2739</v>
      </c>
      <c r="H20" s="46">
        <v>960</v>
      </c>
      <c r="I20" s="46">
        <v>1779</v>
      </c>
      <c r="K20" s="71" t="s">
        <v>24</v>
      </c>
      <c r="L20" s="46">
        <v>501</v>
      </c>
      <c r="M20" s="46">
        <v>258</v>
      </c>
      <c r="N20" s="46">
        <v>243</v>
      </c>
      <c r="P20" s="71" t="s">
        <v>24</v>
      </c>
      <c r="Q20" s="46">
        <v>1366</v>
      </c>
      <c r="R20" s="46">
        <v>1366</v>
      </c>
      <c r="S20" s="165">
        <v>0</v>
      </c>
      <c r="U20" s="71" t="s">
        <v>24</v>
      </c>
      <c r="V20" s="123">
        <f t="shared" si="1"/>
        <v>1448.25</v>
      </c>
      <c r="W20" s="123">
        <f t="shared" si="2"/>
        <v>942.75</v>
      </c>
      <c r="X20" s="123">
        <f t="shared" si="3"/>
        <v>505.5</v>
      </c>
    </row>
    <row r="21" spans="1:24" ht="21" customHeight="1">
      <c r="A21" s="81"/>
      <c r="B21" s="471" t="s">
        <v>20</v>
      </c>
      <c r="C21" s="471"/>
      <c r="D21" s="471"/>
      <c r="F21" s="81"/>
      <c r="G21" s="471" t="s">
        <v>20</v>
      </c>
      <c r="H21" s="471"/>
      <c r="I21" s="471"/>
      <c r="K21" s="81"/>
      <c r="L21" s="471" t="s">
        <v>20</v>
      </c>
      <c r="M21" s="471"/>
      <c r="N21" s="471"/>
      <c r="P21" s="81"/>
      <c r="Q21" s="471" t="s">
        <v>20</v>
      </c>
      <c r="R21" s="471"/>
      <c r="S21" s="471"/>
      <c r="U21" s="127"/>
      <c r="V21" s="471" t="s">
        <v>20</v>
      </c>
      <c r="W21" s="471"/>
      <c r="X21" s="471"/>
    </row>
    <row r="22" spans="1:24" s="92" customFormat="1" ht="18" customHeight="1">
      <c r="A22" s="88" t="s">
        <v>38</v>
      </c>
      <c r="B22" s="203">
        <f>B5/$B$5*100</f>
        <v>100</v>
      </c>
      <c r="C22" s="203">
        <f>C5/$C$5*100</f>
        <v>100</v>
      </c>
      <c r="D22" s="203">
        <f>D5/$D$5*100</f>
        <v>100</v>
      </c>
      <c r="E22" s="81"/>
      <c r="F22" s="88" t="s">
        <v>38</v>
      </c>
      <c r="G22" s="204">
        <f>G5*100/$G$5</f>
        <v>100</v>
      </c>
      <c r="H22" s="204">
        <f>H5*100/$H$5</f>
        <v>100</v>
      </c>
      <c r="I22" s="204">
        <f>I5*100/$I$5</f>
        <v>100</v>
      </c>
      <c r="K22" s="88" t="s">
        <v>38</v>
      </c>
      <c r="L22" s="204">
        <f>L5*100/$L$5</f>
        <v>100</v>
      </c>
      <c r="M22" s="204">
        <f>M5*100/$M$5</f>
        <v>100</v>
      </c>
      <c r="N22" s="204">
        <f>N5*100/$N$5</f>
        <v>100</v>
      </c>
      <c r="P22" s="88" t="s">
        <v>38</v>
      </c>
      <c r="Q22" s="193">
        <f>Q5*100/$Q$5</f>
        <v>100</v>
      </c>
      <c r="R22" s="193">
        <f>R5*100/$R$5</f>
        <v>100</v>
      </c>
      <c r="S22" s="193">
        <f>S5*100/$S$5</f>
        <v>100</v>
      </c>
      <c r="U22" s="88" t="s">
        <v>38</v>
      </c>
      <c r="V22" s="193">
        <f>V5*100/$V$5</f>
        <v>100</v>
      </c>
      <c r="W22" s="193">
        <f>W5*100/$W$5</f>
        <v>100</v>
      </c>
      <c r="X22" s="193">
        <f>X5*100/$X$5</f>
        <v>100</v>
      </c>
    </row>
    <row r="23" spans="1:24" ht="23.25" customHeight="1">
      <c r="A23" s="121"/>
      <c r="B23" s="116"/>
      <c r="C23" s="116"/>
      <c r="D23" s="116"/>
      <c r="F23" s="121"/>
      <c r="G23" s="116"/>
      <c r="H23" s="116"/>
      <c r="I23" s="116"/>
      <c r="K23" s="121"/>
      <c r="L23" s="116"/>
      <c r="M23" s="116"/>
      <c r="N23" s="116"/>
      <c r="P23" s="121"/>
      <c r="Q23" s="122"/>
      <c r="R23" s="122"/>
      <c r="S23" s="122"/>
      <c r="U23" s="152"/>
      <c r="V23" s="122"/>
      <c r="W23" s="122"/>
      <c r="X23" s="122"/>
    </row>
    <row r="24" spans="1:24" ht="20.25" customHeight="1">
      <c r="A24" s="158" t="s">
        <v>37</v>
      </c>
      <c r="B24" s="205">
        <f t="shared" ref="B24:B37" si="4">B7/$B$5*100</f>
        <v>0.99100537009215883</v>
      </c>
      <c r="C24" s="205">
        <f t="shared" ref="C24:C37" si="5">C7/$C$5*100</f>
        <v>0.89369679461569185</v>
      </c>
      <c r="D24" s="205">
        <f t="shared" ref="D24:D37" si="6">D7/$D$5*100</f>
        <v>1.10973412502742</v>
      </c>
      <c r="E24" s="28"/>
      <c r="F24" s="158" t="s">
        <v>37</v>
      </c>
      <c r="G24" s="206">
        <f t="shared" ref="G24:G37" si="7">G7*100/$G$5</f>
        <v>1.002395194241287</v>
      </c>
      <c r="H24" s="206">
        <f t="shared" ref="H24:H37" si="8">H7*100/$H$5</f>
        <v>0.62036856096206761</v>
      </c>
      <c r="I24" s="206">
        <f t="shared" ref="I24:I37" si="9">I7*100/$I$5</f>
        <v>1.4704066180647783</v>
      </c>
      <c r="K24" s="158" t="s">
        <v>37</v>
      </c>
      <c r="L24" s="206">
        <f t="shared" ref="L24:L37" si="10">L7*100/$L$5</f>
        <v>0.8889125550524587</v>
      </c>
      <c r="M24" s="206">
        <f t="shared" ref="M24:M37" si="11">M7*100/$M$5</f>
        <v>0.98188613049612938</v>
      </c>
      <c r="N24" s="206">
        <f t="shared" ref="N24:N37" si="12">N7*100/$N$5</f>
        <v>0.76911132557211626</v>
      </c>
      <c r="P24" s="158" t="s">
        <v>37</v>
      </c>
      <c r="Q24" s="123">
        <f t="shared" ref="Q24:Q30" si="13">Q7*100/$B$5</f>
        <v>0.672296016301975</v>
      </c>
      <c r="R24" s="123">
        <f t="shared" ref="R24:R30" si="14">R7*100/$C$5</f>
        <v>0.55994345247241772</v>
      </c>
      <c r="S24" s="123">
        <f t="shared" ref="S24:S30" si="15">S7*100/$D$5</f>
        <v>0.80938033751366312</v>
      </c>
      <c r="U24" s="200" t="s">
        <v>37</v>
      </c>
      <c r="V24" s="166">
        <f t="shared" ref="V24:V37" si="16">V7*100/$V$5</f>
        <v>0.88559307395640008</v>
      </c>
      <c r="W24" s="166">
        <f t="shared" ref="W24:W37" si="17">W7*100/$W$5</f>
        <v>0.76350670490659633</v>
      </c>
      <c r="X24" s="166">
        <f t="shared" ref="X24:X37" si="18">X7*100/$X$5</f>
        <v>1.0362139937177632</v>
      </c>
    </row>
    <row r="25" spans="1:24" ht="20.25" customHeight="1">
      <c r="A25" s="81" t="s">
        <v>36</v>
      </c>
      <c r="B25" s="205">
        <f t="shared" si="4"/>
        <v>20.522973843707433</v>
      </c>
      <c r="C25" s="205">
        <f t="shared" si="5"/>
        <v>21.189034696825349</v>
      </c>
      <c r="D25" s="205">
        <f t="shared" si="6"/>
        <v>19.710295460383108</v>
      </c>
      <c r="E25" s="28"/>
      <c r="F25" s="81" t="s">
        <v>36</v>
      </c>
      <c r="G25" s="206">
        <f t="shared" si="7"/>
        <v>22.205115725026577</v>
      </c>
      <c r="H25" s="206">
        <f t="shared" si="8"/>
        <v>22.095822127926201</v>
      </c>
      <c r="I25" s="206">
        <f t="shared" si="9"/>
        <v>22.339008620280172</v>
      </c>
      <c r="K25" s="81" t="s">
        <v>36</v>
      </c>
      <c r="L25" s="206">
        <f t="shared" si="10"/>
        <v>21.303927361673182</v>
      </c>
      <c r="M25" s="206">
        <f t="shared" si="11"/>
        <v>22.857338977233727</v>
      </c>
      <c r="N25" s="206">
        <f t="shared" si="12"/>
        <v>19.302276671731178</v>
      </c>
      <c r="P25" s="81" t="s">
        <v>36</v>
      </c>
      <c r="Q25" s="123">
        <f t="shared" si="13"/>
        <v>23.113690737076606</v>
      </c>
      <c r="R25" s="123">
        <f t="shared" si="14"/>
        <v>22.5135990657365</v>
      </c>
      <c r="S25" s="123">
        <f t="shared" si="15"/>
        <v>23.845878384839072</v>
      </c>
      <c r="U25" s="127" t="s">
        <v>36</v>
      </c>
      <c r="V25" s="166">
        <f t="shared" si="16"/>
        <v>21.720036445275817</v>
      </c>
      <c r="W25" s="166">
        <f t="shared" si="17"/>
        <v>22.130604658016381</v>
      </c>
      <c r="X25" s="166">
        <f t="shared" si="18"/>
        <v>21.213508465870223</v>
      </c>
    </row>
    <row r="26" spans="1:24" ht="20.25" customHeight="1">
      <c r="A26" s="75" t="s">
        <v>35</v>
      </c>
      <c r="B26" s="205">
        <f t="shared" si="4"/>
        <v>22.47686317032203</v>
      </c>
      <c r="C26" s="205">
        <f t="shared" si="5"/>
        <v>25.089277482405731</v>
      </c>
      <c r="D26" s="205">
        <f t="shared" si="6"/>
        <v>19.289387686994605</v>
      </c>
      <c r="E26" s="28"/>
      <c r="F26" s="75" t="s">
        <v>35</v>
      </c>
      <c r="G26" s="206">
        <f t="shared" si="7"/>
        <v>22.055853709562417</v>
      </c>
      <c r="H26" s="206">
        <f t="shared" si="8"/>
        <v>24.985653977027752</v>
      </c>
      <c r="I26" s="206">
        <f t="shared" si="9"/>
        <v>18.466627526756689</v>
      </c>
      <c r="K26" s="75" t="s">
        <v>35</v>
      </c>
      <c r="L26" s="206">
        <f t="shared" si="10"/>
        <v>21.12459891578434</v>
      </c>
      <c r="M26" s="206">
        <f t="shared" si="11"/>
        <v>22.798764443427526</v>
      </c>
      <c r="N26" s="206">
        <f t="shared" si="12"/>
        <v>18.967350605087969</v>
      </c>
      <c r="P26" s="75" t="s">
        <v>35</v>
      </c>
      <c r="Q26" s="123">
        <f t="shared" si="13"/>
        <v>24.59171169893029</v>
      </c>
      <c r="R26" s="123">
        <f t="shared" si="14"/>
        <v>24.499830972064292</v>
      </c>
      <c r="S26" s="123">
        <f t="shared" si="15"/>
        <v>24.703817792868378</v>
      </c>
      <c r="U26" s="75" t="s">
        <v>35</v>
      </c>
      <c r="V26" s="166">
        <f t="shared" si="16"/>
        <v>22.500040798532186</v>
      </c>
      <c r="W26" s="166">
        <f t="shared" si="17"/>
        <v>24.300863928730678</v>
      </c>
      <c r="X26" s="166">
        <f t="shared" si="18"/>
        <v>20.278321549208094</v>
      </c>
    </row>
    <row r="27" spans="1:24" ht="20.25" customHeight="1">
      <c r="A27" s="75" t="s">
        <v>34</v>
      </c>
      <c r="B27" s="205">
        <f t="shared" si="4"/>
        <v>17.819517949991177</v>
      </c>
      <c r="C27" s="205">
        <f t="shared" si="5"/>
        <v>18.999508282368851</v>
      </c>
      <c r="D27" s="205">
        <f t="shared" si="6"/>
        <v>16.379780677989615</v>
      </c>
      <c r="E27" s="28"/>
      <c r="F27" s="75" t="s">
        <v>34</v>
      </c>
      <c r="G27" s="206">
        <f t="shared" si="7"/>
        <v>17.720253267241343</v>
      </c>
      <c r="H27" s="206">
        <f t="shared" si="8"/>
        <v>20.812279575295683</v>
      </c>
      <c r="I27" s="206">
        <f t="shared" si="9"/>
        <v>13.932287955737701</v>
      </c>
      <c r="K27" s="75" t="s">
        <v>34</v>
      </c>
      <c r="L27" s="206">
        <f t="shared" si="10"/>
        <v>19.578749922703256</v>
      </c>
      <c r="M27" s="206">
        <f t="shared" si="11"/>
        <v>20.09533615528353</v>
      </c>
      <c r="N27" s="206">
        <f t="shared" si="12"/>
        <v>18.913102016828855</v>
      </c>
      <c r="P27" s="75" t="s">
        <v>34</v>
      </c>
      <c r="Q27" s="123">
        <f t="shared" si="13"/>
        <v>16.729876510681493</v>
      </c>
      <c r="R27" s="123">
        <f t="shared" si="14"/>
        <v>17.174774885521987</v>
      </c>
      <c r="S27" s="123">
        <f t="shared" si="15"/>
        <v>16.187044289997019</v>
      </c>
      <c r="U27" s="75" t="s">
        <v>34</v>
      </c>
      <c r="V27" s="166">
        <f t="shared" si="16"/>
        <v>17.900530847187348</v>
      </c>
      <c r="W27" s="166">
        <f t="shared" si="17"/>
        <v>19.238204728929603</v>
      </c>
      <c r="X27" s="166">
        <f t="shared" si="18"/>
        <v>16.250210078563466</v>
      </c>
    </row>
    <row r="28" spans="1:24" ht="20.25" customHeight="1">
      <c r="A28" s="81" t="s">
        <v>33</v>
      </c>
      <c r="B28" s="205">
        <f t="shared" si="4"/>
        <v>20.336848932272996</v>
      </c>
      <c r="C28" s="205">
        <f t="shared" si="5"/>
        <v>19.940993884261964</v>
      </c>
      <c r="D28" s="205">
        <f t="shared" si="6"/>
        <v>20.819842098651783</v>
      </c>
      <c r="E28" s="28"/>
      <c r="F28" s="81" t="s">
        <v>33</v>
      </c>
      <c r="G28" s="206">
        <f t="shared" si="7"/>
        <v>20.66510402657342</v>
      </c>
      <c r="H28" s="206">
        <f t="shared" si="8"/>
        <v>18.681778844811703</v>
      </c>
      <c r="I28" s="206">
        <f t="shared" si="9"/>
        <v>23.094826881898172</v>
      </c>
      <c r="K28" s="81" t="s">
        <v>33</v>
      </c>
      <c r="L28" s="206">
        <f t="shared" si="10"/>
        <v>19.83056553733261</v>
      </c>
      <c r="M28" s="206">
        <f t="shared" si="11"/>
        <v>20.241772489799033</v>
      </c>
      <c r="N28" s="206">
        <f t="shared" si="12"/>
        <v>19.30070424888309</v>
      </c>
      <c r="P28" s="81" t="s">
        <v>33</v>
      </c>
      <c r="Q28" s="123">
        <f t="shared" si="13"/>
        <v>20.374259701676561</v>
      </c>
      <c r="R28" s="123">
        <f t="shared" si="14"/>
        <v>22.268354897200282</v>
      </c>
      <c r="S28" s="123">
        <f t="shared" si="15"/>
        <v>18.063224284784887</v>
      </c>
      <c r="U28" s="127" t="s">
        <v>33</v>
      </c>
      <c r="V28" s="166">
        <f t="shared" si="16"/>
        <v>20.239992861846421</v>
      </c>
      <c r="W28" s="166">
        <f t="shared" si="17"/>
        <v>20.255011316184714</v>
      </c>
      <c r="X28" s="166">
        <f t="shared" si="18"/>
        <v>20.221464229834233</v>
      </c>
    </row>
    <row r="29" spans="1:24" ht="20.25" customHeight="1">
      <c r="A29" s="71" t="s">
        <v>32</v>
      </c>
      <c r="B29" s="205">
        <f t="shared" si="4"/>
        <v>16.347915088531785</v>
      </c>
      <c r="C29" s="205">
        <f t="shared" si="5"/>
        <v>15.216970404745075</v>
      </c>
      <c r="D29" s="205">
        <f t="shared" si="6"/>
        <v>17.727810473385315</v>
      </c>
      <c r="E29" s="28"/>
      <c r="F29" s="71" t="s">
        <v>32</v>
      </c>
      <c r="G29" s="206">
        <f t="shared" si="7"/>
        <v>14.544849051528697</v>
      </c>
      <c r="H29" s="206">
        <f t="shared" si="8"/>
        <v>11.226034387029333</v>
      </c>
      <c r="I29" s="206">
        <f t="shared" si="9"/>
        <v>18.610647195511451</v>
      </c>
      <c r="K29" s="71" t="s">
        <v>32</v>
      </c>
      <c r="L29" s="206">
        <f t="shared" si="10"/>
        <v>15.995101104141044</v>
      </c>
      <c r="M29" s="206">
        <f t="shared" si="11"/>
        <v>15.798802577889639</v>
      </c>
      <c r="N29" s="206">
        <f t="shared" si="12"/>
        <v>16.248041842171986</v>
      </c>
      <c r="P29" s="71" t="s">
        <v>32</v>
      </c>
      <c r="Q29" s="123">
        <f t="shared" si="13"/>
        <v>17.616672198055824</v>
      </c>
      <c r="R29" s="123">
        <f t="shared" si="14"/>
        <v>19.522880236024463</v>
      </c>
      <c r="S29" s="123">
        <f t="shared" si="15"/>
        <v>15.290857583183188</v>
      </c>
      <c r="U29" s="71" t="s">
        <v>32</v>
      </c>
      <c r="V29" s="166">
        <f t="shared" si="16"/>
        <v>16.081276610445229</v>
      </c>
      <c r="W29" s="166">
        <f t="shared" si="17"/>
        <v>15.427309725779182</v>
      </c>
      <c r="X29" s="166">
        <f t="shared" si="18"/>
        <v>16.888091445127479</v>
      </c>
    </row>
    <row r="30" spans="1:24" ht="20.25" customHeight="1">
      <c r="A30" s="71" t="s">
        <v>31</v>
      </c>
      <c r="B30" s="205">
        <f t="shared" si="4"/>
        <v>3.9516075230270467</v>
      </c>
      <c r="C30" s="205">
        <f t="shared" si="5"/>
        <v>4.6561049817142504</v>
      </c>
      <c r="D30" s="205">
        <f t="shared" si="6"/>
        <v>3.0920316252664657</v>
      </c>
      <c r="E30" s="28"/>
      <c r="F30" s="71" t="s">
        <v>31</v>
      </c>
      <c r="G30" s="206">
        <f t="shared" si="7"/>
        <v>6.1202549750447233</v>
      </c>
      <c r="H30" s="206">
        <f t="shared" si="8"/>
        <v>7.4557444577823686</v>
      </c>
      <c r="I30" s="206">
        <f t="shared" si="9"/>
        <v>4.4841796863867209</v>
      </c>
      <c r="K30" s="71" t="s">
        <v>31</v>
      </c>
      <c r="L30" s="206">
        <f t="shared" si="10"/>
        <v>3.8354644331915653</v>
      </c>
      <c r="M30" s="206">
        <f t="shared" si="11"/>
        <v>4.4429699119093922</v>
      </c>
      <c r="N30" s="206">
        <f t="shared" si="12"/>
        <v>3.0526624067111006</v>
      </c>
      <c r="P30" s="71" t="s">
        <v>31</v>
      </c>
      <c r="Q30" s="123">
        <f t="shared" si="13"/>
        <v>2.7575875036207376</v>
      </c>
      <c r="R30" s="123">
        <f t="shared" si="14"/>
        <v>2.7454746611758196</v>
      </c>
      <c r="S30" s="123">
        <f t="shared" si="15"/>
        <v>2.7723667016016993</v>
      </c>
      <c r="U30" s="71" t="s">
        <v>31</v>
      </c>
      <c r="V30" s="166">
        <f t="shared" si="16"/>
        <v>4.1493484845305746</v>
      </c>
      <c r="W30" s="166">
        <f t="shared" si="17"/>
        <v>4.8107407438674263</v>
      </c>
      <c r="X30" s="166">
        <f t="shared" si="18"/>
        <v>3.333372784706754</v>
      </c>
    </row>
    <row r="31" spans="1:24" ht="20.25" customHeight="1">
      <c r="A31" s="202" t="s">
        <v>30</v>
      </c>
      <c r="B31" s="205">
        <f t="shared" si="4"/>
        <v>3.7326320714165681E-2</v>
      </c>
      <c r="C31" s="205">
        <f t="shared" si="5"/>
        <v>6.7918497802636826E-2</v>
      </c>
      <c r="D31" s="205">
        <f t="shared" si="6"/>
        <v>0</v>
      </c>
      <c r="E31" s="28"/>
      <c r="F31" s="202" t="s">
        <v>30</v>
      </c>
      <c r="G31" s="206">
        <f t="shared" si="7"/>
        <v>0</v>
      </c>
      <c r="H31" s="206">
        <f t="shared" si="8"/>
        <v>0</v>
      </c>
      <c r="I31" s="206">
        <f t="shared" si="9"/>
        <v>0</v>
      </c>
      <c r="K31" s="202" t="s">
        <v>30</v>
      </c>
      <c r="L31" s="206">
        <f t="shared" si="10"/>
        <v>0</v>
      </c>
      <c r="M31" s="206">
        <f t="shared" si="11"/>
        <v>0</v>
      </c>
      <c r="N31" s="206">
        <f t="shared" si="12"/>
        <v>0</v>
      </c>
      <c r="P31" s="202" t="s">
        <v>30</v>
      </c>
      <c r="Q31" s="165">
        <v>0</v>
      </c>
      <c r="R31" s="165">
        <v>0</v>
      </c>
      <c r="S31" s="165">
        <v>0</v>
      </c>
      <c r="U31" s="202" t="s">
        <v>30</v>
      </c>
      <c r="V31" s="166">
        <f t="shared" si="16"/>
        <v>9.3677668706169392E-3</v>
      </c>
      <c r="W31" s="166">
        <f t="shared" si="17"/>
        <v>1.6960846538107033E-2</v>
      </c>
      <c r="X31" s="165">
        <f t="shared" si="18"/>
        <v>0</v>
      </c>
    </row>
    <row r="32" spans="1:24" ht="20.25" customHeight="1">
      <c r="A32" s="81" t="s">
        <v>29</v>
      </c>
      <c r="B32" s="205">
        <f t="shared" si="4"/>
        <v>17.752550139298112</v>
      </c>
      <c r="C32" s="205">
        <f t="shared" si="5"/>
        <v>13.705092350717601</v>
      </c>
      <c r="D32" s="205">
        <f t="shared" si="6"/>
        <v>22.690959950953463</v>
      </c>
      <c r="E32" s="28"/>
      <c r="F32" s="81" t="s">
        <v>29</v>
      </c>
      <c r="G32" s="206">
        <f t="shared" si="7"/>
        <v>16.117394404382225</v>
      </c>
      <c r="H32" s="206">
        <f t="shared" si="8"/>
        <v>12.655208459345697</v>
      </c>
      <c r="I32" s="206">
        <f t="shared" si="9"/>
        <v>20.358833174683699</v>
      </c>
      <c r="K32" s="81" t="s">
        <v>29</v>
      </c>
      <c r="L32" s="206">
        <f t="shared" si="10"/>
        <v>17.230217186673354</v>
      </c>
      <c r="M32" s="206">
        <f t="shared" si="11"/>
        <v>12.985547038859018</v>
      </c>
      <c r="N32" s="206">
        <f t="shared" si="12"/>
        <v>22.699692787886054</v>
      </c>
      <c r="P32" s="81" t="s">
        <v>29</v>
      </c>
      <c r="Q32" s="123">
        <f>Q15*100/$B$5+0.02</f>
        <v>15.652888035394135</v>
      </c>
      <c r="R32" s="123">
        <f t="shared" ref="R32:R37" si="19">R15*100/$C$5</f>
        <v>13.401917698761487</v>
      </c>
      <c r="S32" s="123">
        <f t="shared" ref="S32:S37" si="20">S15*100/$D$5</f>
        <v>18.35495368139625</v>
      </c>
      <c r="U32" s="127" t="s">
        <v>29</v>
      </c>
      <c r="V32" s="166">
        <f t="shared" si="16"/>
        <v>16.631028883877203</v>
      </c>
      <c r="W32" s="166">
        <f t="shared" si="17"/>
        <v>13.167104246274562</v>
      </c>
      <c r="X32" s="166">
        <f t="shared" si="18"/>
        <v>20.904556870338325</v>
      </c>
    </row>
    <row r="33" spans="1:24" ht="20.25" customHeight="1">
      <c r="A33" s="202" t="s">
        <v>28</v>
      </c>
      <c r="B33" s="205">
        <f t="shared" si="4"/>
        <v>8.8721793082132265</v>
      </c>
      <c r="C33" s="205">
        <f t="shared" si="5"/>
        <v>5.4213405451919234</v>
      </c>
      <c r="D33" s="205">
        <f t="shared" si="6"/>
        <v>13.082638538653207</v>
      </c>
      <c r="E33" s="28"/>
      <c r="F33" s="202" t="s">
        <v>28</v>
      </c>
      <c r="G33" s="206">
        <f t="shared" si="7"/>
        <v>9.2724330647812518</v>
      </c>
      <c r="H33" s="206">
        <f t="shared" si="8"/>
        <v>5.9749247027659136</v>
      </c>
      <c r="I33" s="206">
        <f t="shared" si="9"/>
        <v>13.312129382102421</v>
      </c>
      <c r="K33" s="202" t="s">
        <v>28</v>
      </c>
      <c r="L33" s="206">
        <f t="shared" si="10"/>
        <v>8.9345588588939346</v>
      </c>
      <c r="M33" s="206">
        <f t="shared" si="11"/>
        <v>5.8238950539602641</v>
      </c>
      <c r="N33" s="206">
        <f t="shared" si="12"/>
        <v>12.9428090154864</v>
      </c>
      <c r="P33" s="202" t="s">
        <v>28</v>
      </c>
      <c r="Q33" s="123">
        <f>Q16*100/$B$5</f>
        <v>8.8253947342864212</v>
      </c>
      <c r="R33" s="123">
        <f t="shared" si="19"/>
        <v>6.7734103690955472</v>
      </c>
      <c r="S33" s="123">
        <f t="shared" si="20"/>
        <v>11.329074884086312</v>
      </c>
      <c r="U33" s="202" t="s">
        <v>28</v>
      </c>
      <c r="V33" s="166">
        <f t="shared" si="16"/>
        <v>8.9477857205985121</v>
      </c>
      <c r="W33" s="166">
        <f t="shared" si="17"/>
        <v>5.9887137461905251</v>
      </c>
      <c r="X33" s="166">
        <f t="shared" si="18"/>
        <v>12.598464710351962</v>
      </c>
    </row>
    <row r="34" spans="1:24" ht="20.25" customHeight="1">
      <c r="A34" s="202" t="s">
        <v>27</v>
      </c>
      <c r="B34" s="205">
        <f t="shared" si="4"/>
        <v>5.8200347759702948</v>
      </c>
      <c r="C34" s="205">
        <f t="shared" si="5"/>
        <v>6.1229601401395248</v>
      </c>
      <c r="D34" s="205">
        <f t="shared" si="6"/>
        <v>5.4504275635533244</v>
      </c>
      <c r="E34" s="28"/>
      <c r="F34" s="202" t="s">
        <v>27</v>
      </c>
      <c r="G34" s="206">
        <f t="shared" si="7"/>
        <v>5.165678275460146</v>
      </c>
      <c r="H34" s="206">
        <f t="shared" si="8"/>
        <v>5.9285521528339986</v>
      </c>
      <c r="I34" s="206">
        <f t="shared" si="9"/>
        <v>4.2311002684693824</v>
      </c>
      <c r="K34" s="202" t="s">
        <v>27</v>
      </c>
      <c r="L34" s="206">
        <f t="shared" si="10"/>
        <v>6.1607222607751657</v>
      </c>
      <c r="M34" s="206">
        <f t="shared" si="11"/>
        <v>6.3153720016779165</v>
      </c>
      <c r="N34" s="206">
        <f t="shared" si="12"/>
        <v>5.9614481228219489</v>
      </c>
      <c r="P34" s="202" t="s">
        <v>27</v>
      </c>
      <c r="Q34" s="123">
        <f>Q17*100/$B$5</f>
        <v>4.7269309403952704</v>
      </c>
      <c r="R34" s="123">
        <f t="shared" si="19"/>
        <v>5.8087218414825283</v>
      </c>
      <c r="S34" s="123">
        <f t="shared" si="20"/>
        <v>3.4070093799625401</v>
      </c>
      <c r="U34" s="202" t="s">
        <v>27</v>
      </c>
      <c r="V34" s="166">
        <f t="shared" si="16"/>
        <v>5.4493910633623459</v>
      </c>
      <c r="W34" s="166">
        <f t="shared" si="17"/>
        <v>6.0351833958684606</v>
      </c>
      <c r="X34" s="166">
        <f t="shared" si="18"/>
        <v>4.7266848300789892</v>
      </c>
    </row>
    <row r="35" spans="1:24" ht="20.25" customHeight="1">
      <c r="A35" s="202" t="s">
        <v>26</v>
      </c>
      <c r="B35" s="205">
        <f t="shared" si="4"/>
        <v>3.0603360551145928</v>
      </c>
      <c r="C35" s="205">
        <f t="shared" si="5"/>
        <v>2.1607916653861516</v>
      </c>
      <c r="D35" s="205">
        <f t="shared" si="6"/>
        <v>4.1578938487469328</v>
      </c>
      <c r="E35" s="28"/>
      <c r="F35" s="202" t="s">
        <v>26</v>
      </c>
      <c r="G35" s="206">
        <f t="shared" si="7"/>
        <v>1.6792830641408254</v>
      </c>
      <c r="H35" s="206">
        <f t="shared" si="8"/>
        <v>0.7517316037457854</v>
      </c>
      <c r="I35" s="206">
        <f t="shared" si="9"/>
        <v>2.8156035241118946</v>
      </c>
      <c r="K35" s="202" t="s">
        <v>26</v>
      </c>
      <c r="L35" s="206">
        <f t="shared" si="10"/>
        <v>2.134936067004253</v>
      </c>
      <c r="M35" s="206">
        <f t="shared" si="11"/>
        <v>0.84627998322083664</v>
      </c>
      <c r="N35" s="206">
        <f t="shared" si="12"/>
        <v>3.7954356495777062</v>
      </c>
      <c r="P35" s="202" t="s">
        <v>26</v>
      </c>
      <c r="Q35" s="123">
        <f>Q18*100/$B$5</f>
        <v>2.080562360712443</v>
      </c>
      <c r="R35" s="123">
        <f t="shared" si="19"/>
        <v>0.81978548818341068</v>
      </c>
      <c r="S35" s="123">
        <f t="shared" si="20"/>
        <v>3.6188694173473999</v>
      </c>
      <c r="U35" s="202" t="s">
        <v>26</v>
      </c>
      <c r="V35" s="166">
        <f t="shared" si="16"/>
        <v>2.2338520999163469</v>
      </c>
      <c r="W35" s="166">
        <f t="shared" si="17"/>
        <v>1.1432071042155763</v>
      </c>
      <c r="X35" s="166">
        <f t="shared" si="18"/>
        <v>3.5794073299073759</v>
      </c>
    </row>
    <row r="36" spans="1:24" ht="20.25" customHeight="1">
      <c r="A36" s="71" t="s">
        <v>25</v>
      </c>
      <c r="B36" s="165">
        <f t="shared" si="4"/>
        <v>0</v>
      </c>
      <c r="C36" s="165">
        <f t="shared" si="5"/>
        <v>0</v>
      </c>
      <c r="D36" s="165">
        <f t="shared" si="6"/>
        <v>0</v>
      </c>
      <c r="E36" s="28"/>
      <c r="F36" s="71" t="s">
        <v>25</v>
      </c>
      <c r="G36" s="165">
        <f t="shared" si="7"/>
        <v>0</v>
      </c>
      <c r="H36" s="165">
        <f t="shared" si="8"/>
        <v>0</v>
      </c>
      <c r="I36" s="165">
        <f t="shared" si="9"/>
        <v>0</v>
      </c>
      <c r="K36" s="71" t="s">
        <v>25</v>
      </c>
      <c r="L36" s="165">
        <f t="shared" si="10"/>
        <v>0</v>
      </c>
      <c r="M36" s="165">
        <f t="shared" si="11"/>
        <v>0</v>
      </c>
      <c r="N36" s="165">
        <f t="shared" si="12"/>
        <v>0</v>
      </c>
      <c r="P36" s="71" t="s">
        <v>25</v>
      </c>
      <c r="Q36" s="165">
        <f>Q19*100/$B$5</f>
        <v>0</v>
      </c>
      <c r="R36" s="165">
        <f t="shared" si="19"/>
        <v>0</v>
      </c>
      <c r="S36" s="165">
        <f t="shared" si="20"/>
        <v>0</v>
      </c>
      <c r="U36" s="71" t="s">
        <v>25</v>
      </c>
      <c r="V36" s="165">
        <f>V19*100/$V$5</f>
        <v>0</v>
      </c>
      <c r="W36" s="165">
        <f t="shared" si="17"/>
        <v>0</v>
      </c>
      <c r="X36" s="165">
        <f t="shared" si="18"/>
        <v>0</v>
      </c>
    </row>
    <row r="37" spans="1:24" ht="20.25" customHeight="1">
      <c r="A37" s="71" t="s">
        <v>24</v>
      </c>
      <c r="B37" s="205">
        <f t="shared" si="4"/>
        <v>0.10024059431609651</v>
      </c>
      <c r="C37" s="205">
        <f t="shared" si="5"/>
        <v>0.18239650880481884</v>
      </c>
      <c r="D37" s="165">
        <f t="shared" si="6"/>
        <v>0</v>
      </c>
      <c r="E37" s="28"/>
      <c r="F37" s="71" t="s">
        <v>24</v>
      </c>
      <c r="G37" s="206">
        <f t="shared" si="7"/>
        <v>0.23388367297273066</v>
      </c>
      <c r="H37" s="206">
        <f t="shared" si="8"/>
        <v>0.14888845463089623</v>
      </c>
      <c r="I37" s="206">
        <f t="shared" si="9"/>
        <v>0.33800922257878807</v>
      </c>
      <c r="K37" s="71" t="s">
        <v>24</v>
      </c>
      <c r="L37" s="123">
        <f t="shared" si="10"/>
        <v>4.3028520780800175E-2</v>
      </c>
      <c r="M37" s="123">
        <f t="shared" si="11"/>
        <v>3.9354764901041069E-2</v>
      </c>
      <c r="N37" s="123">
        <f t="shared" si="12"/>
        <v>4.776234401073965E-2</v>
      </c>
      <c r="P37" s="71" t="s">
        <v>24</v>
      </c>
      <c r="Q37" s="123">
        <f>Q20*100/$B$5</f>
        <v>0.11535690971843962</v>
      </c>
      <c r="R37" s="123">
        <f t="shared" si="19"/>
        <v>0.2099019637972894</v>
      </c>
      <c r="S37" s="165">
        <f t="shared" si="20"/>
        <v>0</v>
      </c>
      <c r="U37" s="71" t="s">
        <v>24</v>
      </c>
      <c r="V37" s="166">
        <f t="shared" si="16"/>
        <v>0.12277708932462428</v>
      </c>
      <c r="W37" s="166">
        <f t="shared" si="17"/>
        <v>0.14470441695746972</v>
      </c>
      <c r="X37" s="166">
        <f t="shared" si="18"/>
        <v>9.572481246789645E-2</v>
      </c>
    </row>
    <row r="38" spans="1:24" ht="4.9000000000000004" customHeight="1">
      <c r="A38" s="146"/>
      <c r="B38" s="146"/>
      <c r="C38" s="146"/>
      <c r="D38" s="146"/>
      <c r="F38" s="146"/>
      <c r="G38" s="146"/>
      <c r="H38" s="146"/>
      <c r="I38" s="146"/>
      <c r="K38" s="146"/>
      <c r="L38" s="146"/>
      <c r="M38" s="146"/>
      <c r="N38" s="146"/>
      <c r="P38" s="146"/>
      <c r="Q38" s="146"/>
      <c r="R38" s="146"/>
      <c r="S38" s="146"/>
      <c r="U38" s="128"/>
      <c r="V38" s="146"/>
      <c r="W38" s="146"/>
      <c r="X38" s="146"/>
    </row>
    <row r="39" spans="1:24" ht="3" customHeight="1"/>
    <row r="40" spans="1:24" ht="15" customHeight="1">
      <c r="A40" s="148" t="s">
        <v>23</v>
      </c>
      <c r="B40" s="149"/>
      <c r="C40" s="149"/>
      <c r="D40" s="149"/>
      <c r="F40" s="148" t="s">
        <v>23</v>
      </c>
      <c r="G40" s="149"/>
      <c r="H40" s="149"/>
      <c r="I40" s="149"/>
      <c r="K40" s="148" t="s">
        <v>23</v>
      </c>
      <c r="L40" s="149"/>
      <c r="M40" s="149"/>
      <c r="N40" s="149"/>
      <c r="P40" s="148" t="s">
        <v>23</v>
      </c>
      <c r="Q40" s="149"/>
      <c r="R40" s="149"/>
      <c r="S40" s="149"/>
      <c r="U40" s="129" t="s">
        <v>23</v>
      </c>
      <c r="V40" s="149"/>
      <c r="W40" s="149"/>
      <c r="X40" s="149"/>
    </row>
    <row r="41" spans="1:24" ht="15" customHeight="1">
      <c r="B41" s="149"/>
      <c r="C41" s="149"/>
      <c r="D41" s="149"/>
      <c r="G41" s="149"/>
      <c r="H41" s="149"/>
      <c r="I41" s="149"/>
      <c r="L41" s="149"/>
      <c r="M41" s="149"/>
      <c r="N41" s="149"/>
      <c r="Q41" s="149"/>
      <c r="R41" s="149"/>
      <c r="S41" s="149"/>
      <c r="V41" s="149"/>
      <c r="W41" s="149"/>
      <c r="X41" s="149"/>
    </row>
    <row r="42" spans="1:24" ht="15" customHeight="1">
      <c r="B42" s="149"/>
      <c r="C42" s="149"/>
      <c r="D42" s="149"/>
      <c r="G42" s="149"/>
      <c r="H42" s="149"/>
      <c r="I42" s="149"/>
      <c r="L42" s="149"/>
      <c r="M42" s="149"/>
      <c r="N42" s="149"/>
      <c r="Q42" s="149"/>
      <c r="R42" s="149"/>
      <c r="S42" s="149"/>
      <c r="V42" s="149"/>
      <c r="W42" s="149"/>
      <c r="X42" s="149"/>
    </row>
    <row r="43" spans="1:24" ht="15" customHeight="1">
      <c r="B43" s="149"/>
      <c r="C43" s="149"/>
      <c r="D43" s="149"/>
      <c r="G43" s="149"/>
      <c r="H43" s="149"/>
      <c r="I43" s="149"/>
      <c r="L43" s="149"/>
      <c r="M43" s="149"/>
      <c r="N43" s="149"/>
      <c r="Q43" s="149"/>
      <c r="R43" s="149"/>
      <c r="S43" s="149"/>
      <c r="V43" s="149"/>
      <c r="W43" s="149"/>
      <c r="X43" s="149"/>
    </row>
    <row r="44" spans="1:24" ht="15" customHeight="1">
      <c r="B44" s="149"/>
      <c r="C44" s="149"/>
      <c r="D44" s="149"/>
      <c r="G44" s="149"/>
      <c r="H44" s="149"/>
      <c r="I44" s="149"/>
      <c r="L44" s="149"/>
      <c r="M44" s="149"/>
      <c r="N44" s="149"/>
      <c r="Q44" s="149"/>
      <c r="R44" s="149"/>
      <c r="S44" s="149"/>
      <c r="V44" s="149"/>
      <c r="W44" s="149"/>
      <c r="X44" s="149"/>
    </row>
    <row r="45" spans="1:24" ht="15" customHeight="1">
      <c r="B45" s="149"/>
      <c r="C45" s="149"/>
      <c r="D45" s="149"/>
      <c r="G45" s="149"/>
      <c r="H45" s="149"/>
      <c r="I45" s="149"/>
      <c r="L45" s="149"/>
      <c r="M45" s="149"/>
      <c r="N45" s="149"/>
      <c r="Q45" s="149"/>
      <c r="R45" s="149"/>
      <c r="S45" s="149"/>
      <c r="V45" s="149"/>
      <c r="W45" s="149"/>
      <c r="X45" s="149"/>
    </row>
    <row r="46" spans="1:24" ht="15" customHeight="1">
      <c r="B46" s="149"/>
      <c r="C46" s="149"/>
      <c r="D46" s="149"/>
      <c r="G46" s="149"/>
      <c r="H46" s="149"/>
      <c r="I46" s="149"/>
      <c r="L46" s="149"/>
      <c r="M46" s="149"/>
      <c r="N46" s="149"/>
      <c r="Q46" s="149"/>
      <c r="R46" s="149"/>
      <c r="S46" s="149"/>
      <c r="V46" s="149"/>
      <c r="W46" s="149"/>
      <c r="X46" s="149"/>
    </row>
    <row r="47" spans="1:24" ht="15" customHeight="1">
      <c r="B47" s="149"/>
      <c r="C47" s="149"/>
      <c r="D47" s="149"/>
      <c r="G47" s="149"/>
      <c r="H47" s="149"/>
      <c r="I47" s="149"/>
      <c r="L47" s="149"/>
      <c r="M47" s="149"/>
      <c r="N47" s="149"/>
      <c r="Q47" s="149"/>
      <c r="R47" s="149"/>
      <c r="S47" s="149"/>
      <c r="V47" s="149"/>
      <c r="W47" s="149"/>
      <c r="X47" s="149"/>
    </row>
    <row r="48" spans="1:24" ht="15" customHeight="1">
      <c r="B48" s="149"/>
      <c r="C48" s="149"/>
      <c r="D48" s="149"/>
      <c r="G48" s="149"/>
      <c r="H48" s="149"/>
      <c r="I48" s="149"/>
      <c r="L48" s="149"/>
      <c r="M48" s="149"/>
      <c r="N48" s="149"/>
      <c r="Q48" s="149"/>
      <c r="R48" s="149"/>
      <c r="S48" s="149"/>
      <c r="V48" s="149"/>
      <c r="W48" s="149"/>
      <c r="X48" s="149"/>
    </row>
    <row r="49" spans="2:24" s="81" customFormat="1" ht="15" customHeight="1">
      <c r="B49" s="149"/>
      <c r="C49" s="149"/>
      <c r="D49" s="149"/>
      <c r="G49" s="149"/>
      <c r="H49" s="149"/>
      <c r="I49" s="149"/>
      <c r="L49" s="149"/>
      <c r="M49" s="149"/>
      <c r="N49" s="149"/>
      <c r="Q49" s="149"/>
      <c r="R49" s="149"/>
      <c r="S49" s="149"/>
      <c r="U49" s="127"/>
      <c r="V49" s="149"/>
      <c r="W49" s="149"/>
      <c r="X49" s="149"/>
    </row>
    <row r="50" spans="2:24" s="81" customFormat="1" ht="15" customHeight="1">
      <c r="B50" s="149"/>
      <c r="C50" s="149"/>
      <c r="D50" s="149"/>
      <c r="G50" s="149"/>
      <c r="H50" s="149"/>
      <c r="I50" s="149"/>
      <c r="L50" s="149"/>
      <c r="M50" s="149"/>
      <c r="N50" s="149"/>
      <c r="Q50" s="149"/>
      <c r="R50" s="149"/>
      <c r="S50" s="149"/>
      <c r="U50" s="127"/>
      <c r="V50" s="149"/>
      <c r="W50" s="149"/>
      <c r="X50" s="149"/>
    </row>
    <row r="51" spans="2:24" s="81" customFormat="1" ht="15" customHeight="1">
      <c r="B51" s="149"/>
      <c r="C51" s="149"/>
      <c r="D51" s="149"/>
      <c r="G51" s="149"/>
      <c r="H51" s="149"/>
      <c r="I51" s="149"/>
      <c r="L51" s="149"/>
      <c r="M51" s="149"/>
      <c r="N51" s="149"/>
      <c r="Q51" s="149"/>
      <c r="R51" s="149"/>
      <c r="S51" s="149"/>
      <c r="U51" s="127"/>
      <c r="V51" s="149"/>
      <c r="W51" s="149"/>
      <c r="X51" s="149"/>
    </row>
    <row r="52" spans="2:24" s="81" customFormat="1" ht="15" customHeight="1">
      <c r="B52" s="149"/>
      <c r="C52" s="149"/>
      <c r="D52" s="149"/>
      <c r="G52" s="149"/>
      <c r="H52" s="149"/>
      <c r="I52" s="149"/>
      <c r="L52" s="149"/>
      <c r="M52" s="149"/>
      <c r="N52" s="149"/>
      <c r="Q52" s="149"/>
      <c r="R52" s="149"/>
      <c r="S52" s="149"/>
      <c r="U52" s="127"/>
      <c r="V52" s="149"/>
      <c r="W52" s="149"/>
      <c r="X52" s="149"/>
    </row>
    <row r="53" spans="2:24" s="81" customFormat="1" ht="15" customHeight="1">
      <c r="B53" s="149"/>
      <c r="C53" s="149"/>
      <c r="D53" s="149"/>
      <c r="G53" s="149"/>
      <c r="H53" s="149"/>
      <c r="I53" s="149"/>
      <c r="L53" s="149"/>
      <c r="M53" s="149"/>
      <c r="N53" s="149"/>
      <c r="Q53" s="149"/>
      <c r="R53" s="149"/>
      <c r="S53" s="149"/>
      <c r="U53" s="127"/>
      <c r="V53" s="149"/>
      <c r="W53" s="149"/>
      <c r="X53" s="149"/>
    </row>
    <row r="54" spans="2:24" s="81" customFormat="1" ht="15" customHeight="1">
      <c r="B54" s="149"/>
      <c r="C54" s="149"/>
      <c r="D54" s="149"/>
      <c r="G54" s="149"/>
      <c r="H54" s="149"/>
      <c r="I54" s="149"/>
      <c r="L54" s="149"/>
      <c r="M54" s="149"/>
      <c r="N54" s="149"/>
      <c r="Q54" s="149"/>
      <c r="R54" s="149"/>
      <c r="S54" s="149"/>
      <c r="U54" s="127"/>
      <c r="V54" s="149"/>
      <c r="W54" s="149"/>
      <c r="X54" s="149"/>
    </row>
    <row r="55" spans="2:24" s="81" customFormat="1" ht="15" customHeight="1">
      <c r="B55" s="149"/>
      <c r="C55" s="149"/>
      <c r="D55" s="149"/>
      <c r="G55" s="149"/>
      <c r="H55" s="149"/>
      <c r="I55" s="149"/>
      <c r="L55" s="149"/>
      <c r="M55" s="149"/>
      <c r="N55" s="149"/>
      <c r="Q55" s="149"/>
      <c r="R55" s="149"/>
      <c r="S55" s="149"/>
      <c r="U55" s="127"/>
      <c r="V55" s="149"/>
      <c r="W55" s="149"/>
      <c r="X55" s="149"/>
    </row>
    <row r="56" spans="2:24" s="81" customFormat="1" ht="15" customHeight="1">
      <c r="B56" s="149"/>
      <c r="C56" s="149"/>
      <c r="D56" s="149"/>
      <c r="G56" s="149"/>
      <c r="H56" s="149"/>
      <c r="I56" s="149"/>
      <c r="L56" s="149"/>
      <c r="M56" s="149"/>
      <c r="N56" s="149"/>
      <c r="Q56" s="149"/>
      <c r="R56" s="149"/>
      <c r="S56" s="149"/>
      <c r="U56" s="127"/>
      <c r="V56" s="149"/>
      <c r="W56" s="149"/>
      <c r="X56" s="149"/>
    </row>
    <row r="57" spans="2:24" s="81" customFormat="1" ht="15" customHeight="1">
      <c r="B57" s="149"/>
      <c r="C57" s="149"/>
      <c r="D57" s="149"/>
      <c r="G57" s="149"/>
      <c r="H57" s="149"/>
      <c r="I57" s="149"/>
      <c r="L57" s="149"/>
      <c r="M57" s="149"/>
      <c r="N57" s="149"/>
      <c r="Q57" s="149"/>
      <c r="R57" s="149"/>
      <c r="S57" s="149"/>
      <c r="U57" s="127"/>
      <c r="V57" s="149"/>
      <c r="W57" s="149"/>
      <c r="X57" s="149"/>
    </row>
    <row r="58" spans="2:24" s="81" customFormat="1" ht="15" customHeight="1">
      <c r="B58" s="149"/>
      <c r="C58" s="149"/>
      <c r="D58" s="149"/>
      <c r="G58" s="149"/>
      <c r="H58" s="149"/>
      <c r="I58" s="149"/>
      <c r="L58" s="149"/>
      <c r="M58" s="149"/>
      <c r="N58" s="149"/>
      <c r="Q58" s="149"/>
      <c r="R58" s="149"/>
      <c r="S58" s="149"/>
      <c r="U58" s="127"/>
      <c r="V58" s="149"/>
      <c r="W58" s="149"/>
      <c r="X58" s="149"/>
    </row>
    <row r="59" spans="2:24" s="81" customFormat="1" ht="15" customHeight="1">
      <c r="B59" s="149"/>
      <c r="C59" s="149"/>
      <c r="D59" s="149"/>
      <c r="G59" s="149"/>
      <c r="H59" s="149"/>
      <c r="I59" s="149"/>
      <c r="L59" s="149"/>
      <c r="M59" s="149"/>
      <c r="N59" s="149"/>
      <c r="Q59" s="149"/>
      <c r="R59" s="149"/>
      <c r="S59" s="149"/>
      <c r="U59" s="127"/>
      <c r="V59" s="149"/>
      <c r="W59" s="149"/>
      <c r="X59" s="149"/>
    </row>
    <row r="60" spans="2:24" s="81" customFormat="1" ht="15" customHeight="1">
      <c r="B60" s="149"/>
      <c r="C60" s="149"/>
      <c r="D60" s="149"/>
      <c r="G60" s="149"/>
      <c r="H60" s="149"/>
      <c r="I60" s="149"/>
      <c r="L60" s="149"/>
      <c r="M60" s="149"/>
      <c r="N60" s="149"/>
      <c r="Q60" s="149"/>
      <c r="R60" s="149"/>
      <c r="S60" s="149"/>
      <c r="U60" s="127"/>
      <c r="V60" s="149"/>
      <c r="W60" s="149"/>
      <c r="X60" s="149"/>
    </row>
    <row r="61" spans="2:24" s="81" customFormat="1" ht="15" customHeight="1">
      <c r="B61" s="149"/>
      <c r="C61" s="149"/>
      <c r="D61" s="149"/>
      <c r="G61" s="149"/>
      <c r="H61" s="149"/>
      <c r="I61" s="149"/>
      <c r="L61" s="149"/>
      <c r="M61" s="149"/>
      <c r="N61" s="149"/>
      <c r="Q61" s="149"/>
      <c r="R61" s="149"/>
      <c r="S61" s="149"/>
      <c r="U61" s="127"/>
      <c r="V61" s="149"/>
      <c r="W61" s="149"/>
      <c r="X61" s="149"/>
    </row>
    <row r="62" spans="2:24" s="81" customFormat="1" ht="15" customHeight="1">
      <c r="B62" s="149"/>
      <c r="C62" s="149"/>
      <c r="D62" s="149"/>
      <c r="G62" s="149"/>
      <c r="H62" s="149"/>
      <c r="I62" s="149"/>
      <c r="L62" s="149"/>
      <c r="M62" s="149"/>
      <c r="N62" s="149"/>
      <c r="Q62" s="149"/>
      <c r="R62" s="149"/>
      <c r="S62" s="149"/>
      <c r="U62" s="127"/>
      <c r="V62" s="149"/>
      <c r="W62" s="149"/>
      <c r="X62" s="149"/>
    </row>
    <row r="63" spans="2:24" s="81" customFormat="1" ht="15" customHeight="1">
      <c r="B63" s="149"/>
      <c r="C63" s="149"/>
      <c r="D63" s="149"/>
      <c r="G63" s="149"/>
      <c r="H63" s="149"/>
      <c r="I63" s="149"/>
      <c r="L63" s="149"/>
      <c r="M63" s="149"/>
      <c r="N63" s="149"/>
      <c r="Q63" s="149"/>
      <c r="R63" s="149"/>
      <c r="S63" s="149"/>
      <c r="U63" s="127"/>
      <c r="V63" s="149"/>
      <c r="W63" s="149"/>
      <c r="X63" s="149"/>
    </row>
    <row r="64" spans="2:24" s="81" customFormat="1" ht="15" customHeight="1">
      <c r="U64" s="127"/>
    </row>
    <row r="65" spans="21:21" s="81" customFormat="1" ht="15" customHeight="1">
      <c r="U65" s="127"/>
    </row>
    <row r="66" spans="21:21" s="81" customFormat="1" ht="15" customHeight="1">
      <c r="U66" s="127"/>
    </row>
    <row r="67" spans="21:21" s="81" customFormat="1" ht="15" customHeight="1">
      <c r="U67" s="127"/>
    </row>
    <row r="68" spans="21:21" s="81" customFormat="1" ht="15" customHeight="1">
      <c r="U68" s="127"/>
    </row>
    <row r="69" spans="21:21" s="81" customFormat="1" ht="15" customHeight="1">
      <c r="U69" s="127"/>
    </row>
    <row r="70" spans="21:21" s="81" customFormat="1" ht="15" customHeight="1">
      <c r="U70" s="127"/>
    </row>
    <row r="71" spans="21:21" s="81" customFormat="1" ht="15" customHeight="1">
      <c r="U71" s="127"/>
    </row>
    <row r="72" spans="21:21" s="81" customFormat="1" ht="15" customHeight="1">
      <c r="U72" s="127"/>
    </row>
    <row r="73" spans="21:21" s="81" customFormat="1" ht="15" customHeight="1">
      <c r="U73" s="127"/>
    </row>
    <row r="74" spans="21:21" s="81" customFormat="1" ht="15" customHeight="1">
      <c r="U74" s="127"/>
    </row>
    <row r="75" spans="21:21" s="81" customFormat="1" ht="15" customHeight="1">
      <c r="U75" s="127"/>
    </row>
    <row r="76" spans="21:21" s="81" customFormat="1" ht="15" customHeight="1">
      <c r="U76" s="127"/>
    </row>
    <row r="77" spans="21:21" s="81" customFormat="1" ht="15" customHeight="1">
      <c r="U77" s="127"/>
    </row>
    <row r="78" spans="21:21" s="81" customFormat="1" ht="15" customHeight="1">
      <c r="U78" s="127"/>
    </row>
    <row r="79" spans="21:21" s="81" customFormat="1" ht="15" customHeight="1">
      <c r="U79" s="127"/>
    </row>
    <row r="80" spans="21:21" s="81" customFormat="1" ht="15" customHeight="1">
      <c r="U80" s="127"/>
    </row>
    <row r="81" spans="21:21" s="81" customFormat="1" ht="15" customHeight="1">
      <c r="U81" s="127"/>
    </row>
    <row r="82" spans="21:21" s="81" customFormat="1" ht="15" customHeight="1">
      <c r="U82" s="127"/>
    </row>
    <row r="83" spans="21:21" s="81" customFormat="1" ht="15" customHeight="1">
      <c r="U83" s="127"/>
    </row>
    <row r="84" spans="21:21" s="81" customFormat="1" ht="15" customHeight="1">
      <c r="U84" s="127"/>
    </row>
    <row r="85" spans="21:21" s="81" customFormat="1" ht="15" customHeight="1">
      <c r="U85" s="127"/>
    </row>
    <row r="86" spans="21:21" s="81" customFormat="1" ht="15" customHeight="1">
      <c r="U86" s="127"/>
    </row>
    <row r="87" spans="21:21" s="81" customFormat="1" ht="15" customHeight="1">
      <c r="U87" s="127"/>
    </row>
    <row r="88" spans="21:21" s="81" customFormat="1" ht="15" customHeight="1">
      <c r="U88" s="127"/>
    </row>
    <row r="89" spans="21:21" s="81" customFormat="1" ht="15" customHeight="1">
      <c r="U89" s="127"/>
    </row>
    <row r="90" spans="21:21" s="81" customFormat="1" ht="15" customHeight="1">
      <c r="U90" s="127"/>
    </row>
    <row r="91" spans="21:21" s="81" customFormat="1" ht="15" customHeight="1">
      <c r="U91" s="127"/>
    </row>
    <row r="92" spans="21:21" s="81" customFormat="1" ht="15" customHeight="1">
      <c r="U92" s="127"/>
    </row>
    <row r="93" spans="21:21" s="81" customFormat="1" ht="15" customHeight="1">
      <c r="U93" s="127"/>
    </row>
    <row r="94" spans="21:21" s="81" customFormat="1" ht="15" customHeight="1">
      <c r="U94" s="127"/>
    </row>
    <row r="95" spans="21:21" s="81" customFormat="1" ht="15" customHeight="1">
      <c r="U95" s="127"/>
    </row>
    <row r="96" spans="21:21" s="81" customFormat="1" ht="15" customHeight="1">
      <c r="U96" s="127"/>
    </row>
    <row r="97" spans="1:21" ht="15" customHeight="1">
      <c r="A97" s="81"/>
      <c r="F97" s="81"/>
      <c r="K97" s="81"/>
      <c r="P97" s="81"/>
      <c r="U97" s="127"/>
    </row>
    <row r="98" spans="1:21" ht="15" customHeight="1">
      <c r="A98" s="81"/>
      <c r="F98" s="81"/>
      <c r="K98" s="81"/>
      <c r="P98" s="81"/>
      <c r="U98" s="127"/>
    </row>
    <row r="99" spans="1:21" ht="15" customHeight="1">
      <c r="A99" s="81"/>
      <c r="F99" s="81"/>
      <c r="K99" s="81"/>
      <c r="P99" s="81"/>
      <c r="U99" s="127"/>
    </row>
    <row r="100" spans="1:21" ht="15" customHeight="1">
      <c r="A100" s="81"/>
      <c r="F100" s="81"/>
      <c r="K100" s="81"/>
      <c r="P100" s="81"/>
      <c r="U100" s="127"/>
    </row>
    <row r="101" spans="1:21" ht="15" customHeight="1">
      <c r="A101" s="81"/>
      <c r="F101" s="81"/>
      <c r="K101" s="81"/>
      <c r="P101" s="81"/>
      <c r="U101" s="127"/>
    </row>
    <row r="102" spans="1:21" ht="15" customHeight="1">
      <c r="A102" s="81"/>
      <c r="F102" s="81"/>
      <c r="K102" s="81"/>
      <c r="P102" s="81"/>
      <c r="U102" s="127"/>
    </row>
    <row r="103" spans="1:21" ht="15" customHeight="1">
      <c r="A103" s="81"/>
      <c r="F103" s="81"/>
      <c r="K103" s="81"/>
      <c r="P103" s="81"/>
      <c r="U103" s="127"/>
    </row>
    <row r="104" spans="1:21" ht="15" customHeight="1">
      <c r="A104" s="81"/>
      <c r="F104" s="81"/>
      <c r="K104" s="81"/>
      <c r="P104" s="81"/>
      <c r="U104" s="127"/>
    </row>
    <row r="105" spans="1:21" ht="5.25" customHeight="1">
      <c r="A105" s="81"/>
      <c r="F105" s="81"/>
      <c r="K105" s="81"/>
      <c r="P105" s="81"/>
      <c r="U105" s="127"/>
    </row>
    <row r="65536" spans="1:21" ht="26.25" customHeight="1">
      <c r="A65536" s="81"/>
      <c r="F65536" s="81"/>
      <c r="K65536" s="81"/>
      <c r="P65536" s="81"/>
      <c r="U65536" s="127"/>
    </row>
  </sheetData>
  <mergeCells count="10">
    <mergeCell ref="Q4:S4"/>
    <mergeCell ref="Q21:S21"/>
    <mergeCell ref="V4:X4"/>
    <mergeCell ref="V21:X21"/>
    <mergeCell ref="B4:D4"/>
    <mergeCell ref="B21:D21"/>
    <mergeCell ref="G4:I4"/>
    <mergeCell ref="G21:I21"/>
    <mergeCell ref="L4:N4"/>
    <mergeCell ref="L21:N21"/>
  </mergeCells>
  <pageMargins left="0.11811023622047245" right="0" top="0.55118110236220474" bottom="0.35433070866141736" header="0.31496062992125984" footer="0.31496062992125984"/>
  <pageSetup paperSize="5" scale="65" orientation="landscape" horizontalDpi="4294967293" verticalDpi="0" r:id="rId1"/>
  <headerFooter>
    <oddHeader>&amp;C&amp;"TH SarabunPSK,ธรรมดา"&amp;16 22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C7" sqref="C7"/>
    </sheetView>
  </sheetViews>
  <sheetFormatPr defaultColWidth="8" defaultRowHeight="21.75"/>
  <cols>
    <col min="1" max="1" width="22.140625" style="254" customWidth="1"/>
    <col min="2" max="10" width="11.5703125" style="253" customWidth="1"/>
    <col min="11" max="16384" width="8" style="3"/>
  </cols>
  <sheetData>
    <row r="1" spans="1:10">
      <c r="A1" s="279" t="s">
        <v>134</v>
      </c>
    </row>
    <row r="2" spans="1:10" s="276" customFormat="1" ht="8.25">
      <c r="A2" s="278"/>
      <c r="B2" s="277"/>
      <c r="C2" s="277"/>
      <c r="D2" s="277"/>
      <c r="E2" s="277"/>
      <c r="F2" s="277"/>
      <c r="G2" s="277"/>
      <c r="H2" s="277"/>
      <c r="I2" s="277"/>
      <c r="J2" s="277"/>
    </row>
    <row r="3" spans="1:10" s="1" customFormat="1">
      <c r="A3" s="275" t="s">
        <v>133</v>
      </c>
      <c r="B3" s="274" t="s">
        <v>0</v>
      </c>
      <c r="C3" s="271"/>
      <c r="D3" s="273"/>
      <c r="E3" s="271" t="s">
        <v>132</v>
      </c>
      <c r="F3" s="272"/>
      <c r="G3" s="273"/>
      <c r="H3" s="271" t="s">
        <v>131</v>
      </c>
      <c r="I3" s="272"/>
      <c r="J3" s="271"/>
    </row>
    <row r="4" spans="1:10" s="1" customFormat="1">
      <c r="A4" s="270" t="s">
        <v>130</v>
      </c>
      <c r="B4" s="269" t="s">
        <v>0</v>
      </c>
      <c r="C4" s="268" t="s">
        <v>1</v>
      </c>
      <c r="D4" s="268" t="s">
        <v>2</v>
      </c>
      <c r="E4" s="268" t="s">
        <v>0</v>
      </c>
      <c r="F4" s="268" t="s">
        <v>1</v>
      </c>
      <c r="G4" s="268" t="s">
        <v>2</v>
      </c>
      <c r="H4" s="268" t="s">
        <v>0</v>
      </c>
      <c r="I4" s="268" t="s">
        <v>1</v>
      </c>
      <c r="J4" s="267" t="s">
        <v>2</v>
      </c>
    </row>
    <row r="5" spans="1:10" s="1" customFormat="1" ht="21.6" customHeight="1">
      <c r="A5" s="2" t="s">
        <v>129</v>
      </c>
      <c r="B5" s="266">
        <v>2485082</v>
      </c>
      <c r="C5" s="266">
        <v>1215619</v>
      </c>
      <c r="D5" s="266">
        <v>1269463</v>
      </c>
      <c r="E5" s="266">
        <v>643874</v>
      </c>
      <c r="F5" s="266">
        <v>309497</v>
      </c>
      <c r="G5" s="266">
        <v>334377</v>
      </c>
      <c r="H5" s="266">
        <v>1841208</v>
      </c>
      <c r="I5" s="266">
        <v>906122</v>
      </c>
      <c r="J5" s="265">
        <v>935086</v>
      </c>
    </row>
    <row r="6" spans="1:10" ht="21.6" customHeight="1">
      <c r="A6" s="264" t="s">
        <v>128</v>
      </c>
      <c r="B6" s="261">
        <v>435594</v>
      </c>
      <c r="C6" s="260">
        <v>225498</v>
      </c>
      <c r="D6" s="260">
        <v>210096</v>
      </c>
      <c r="E6" s="261">
        <v>112751</v>
      </c>
      <c r="F6" s="260">
        <v>57411</v>
      </c>
      <c r="G6" s="260">
        <v>55340</v>
      </c>
      <c r="H6" s="261">
        <v>322843</v>
      </c>
      <c r="I6" s="260">
        <v>168087</v>
      </c>
      <c r="J6" s="253">
        <v>154756</v>
      </c>
    </row>
    <row r="7" spans="1:10" ht="21.6" customHeight="1">
      <c r="A7" s="263" t="s">
        <v>127</v>
      </c>
      <c r="B7" s="261">
        <v>115043</v>
      </c>
      <c r="C7" s="260">
        <v>59520</v>
      </c>
      <c r="D7" s="260">
        <v>55523</v>
      </c>
      <c r="E7" s="261">
        <v>29779</v>
      </c>
      <c r="F7" s="260">
        <v>15154</v>
      </c>
      <c r="G7" s="260">
        <v>14625</v>
      </c>
      <c r="H7" s="261">
        <v>85264</v>
      </c>
      <c r="I7" s="260">
        <v>44366</v>
      </c>
      <c r="J7" s="253">
        <v>40898</v>
      </c>
    </row>
    <row r="8" spans="1:10" ht="21.6" customHeight="1">
      <c r="A8" s="264" t="s">
        <v>126</v>
      </c>
      <c r="B8" s="261">
        <v>83411</v>
      </c>
      <c r="C8" s="260">
        <v>42836</v>
      </c>
      <c r="D8" s="260">
        <v>40575</v>
      </c>
      <c r="E8" s="261">
        <v>21593</v>
      </c>
      <c r="F8" s="260">
        <v>10906</v>
      </c>
      <c r="G8" s="260">
        <v>10687</v>
      </c>
      <c r="H8" s="261">
        <v>61818</v>
      </c>
      <c r="I8" s="260">
        <v>31930</v>
      </c>
      <c r="J8" s="253">
        <v>29888</v>
      </c>
    </row>
    <row r="9" spans="1:10" ht="21.6" customHeight="1">
      <c r="A9" s="263" t="s">
        <v>125</v>
      </c>
      <c r="B9" s="261">
        <v>231572</v>
      </c>
      <c r="C9" s="260">
        <v>117066</v>
      </c>
      <c r="D9" s="260">
        <v>114506</v>
      </c>
      <c r="E9" s="261">
        <v>59967</v>
      </c>
      <c r="F9" s="260">
        <v>29806</v>
      </c>
      <c r="G9" s="260">
        <v>30161</v>
      </c>
      <c r="H9" s="261">
        <v>171605</v>
      </c>
      <c r="I9" s="260">
        <v>87260</v>
      </c>
      <c r="J9" s="253">
        <v>84345</v>
      </c>
    </row>
    <row r="10" spans="1:10" ht="21.6" customHeight="1">
      <c r="A10" s="262" t="s">
        <v>124</v>
      </c>
      <c r="B10" s="261">
        <v>161693</v>
      </c>
      <c r="C10" s="260">
        <v>81082</v>
      </c>
      <c r="D10" s="260">
        <v>80611</v>
      </c>
      <c r="E10" s="261">
        <v>41876</v>
      </c>
      <c r="F10" s="260">
        <v>20643</v>
      </c>
      <c r="G10" s="260">
        <v>21233</v>
      </c>
      <c r="H10" s="261">
        <v>119817</v>
      </c>
      <c r="I10" s="260">
        <v>60439</v>
      </c>
      <c r="J10" s="253">
        <v>59378</v>
      </c>
    </row>
    <row r="11" spans="1:10" ht="21.6" customHeight="1">
      <c r="A11" s="262" t="s">
        <v>123</v>
      </c>
      <c r="B11" s="261">
        <v>119655</v>
      </c>
      <c r="C11" s="260">
        <v>61514</v>
      </c>
      <c r="D11" s="260">
        <v>58141</v>
      </c>
      <c r="E11" s="261">
        <v>30978</v>
      </c>
      <c r="F11" s="260">
        <v>15663</v>
      </c>
      <c r="G11" s="260">
        <v>15315</v>
      </c>
      <c r="H11" s="261">
        <v>88677</v>
      </c>
      <c r="I11" s="260">
        <v>45851</v>
      </c>
      <c r="J11" s="253">
        <v>42826</v>
      </c>
    </row>
    <row r="12" spans="1:10" ht="21.6" customHeight="1">
      <c r="A12" s="262" t="s">
        <v>122</v>
      </c>
      <c r="B12" s="261">
        <v>120219</v>
      </c>
      <c r="C12" s="260">
        <v>60172</v>
      </c>
      <c r="D12" s="260">
        <v>60047</v>
      </c>
      <c r="E12" s="261">
        <v>31135</v>
      </c>
      <c r="F12" s="260">
        <v>15319</v>
      </c>
      <c r="G12" s="260">
        <v>15816</v>
      </c>
      <c r="H12" s="261">
        <v>89084</v>
      </c>
      <c r="I12" s="260">
        <v>44853</v>
      </c>
      <c r="J12" s="253">
        <v>44231</v>
      </c>
    </row>
    <row r="13" spans="1:10" ht="21.6" customHeight="1">
      <c r="A13" s="262" t="s">
        <v>121</v>
      </c>
      <c r="B13" s="261">
        <v>349498</v>
      </c>
      <c r="C13" s="260">
        <v>165808</v>
      </c>
      <c r="D13" s="260">
        <v>183690</v>
      </c>
      <c r="E13" s="261">
        <v>90598</v>
      </c>
      <c r="F13" s="260">
        <v>42215</v>
      </c>
      <c r="G13" s="260">
        <v>48383</v>
      </c>
      <c r="H13" s="261">
        <v>258900</v>
      </c>
      <c r="I13" s="260">
        <v>123593</v>
      </c>
      <c r="J13" s="253">
        <v>135307</v>
      </c>
    </row>
    <row r="14" spans="1:10" ht="21.6" customHeight="1">
      <c r="A14" s="262" t="s">
        <v>120</v>
      </c>
      <c r="B14" s="261">
        <v>366539</v>
      </c>
      <c r="C14" s="260">
        <v>173833</v>
      </c>
      <c r="D14" s="260">
        <v>192706</v>
      </c>
      <c r="E14" s="261">
        <v>95018</v>
      </c>
      <c r="F14" s="260">
        <v>44258</v>
      </c>
      <c r="G14" s="260">
        <v>50760</v>
      </c>
      <c r="H14" s="261">
        <v>271521</v>
      </c>
      <c r="I14" s="260">
        <v>129575</v>
      </c>
      <c r="J14" s="253">
        <v>141946</v>
      </c>
    </row>
    <row r="15" spans="1:10" ht="21.6" customHeight="1">
      <c r="A15" s="334" t="s">
        <v>119</v>
      </c>
      <c r="B15" s="333">
        <v>501858</v>
      </c>
      <c r="C15" s="332">
        <v>228290</v>
      </c>
      <c r="D15" s="332">
        <v>273568</v>
      </c>
      <c r="E15" s="333">
        <v>130179</v>
      </c>
      <c r="F15" s="332">
        <v>58122</v>
      </c>
      <c r="G15" s="332">
        <v>72057</v>
      </c>
      <c r="H15" s="333">
        <v>371679</v>
      </c>
      <c r="I15" s="332">
        <v>170168</v>
      </c>
      <c r="J15" s="331">
        <v>201511</v>
      </c>
    </row>
    <row r="16" spans="1:10" ht="6" customHeight="1">
      <c r="A16" s="259"/>
      <c r="B16" s="258"/>
      <c r="C16" s="258"/>
      <c r="D16" s="258"/>
      <c r="E16" s="258"/>
      <c r="F16" s="258"/>
      <c r="G16" s="258"/>
      <c r="H16" s="258"/>
      <c r="I16" s="258"/>
      <c r="J16" s="258"/>
    </row>
    <row r="17" spans="1:1" ht="21.2" customHeight="1">
      <c r="A17" s="257" t="s">
        <v>118</v>
      </c>
    </row>
    <row r="18" spans="1:1" ht="21.2" customHeight="1">
      <c r="A18" s="257" t="s">
        <v>117</v>
      </c>
    </row>
    <row r="19" spans="1:1" ht="21.6" customHeight="1">
      <c r="A19" s="256" t="s">
        <v>116</v>
      </c>
    </row>
    <row r="20" spans="1:1" ht="21.6" customHeight="1">
      <c r="A20" s="255"/>
    </row>
    <row r="21" spans="1:1" ht="21.6" customHeight="1">
      <c r="A21" s="255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24</vt:i4>
      </vt:variant>
      <vt:variant>
        <vt:lpstr>ช่วงที่มีชื่อ</vt:lpstr>
      </vt:variant>
      <vt:variant>
        <vt:i4>4</vt:i4>
      </vt:variant>
    </vt:vector>
  </HeadingPairs>
  <TitlesOfParts>
    <vt:vector size="28" baseType="lpstr">
      <vt:lpstr>ตาราง 2 2562</vt:lpstr>
      <vt:lpstr>ตารางที่1ไตรมาส 1234พ.ศ.2562</vt:lpstr>
      <vt:lpstr>ตารางที่2ไตรมาส 1234 พ.ศ.2562</vt:lpstr>
      <vt:lpstr>ตารางที่3ไตรมาส 1234พ.ศ. 2562</vt:lpstr>
      <vt:lpstr>ตารางที่4ไตรมาส 1234 พ.ศ. 2562</vt:lpstr>
      <vt:lpstr>ตารางที่5ไตรมาส1234 พ.ศ.2562</vt:lpstr>
      <vt:lpstr>ตารางที่6ไตรมาส 1234 พ.ศ. 2562</vt:lpstr>
      <vt:lpstr>ตารางที่7ไตรมาส 1234 พ.ศ. 2562 </vt:lpstr>
      <vt:lpstr>มกราคม</vt:lpstr>
      <vt:lpstr>กุมภาพันธ์ </vt:lpstr>
      <vt:lpstr>มีนาคม</vt:lpstr>
      <vt:lpstr>เมษายน</vt:lpstr>
      <vt:lpstr>พฤษภาคม</vt:lpstr>
      <vt:lpstr>มิถุนายน</vt:lpstr>
      <vt:lpstr>กรกฎาคม</vt:lpstr>
      <vt:lpstr>สิงหาคม</vt:lpstr>
      <vt:lpstr>กันยายน</vt:lpstr>
      <vt:lpstr>ตุลาคม</vt:lpstr>
      <vt:lpstr>พฤศจิกายน</vt:lpstr>
      <vt:lpstr>ธันวาคม</vt:lpstr>
      <vt:lpstr>1 กุมภาพันธ์ 2561</vt:lpstr>
      <vt:lpstr> 1 พฤษภาคม 2561  </vt:lpstr>
      <vt:lpstr>1 สิงหาคม 2561</vt:lpstr>
      <vt:lpstr>1 พฤศจิกายน 2561</vt:lpstr>
      <vt:lpstr>' 1 พฤษภาคม 2561  '!Print_Titles</vt:lpstr>
      <vt:lpstr>'1 กุมภาพันธ์ 2561'!Print_Titles</vt:lpstr>
      <vt:lpstr>'1 พฤศจิกายน 2561'!Print_Titles</vt:lpstr>
      <vt:lpstr>'1 สิงหาคม 2561'!Print_Titles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3</cp:lastModifiedBy>
  <cp:lastPrinted>2020-01-27T09:28:18Z</cp:lastPrinted>
  <dcterms:created xsi:type="dcterms:W3CDTF">2004-08-16T17:13:42Z</dcterms:created>
  <dcterms:modified xsi:type="dcterms:W3CDTF">2020-01-28T09:29:23Z</dcterms:modified>
</cp:coreProperties>
</file>