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5415" windowHeight="3990" firstSheet="3" activeTab="4"/>
  </bookViews>
  <sheets>
    <sheet name="ตารางที่1ไตรมาส3พ.ศ.2564 " sheetId="12" r:id="rId1"/>
    <sheet name="ตารางที่2ไตรมาส 3 พ.ศ.2564" sheetId="13" r:id="rId2"/>
    <sheet name="ตารางที่3ไตรมาส 3 พ.ศ. 2564" sheetId="14" r:id="rId3"/>
    <sheet name="ตารางที่4ไตรมาส 3 พ.ศ. 2564" sheetId="15" r:id="rId4"/>
    <sheet name="ตารางที่5ไตรมาส3 พ.ศ.2564" sheetId="10" r:id="rId5"/>
    <sheet name="ตารางที่6ไตรมาส3 พ.ศ. 2564" sheetId="11" r:id="rId6"/>
    <sheet name="ตารางที่7ไตรมาส 3 พ.ศ. 2564" sheetId="9" r:id="rId7"/>
    <sheet name="ตารางที่8ไตรมาส 3 พ.ศ.2564" sheetId="25" r:id="rId8"/>
  </sheets>
  <externalReferences>
    <externalReference r:id="rId9"/>
  </externalReferences>
  <definedNames>
    <definedName name="OLE_LINK1" localSheetId="1">'ตารางที่2ไตรมาส 3 พ.ศ.2564'!#REF!</definedName>
    <definedName name="OLE_LINK1" localSheetId="7">'ตารางที่8ไตรมาส 3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9" l="1"/>
  <c r="J10" i="9" l="1"/>
  <c r="K10" i="9"/>
  <c r="L10" i="9"/>
  <c r="G10" i="9"/>
  <c r="L9" i="9"/>
  <c r="K9" i="9"/>
  <c r="J9" i="9"/>
  <c r="I9" i="9"/>
  <c r="H9" i="9"/>
  <c r="G9" i="9"/>
  <c r="K5" i="15" l="1"/>
  <c r="V11" i="15"/>
  <c r="T9" i="15"/>
  <c r="V9" i="15" l="1"/>
  <c r="V8" i="15"/>
  <c r="U14" i="15" l="1"/>
  <c r="T14" i="15"/>
  <c r="S14" i="15"/>
  <c r="R14" i="15"/>
  <c r="Q14" i="15"/>
  <c r="P14" i="15"/>
  <c r="O14" i="15"/>
  <c r="N14" i="15"/>
  <c r="M14" i="15"/>
  <c r="L14" i="15"/>
  <c r="U9" i="15"/>
  <c r="Q9" i="15"/>
  <c r="S9" i="15"/>
  <c r="R9" i="15"/>
  <c r="P9" i="15"/>
  <c r="O9" i="15"/>
  <c r="N9" i="15"/>
  <c r="M9" i="15"/>
  <c r="L9" i="15"/>
  <c r="C16" i="10" l="1"/>
  <c r="C20" i="10"/>
  <c r="B25" i="11"/>
  <c r="C18" i="11"/>
  <c r="D37" i="9" l="1"/>
  <c r="C37" i="9"/>
  <c r="B37" i="9"/>
  <c r="D25" i="9"/>
  <c r="B10" i="25" l="1"/>
  <c r="C10" i="25"/>
  <c r="D10" i="25"/>
  <c r="B12" i="25"/>
  <c r="C12" i="25"/>
  <c r="D12" i="25"/>
  <c r="B13" i="25"/>
  <c r="C13" i="25"/>
  <c r="D13" i="25"/>
  <c r="O13" i="25"/>
  <c r="P13" i="25"/>
  <c r="Q13" i="25"/>
  <c r="B28" i="14" l="1"/>
  <c r="D32" i="14"/>
  <c r="C40" i="14"/>
  <c r="D27" i="14"/>
  <c r="C37" i="13" l="1"/>
  <c r="B37" i="13"/>
  <c r="B24" i="13"/>
  <c r="B25" i="13"/>
  <c r="B26" i="13"/>
  <c r="B27" i="13"/>
  <c r="B29" i="13"/>
  <c r="B30" i="13"/>
  <c r="B33" i="13"/>
  <c r="B34" i="13"/>
  <c r="B35" i="13"/>
  <c r="C33" i="13"/>
  <c r="C34" i="13"/>
  <c r="C35" i="13"/>
  <c r="D29" i="13"/>
  <c r="D30" i="13"/>
  <c r="D32" i="13"/>
  <c r="D33" i="13"/>
  <c r="D34" i="13"/>
  <c r="D35" i="13"/>
  <c r="D37" i="13"/>
  <c r="D25" i="13"/>
  <c r="D26" i="13"/>
  <c r="D27" i="13"/>
  <c r="D28" i="13"/>
  <c r="C25" i="13"/>
  <c r="C26" i="13"/>
  <c r="C27" i="13"/>
  <c r="C29" i="13"/>
  <c r="C30" i="13"/>
  <c r="D11" i="13"/>
  <c r="C11" i="13"/>
  <c r="C28" i="13" s="1"/>
  <c r="C15" i="13"/>
  <c r="C32" i="13" s="1"/>
  <c r="D15" i="13"/>
  <c r="B15" i="13"/>
  <c r="B32" i="13" s="1"/>
  <c r="B11" i="13"/>
  <c r="B28" i="13" s="1"/>
  <c r="D24" i="12" l="1"/>
  <c r="C28" i="12"/>
  <c r="D17" i="10" l="1"/>
  <c r="B16" i="10"/>
  <c r="B38" i="15"/>
  <c r="B37" i="15"/>
  <c r="B42" i="15"/>
  <c r="C33" i="15"/>
  <c r="C43" i="15"/>
  <c r="D40" i="15"/>
  <c r="B32" i="15"/>
  <c r="C32" i="15"/>
  <c r="D36" i="14"/>
  <c r="D30" i="14"/>
  <c r="B30" i="14"/>
  <c r="B22" i="13"/>
  <c r="D27" i="9" l="1"/>
  <c r="C35" i="9"/>
  <c r="B29" i="9"/>
  <c r="B30" i="9"/>
  <c r="B24" i="9"/>
  <c r="C22" i="12" l="1"/>
  <c r="B27" i="12"/>
  <c r="B31" i="15" l="1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D50" i="15"/>
  <c r="B24" i="14"/>
  <c r="C24" i="14"/>
  <c r="D24" i="14"/>
  <c r="B27" i="14"/>
  <c r="C27" i="14"/>
  <c r="C28" i="14"/>
  <c r="D28" i="14"/>
  <c r="C30" i="14"/>
  <c r="B31" i="14"/>
  <c r="C31" i="14"/>
  <c r="D31" i="14"/>
  <c r="B32" i="14"/>
  <c r="C32" i="14"/>
  <c r="B34" i="14"/>
  <c r="C34" i="14"/>
  <c r="D34" i="14"/>
  <c r="B36" i="14"/>
  <c r="C36" i="14"/>
  <c r="B38" i="14"/>
  <c r="C38" i="14"/>
  <c r="D38" i="14"/>
  <c r="B40" i="14"/>
  <c r="D40" i="14"/>
  <c r="C22" i="13"/>
  <c r="D22" i="13"/>
  <c r="C24" i="13"/>
  <c r="D24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D28" i="9" l="1"/>
  <c r="C28" i="9"/>
  <c r="C32" i="9"/>
  <c r="B25" i="9"/>
  <c r="B33" i="9"/>
  <c r="B22" i="9"/>
  <c r="B27" i="9"/>
  <c r="B26" i="9"/>
  <c r="B35" i="9"/>
  <c r="B34" i="9"/>
  <c r="D32" i="9"/>
  <c r="B32" i="9" l="1"/>
  <c r="B28" i="9"/>
</calcChain>
</file>

<file path=xl/sharedStrings.xml><?xml version="1.0" encoding="utf-8"?>
<sst xmlns="http://schemas.openxmlformats.org/spreadsheetml/2006/main" count="344" uniqueCount="137">
  <si>
    <t>รวม</t>
  </si>
  <si>
    <t>อุตสาหกรรม</t>
  </si>
  <si>
    <t>-</t>
  </si>
  <si>
    <t>การศึกษา</t>
  </si>
  <si>
    <t>ไม่ทราบ</t>
  </si>
  <si>
    <t>อื่น ๆ</t>
  </si>
  <si>
    <t>ประถมศึกษา</t>
  </si>
  <si>
    <t>อุดมศึกษา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</si>
  <si>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</si>
  <si>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</si>
  <si>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</si>
  <si>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</si>
  <si>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</si>
  <si>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</si>
  <si>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</si>
  <si>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</si>
  <si>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</si>
  <si>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</si>
  <si>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</si>
  <si>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</si>
  <si>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</si>
  <si>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</si>
  <si>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</si>
  <si>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</si>
  <si>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</si>
  <si>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</si>
  <si>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</si>
  <si>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</si>
  <si>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</si>
  <si>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</si>
  <si>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</si>
  <si>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</si>
  <si>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</si>
  <si>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</si>
  <si>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</si>
  <si>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</si>
  <si>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</si>
  <si>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</si>
  <si>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</si>
  <si>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</si>
  <si>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</si>
  <si>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</si>
  <si>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</si>
  <si>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</si>
  <si>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</si>
  <si>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</si>
  <si>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</si>
  <si>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</si>
  <si>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</si>
  <si>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</si>
  <si>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</si>
  <si>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</si>
  <si>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</si>
  <si>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</si>
  <si>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</si>
  <si>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</si>
  <si>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</si>
  <si>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</si>
  <si>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</si>
  <si>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</si>
  <si>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</si>
  <si>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</si>
  <si>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</si>
  <si>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</si>
  <si>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</si>
  <si>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</si>
  <si>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</si>
  <si>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</si>
  <si>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</si>
  <si>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</si>
  <si>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</si>
  <si>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</si>
  <si>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</si>
  <si>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</si>
  <si>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</si>
  <si>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</si>
  <si>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</si>
  <si>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</si>
  <si>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</si>
  <si>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</si>
  <si>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</si>
  <si>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</si>
  <si>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</si>
  <si>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</si>
  <si>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</si>
  <si>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</si>
  <si>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</si>
  <si>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</si>
  <si>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</si>
  <si>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</si>
  <si>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</si>
  <si>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</si>
  <si>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</si>
  <si>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</si>
  <si>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</si>
  <si>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</si>
  <si>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</si>
  <si>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</si>
  <si>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</si>
  <si>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</si>
  <si>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</si>
  <si>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</si>
  <si>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</si>
  <si>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</si>
  <si>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</si>
  <si>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</si>
  <si>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</si>
  <si>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</si>
  <si>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</si>
  <si>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</si>
  <si>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</si>
  <si>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</si>
  <si>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</si>
  <si>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</si>
  <si>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</si>
  <si>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</si>
  <si>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</si>
  <si>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</si>
  <si>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</si>
  <si>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</si>
  <si>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</si>
  <si>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</si>
  <si>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</si>
  <si>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</si>
  <si>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>1. เกษตรกรรม การป่าไม้ และการประมง</t>
  </si>
  <si>
    <t>บริการด้านอื่นๆ</t>
  </si>
  <si>
    <t>ที่พักแรม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</si>
  <si>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</si>
  <si>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</si>
  <si>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</si>
  <si>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>2. นอกภาคเกษตร</t>
  </si>
  <si>
    <t>1. ภาคเกษตร</t>
  </si>
  <si>
    <t xml:space="preserve">ตารางที่ 8 จำนวนผู้เสมือนว่างงาน จำแนกตามภาคอุตสาหกรรม และเพศ </t>
  </si>
  <si>
    <t>การบริหารราชการ</t>
  </si>
  <si>
    <t xml:space="preserve">งานด้านสุขภาพ </t>
  </si>
  <si>
    <t>3/2563</t>
  </si>
  <si>
    <t xml:space="preserve">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</si>
</sst>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  <numFmt numFmtId="194" formatCode="_-* #,##0.000_-;\-* #,##0.000_-;_-* \-??_-;_-@_-"/>
    <numFmt numFmtId="195" formatCode="_(* #,##0.00_);_(* \(#,##0.00\);_(* &quot;-&quot;??_);_(@_)"/>
  </numFmts>
  <fonts count="2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43" fontId="9" fillId="0" borderId="0" applyFont="0" applyFill="0" applyBorder="0" applyAlignment="0" applyProtection="0"/>
    <xf numFmtId="0" fontId="9" fillId="0" borderId="0"/>
    <xf numFmtId="187" fontId="9" fillId="0" borderId="0" applyFill="0" applyBorder="0" applyAlignment="0" applyProtection="0"/>
    <xf numFmtId="0" fontId="1" fillId="0" borderId="0"/>
    <xf numFmtId="0" fontId="12" fillId="0" borderId="0"/>
    <xf numFmtId="0" fontId="9" fillId="0" borderId="0"/>
    <xf numFmtId="0" fontId="15" fillId="0" borderId="0"/>
    <xf numFmtId="188" fontId="9" fillId="0" borderId="0" applyFill="0" applyBorder="0" applyAlignment="0" applyProtection="0"/>
    <xf numFmtId="187" fontId="9" fillId="0" borderId="0" applyFill="0" applyBorder="0" applyAlignment="0" applyProtection="0"/>
    <xf numFmtId="187" fontId="9" fillId="0" borderId="0" applyFill="0" applyBorder="0" applyAlignment="0" applyProtection="0"/>
    <xf numFmtId="63" fontId="9" fillId="0" borderId="0" applyFill="0" applyBorder="0" applyAlignment="0" applyProtection="0"/>
    <xf numFmtId="0" fontId="9" fillId="0" borderId="0"/>
    <xf numFmtId="192" fontId="9" fillId="0" borderId="0" applyFill="0" applyBorder="0" applyAlignment="0" applyProtection="0"/>
    <xf numFmtId="63" fontId="9" fillId="0" borderId="0" applyFill="0" applyBorder="0" applyAlignment="0" applyProtection="0"/>
    <xf numFmtId="192" fontId="9" fillId="0" borderId="0" applyFill="0" applyBorder="0" applyAlignment="0" applyProtection="0"/>
    <xf numFmtId="187" fontId="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2" fontId="1" fillId="0" borderId="0" applyFill="0" applyBorder="0" applyAlignment="0" applyProtection="0"/>
    <xf numFmtId="63" fontId="1" fillId="0" borderId="0" applyFill="0" applyBorder="0" applyAlignment="0" applyProtection="0"/>
  </cellStyleXfs>
  <cellXfs count="26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2" applyFont="1"/>
    <xf numFmtId="0" fontId="6" fillId="0" borderId="0" xfId="2" applyFont="1"/>
    <xf numFmtId="188" fontId="7" fillId="0" borderId="0" xfId="2" applyNumberFormat="1" applyFont="1"/>
    <xf numFmtId="0" fontId="3" fillId="0" borderId="0" xfId="2" quotePrefix="1" applyFont="1"/>
    <xf numFmtId="1" fontId="7" fillId="0" borderId="0" xfId="0" applyNumberFormat="1" applyFont="1"/>
    <xf numFmtId="0" fontId="7" fillId="0" borderId="3" xfId="2" applyFont="1" applyBorder="1"/>
    <xf numFmtId="189" fontId="7" fillId="0" borderId="0" xfId="2" applyNumberFormat="1" applyFont="1"/>
    <xf numFmtId="41" fontId="7" fillId="0" borderId="0" xfId="0" applyNumberFormat="1" applyFont="1" applyAlignment="1">
      <alignment horizontal="right"/>
    </xf>
    <xf numFmtId="0" fontId="7" fillId="0" borderId="0" xfId="2" applyFont="1" applyAlignment="1">
      <alignment horizontal="left"/>
    </xf>
    <xf numFmtId="188" fontId="7" fillId="0" borderId="0" xfId="3" applyNumberFormat="1" applyFont="1" applyFill="1" applyBorder="1" applyAlignment="1" applyProtection="1">
      <alignment horizontal="right"/>
    </xf>
    <xf numFmtId="190" fontId="7" fillId="0" borderId="0" xfId="2" applyNumberFormat="1" applyFont="1" applyAlignment="1">
      <alignment horizontal="left"/>
    </xf>
    <xf numFmtId="188" fontId="7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7" fillId="0" borderId="0" xfId="0" applyFont="1" applyAlignment="1">
      <alignment horizontal="right"/>
    </xf>
    <xf numFmtId="1" fontId="3" fillId="0" borderId="0" xfId="3" applyNumberFormat="1" applyFont="1" applyAlignment="1"/>
    <xf numFmtId="0" fontId="11" fillId="0" borderId="0" xfId="2" applyFont="1"/>
    <xf numFmtId="0" fontId="3" fillId="0" borderId="0" xfId="0" applyFont="1" applyAlignment="1">
      <alignment horizontal="right"/>
    </xf>
    <xf numFmtId="1" fontId="7" fillId="0" borderId="0" xfId="2" applyNumberFormat="1" applyFont="1"/>
    <xf numFmtId="188" fontId="6" fillId="0" borderId="0" xfId="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/>
    </xf>
    <xf numFmtId="191" fontId="7" fillId="0" borderId="0" xfId="4" applyNumberFormat="1" applyFont="1" applyAlignment="1">
      <alignment horizontal="right"/>
    </xf>
    <xf numFmtId="191" fontId="3" fillId="0" borderId="0" xfId="3" applyNumberFormat="1" applyFont="1"/>
    <xf numFmtId="191" fontId="7" fillId="0" borderId="0" xfId="4" applyNumberFormat="1" applyFont="1"/>
    <xf numFmtId="191" fontId="7" fillId="0" borderId="0" xfId="4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12" fillId="0" borderId="0" xfId="5"/>
    <xf numFmtId="0" fontId="7" fillId="0" borderId="0" xfId="4" applyFont="1"/>
    <xf numFmtId="0" fontId="12" fillId="0" borderId="0" xfId="5" applyAlignment="1">
      <alignment horizontal="center"/>
    </xf>
    <xf numFmtId="189" fontId="7" fillId="0" borderId="0" xfId="0" applyNumberFormat="1" applyFont="1"/>
    <xf numFmtId="0" fontId="13" fillId="0" borderId="0" xfId="0" applyFont="1"/>
    <xf numFmtId="189" fontId="3" fillId="0" borderId="0" xfId="3" applyNumberFormat="1" applyFont="1" applyAlignment="1"/>
    <xf numFmtId="189" fontId="6" fillId="0" borderId="0" xfId="3" applyNumberFormat="1" applyFont="1" applyFill="1" applyBorder="1" applyAlignment="1" applyProtection="1">
      <alignment horizontal="right"/>
    </xf>
    <xf numFmtId="187" fontId="7" fillId="0" borderId="0" xfId="1" applyNumberFormat="1" applyFont="1" applyAlignment="1">
      <alignment horizontal="right" vertical="center"/>
    </xf>
    <xf numFmtId="189" fontId="3" fillId="0" borderId="0" xfId="0" applyNumberFormat="1" applyFont="1"/>
    <xf numFmtId="187" fontId="0" fillId="0" borderId="0" xfId="3" applyFont="1" applyAlignment="1"/>
    <xf numFmtId="3" fontId="7" fillId="0" borderId="0" xfId="2" applyNumberFormat="1" applyFo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3" fontId="6" fillId="0" borderId="0" xfId="2" applyNumberFormat="1" applyFont="1"/>
    <xf numFmtId="0" fontId="5" fillId="0" borderId="0" xfId="6" applyFont="1"/>
    <xf numFmtId="193" fontId="7" fillId="0" borderId="0" xfId="3" applyNumberFormat="1" applyFont="1" applyFill="1" applyBorder="1" applyAlignment="1" applyProtection="1">
      <alignment horizontal="right"/>
    </xf>
    <xf numFmtId="193" fontId="6" fillId="0" borderId="0" xfId="3" applyNumberFormat="1" applyFont="1" applyFill="1" applyBorder="1" applyAlignment="1" applyProtection="1">
      <alignment horizontal="right"/>
    </xf>
    <xf numFmtId="3" fontId="7" fillId="0" borderId="0" xfId="0" applyNumberFormat="1" applyFont="1"/>
    <xf numFmtId="187" fontId="7" fillId="0" borderId="0" xfId="1" applyNumberFormat="1" applyFont="1" applyAlignment="1"/>
    <xf numFmtId="0" fontId="6" fillId="0" borderId="5" xfId="2" applyFont="1" applyBorder="1" applyAlignment="1">
      <alignment horizontal="right"/>
    </xf>
    <xf numFmtId="0" fontId="6" fillId="0" borderId="5" xfId="2" applyFont="1" applyBorder="1" applyAlignment="1">
      <alignment horizontal="center"/>
    </xf>
    <xf numFmtId="0" fontId="4" fillId="0" borderId="0" xfId="2" applyFont="1"/>
    <xf numFmtId="0" fontId="14" fillId="0" borderId="0" xfId="2" applyFont="1"/>
    <xf numFmtId="0" fontId="15" fillId="0" borderId="0" xfId="7"/>
    <xf numFmtId="187" fontId="7" fillId="0" borderId="0" xfId="1" applyNumberFormat="1" applyFont="1" applyAlignment="1">
      <alignment horizontal="right"/>
    </xf>
    <xf numFmtId="0" fontId="15" fillId="0" borderId="0" xfId="7" applyAlignment="1">
      <alignment horizontal="center"/>
    </xf>
    <xf numFmtId="187" fontId="6" fillId="0" borderId="0" xfId="1" applyNumberFormat="1" applyFont="1" applyAlignment="1">
      <alignment horizontal="right"/>
    </xf>
    <xf numFmtId="191" fontId="7" fillId="0" borderId="3" xfId="2" applyNumberFormat="1" applyFont="1" applyBorder="1" applyAlignment="1">
      <alignment horizontal="right" vertical="center"/>
    </xf>
    <xf numFmtId="0" fontId="11" fillId="0" borderId="3" xfId="2" applyFont="1" applyBorder="1" applyAlignment="1">
      <alignment vertical="center"/>
    </xf>
    <xf numFmtId="188" fontId="7" fillId="0" borderId="0" xfId="8" applyNumberFormat="1" applyFont="1" applyFill="1" applyBorder="1" applyAlignment="1" applyProtection="1">
      <alignment horizontal="right"/>
    </xf>
    <xf numFmtId="0" fontId="11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188" fontId="6" fillId="0" borderId="0" xfId="8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center" vertical="center"/>
    </xf>
    <xf numFmtId="191" fontId="6" fillId="0" borderId="0" xfId="2" applyNumberFormat="1" applyFont="1" applyAlignment="1">
      <alignment vertical="center"/>
    </xf>
    <xf numFmtId="188" fontId="6" fillId="0" borderId="0" xfId="8" applyFont="1" applyFill="1" applyBorder="1" applyAlignment="1" applyProtection="1">
      <alignment horizontal="right"/>
    </xf>
    <xf numFmtId="191" fontId="14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/>
    </xf>
    <xf numFmtId="0" fontId="14" fillId="0" borderId="0" xfId="0" applyFont="1" applyAlignment="1">
      <alignment horizontal="right"/>
    </xf>
    <xf numFmtId="187" fontId="14" fillId="0" borderId="0" xfId="1" applyNumberFormat="1" applyFont="1" applyAlignment="1">
      <alignment horizontal="right"/>
    </xf>
    <xf numFmtId="191" fontId="7" fillId="0" borderId="0" xfId="0" applyNumberFormat="1" applyFont="1" applyAlignment="1">
      <alignment horizontal="right"/>
    </xf>
    <xf numFmtId="1" fontId="7" fillId="0" borderId="0" xfId="2" applyNumberFormat="1" applyFont="1" applyAlignment="1">
      <alignment vertical="center"/>
    </xf>
    <xf numFmtId="0" fontId="16" fillId="0" borderId="0" xfId="0" applyFont="1" applyAlignment="1">
      <alignment horizontal="right"/>
    </xf>
    <xf numFmtId="191" fontId="13" fillId="0" borderId="0" xfId="0" applyNumberFormat="1" applyFont="1"/>
    <xf numFmtId="3" fontId="13" fillId="0" borderId="0" xfId="2" applyNumberFormat="1" applyFont="1"/>
    <xf numFmtId="191" fontId="6" fillId="0" borderId="0" xfId="0" applyNumberFormat="1" applyFont="1" applyAlignment="1">
      <alignment horizontal="right"/>
    </xf>
    <xf numFmtId="0" fontId="16" fillId="0" borderId="0" xfId="2" applyFont="1"/>
    <xf numFmtId="191" fontId="6" fillId="0" borderId="0" xfId="2" applyNumberFormat="1" applyFont="1"/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2" fillId="0" borderId="0" xfId="2" applyFont="1"/>
    <xf numFmtId="188" fontId="7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7" fillId="0" borderId="3" xfId="2" applyFont="1" applyBorder="1" applyAlignment="1">
      <alignment vertical="center"/>
    </xf>
    <xf numFmtId="188" fontId="7" fillId="0" borderId="0" xfId="9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left" vertical="center"/>
    </xf>
    <xf numFmtId="17" fontId="7" fillId="0" borderId="0" xfId="2" applyNumberFormat="1" applyFont="1" applyAlignment="1">
      <alignment horizontal="left"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189" fontId="7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6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7" fillId="0" borderId="1" xfId="2" applyNumberFormat="1" applyFont="1" applyBorder="1" applyAlignment="1">
      <alignment horizontal="right"/>
    </xf>
    <xf numFmtId="0" fontId="6" fillId="0" borderId="1" xfId="2" applyFont="1" applyBorder="1"/>
    <xf numFmtId="191" fontId="7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89" fontId="2" fillId="0" borderId="0" xfId="11" applyNumberFormat="1" applyFont="1" applyAlignment="1"/>
    <xf numFmtId="4" fontId="7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7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7" fillId="0" borderId="3" xfId="12" applyFont="1" applyBorder="1" applyAlignment="1">
      <alignment vertical="center"/>
    </xf>
    <xf numFmtId="0" fontId="7" fillId="0" borderId="0" xfId="12" applyFont="1"/>
    <xf numFmtId="188" fontId="3" fillId="0" borderId="0" xfId="1" applyNumberFormat="1" applyFont="1" applyBorder="1" applyAlignment="1">
      <alignment horizontal="right"/>
    </xf>
    <xf numFmtId="0" fontId="7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7" fillId="0" borderId="0" xfId="12" applyNumberFormat="1" applyFont="1" applyAlignment="1">
      <alignment horizontal="left"/>
    </xf>
    <xf numFmtId="0" fontId="11" fillId="0" borderId="0" xfId="12" applyFont="1"/>
    <xf numFmtId="0" fontId="6" fillId="0" borderId="0" xfId="12" applyFont="1" applyAlignment="1">
      <alignment horizontal="center" vertical="center"/>
    </xf>
    <xf numFmtId="0" fontId="7" fillId="0" borderId="0" xfId="12" applyFont="1" applyAlignment="1">
      <alignment vertical="top"/>
    </xf>
    <xf numFmtId="0" fontId="6" fillId="0" borderId="0" xfId="12" applyFont="1" applyAlignment="1">
      <alignment horizontal="center" vertical="top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12" applyFont="1" applyAlignment="1">
      <alignment horizontal="left"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12" applyNumberFormat="1" applyFont="1" applyAlignment="1">
      <alignment horizontal="left" vertical="center"/>
    </xf>
    <xf numFmtId="0" fontId="11" fillId="0" borderId="0" xfId="12" applyFont="1" applyAlignment="1">
      <alignment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89" fontId="6" fillId="0" borderId="0" xfId="13" applyNumberFormat="1" applyFont="1" applyFill="1" applyBorder="1" applyAlignment="1" applyProtection="1">
      <alignment horizontal="right" vertical="center"/>
    </xf>
    <xf numFmtId="0" fontId="6" fillId="0" borderId="5" xfId="12" applyFont="1" applyBorder="1" applyAlignment="1">
      <alignment horizontal="right" vertical="center"/>
    </xf>
    <xf numFmtId="0" fontId="6" fillId="0" borderId="5" xfId="12" applyFont="1" applyBorder="1" applyAlignment="1">
      <alignment horizontal="center" vertical="center"/>
    </xf>
    <xf numFmtId="0" fontId="4" fillId="0" borderId="0" xfId="12" applyFont="1"/>
    <xf numFmtId="193" fontId="7" fillId="0" borderId="0" xfId="2" applyNumberFormat="1" applyFont="1" applyAlignment="1">
      <alignment horizontal="right"/>
    </xf>
    <xf numFmtId="188" fontId="7" fillId="0" borderId="0" xfId="15" applyNumberFormat="1" applyFont="1" applyFill="1" applyBorder="1" applyAlignment="1" applyProtection="1">
      <alignment horizontal="right" vertical="center"/>
    </xf>
    <xf numFmtId="188" fontId="7" fillId="0" borderId="0" xfId="15" applyNumberFormat="1" applyFont="1" applyFill="1" applyBorder="1" applyAlignment="1" applyProtection="1">
      <alignment vertical="center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7" fillId="0" borderId="0" xfId="2" applyFont="1" applyAlignment="1"/>
    <xf numFmtId="3" fontId="6" fillId="0" borderId="0" xfId="2" applyNumberFormat="1" applyFont="1" applyAlignment="1">
      <alignment vertical="center"/>
    </xf>
    <xf numFmtId="41" fontId="7" fillId="0" borderId="3" xfId="2" applyNumberFormat="1" applyFont="1" applyBorder="1" applyAlignment="1">
      <alignment vertical="center"/>
    </xf>
    <xf numFmtId="41" fontId="7" fillId="0" borderId="0" xfId="16" applyNumberFormat="1" applyFont="1" applyFill="1" applyBorder="1" applyAlignment="1" applyProtection="1">
      <alignment vertical="center"/>
    </xf>
    <xf numFmtId="188" fontId="7" fillId="0" borderId="0" xfId="16" applyNumberFormat="1" applyFont="1" applyFill="1" applyBorder="1" applyAlignment="1" applyProtection="1">
      <alignment vertical="center"/>
    </xf>
    <xf numFmtId="0" fontId="10" fillId="0" borderId="0" xfId="2" applyFont="1" applyAlignment="1">
      <alignment vertical="center"/>
    </xf>
    <xf numFmtId="188" fontId="7" fillId="0" borderId="0" xfId="16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horizontal="left" vertical="center"/>
    </xf>
    <xf numFmtId="188" fontId="7" fillId="0" borderId="0" xfId="16" applyNumberFormat="1" applyFont="1" applyFill="1" applyBorder="1" applyAlignment="1" applyProtection="1">
      <alignment horizontal="left" vertical="center" indent="1"/>
    </xf>
    <xf numFmtId="188" fontId="6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6" fillId="0" borderId="0" xfId="2" applyNumberFormat="1" applyFont="1" applyAlignment="1">
      <alignment horizontal="right" vertical="center"/>
    </xf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2" fillId="0" borderId="0" xfId="0" applyNumberFormat="1" applyFont="1" applyAlignment="1">
      <alignment horizontal="center"/>
    </xf>
    <xf numFmtId="3" fontId="22" fillId="0" borderId="0" xfId="5" applyNumberFormat="1" applyFont="1" applyAlignment="1">
      <alignment vertical="center"/>
    </xf>
    <xf numFmtId="3" fontId="7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6" fillId="0" borderId="0" xfId="2" applyNumberFormat="1" applyFont="1" applyAlignment="1">
      <alignment horizontal="right" vertical="center"/>
    </xf>
    <xf numFmtId="3" fontId="6" fillId="0" borderId="5" xfId="16" applyNumberFormat="1" applyFont="1" applyFill="1" applyBorder="1" applyAlignment="1" applyProtection="1">
      <alignment horizontal="right" vertical="center"/>
    </xf>
    <xf numFmtId="189" fontId="6" fillId="0" borderId="5" xfId="16" applyNumberFormat="1" applyFont="1" applyFill="1" applyBorder="1" applyAlignment="1" applyProtection="1">
      <alignment horizontal="right" vertical="center"/>
    </xf>
    <xf numFmtId="3" fontId="22" fillId="0" borderId="0" xfId="5" applyNumberFormat="1" applyFont="1" applyAlignment="1">
      <alignment horizontal="center" vertical="center"/>
    </xf>
    <xf numFmtId="3" fontId="7" fillId="0" borderId="0" xfId="5" applyNumberFormat="1" applyFont="1" applyAlignment="1">
      <alignment horizontal="center" vertical="center"/>
    </xf>
    <xf numFmtId="0" fontId="12" fillId="0" borderId="0" xfId="5" quotePrefix="1" applyNumberFormat="1" applyAlignment="1">
      <alignment horizontal="center" vertical="center"/>
    </xf>
    <xf numFmtId="0" fontId="6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7" fillId="0" borderId="0" xfId="0" applyNumberFormat="1" applyFont="1" applyAlignment="1">
      <alignment horizontal="right"/>
    </xf>
    <xf numFmtId="192" fontId="7" fillId="0" borderId="0" xfId="2" applyNumberFormat="1" applyFont="1" applyAlignment="1">
      <alignment vertical="center"/>
    </xf>
    <xf numFmtId="192" fontId="6" fillId="0" borderId="0" xfId="1" applyNumberFormat="1" applyFont="1" applyAlignment="1">
      <alignment vertical="center"/>
    </xf>
    <xf numFmtId="192" fontId="6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188" fontId="4" fillId="0" borderId="0" xfId="11" applyNumberFormat="1" applyFont="1" applyAlignment="1"/>
    <xf numFmtId="190" fontId="7" fillId="0" borderId="0" xfId="2" applyNumberFormat="1" applyFont="1" applyAlignment="1">
      <alignment vertical="center"/>
    </xf>
    <xf numFmtId="0" fontId="24" fillId="0" borderId="0" xfId="0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left" vertical="top"/>
    </xf>
    <xf numFmtId="188" fontId="6" fillId="0" borderId="0" xfId="13" applyNumberFormat="1" applyFont="1" applyFill="1" applyBorder="1" applyAlignment="1" applyProtection="1">
      <alignment horizontal="left" vertical="center"/>
    </xf>
    <xf numFmtId="188" fontId="7" fillId="0" borderId="0" xfId="13" applyNumberFormat="1" applyFont="1" applyFill="1" applyBorder="1" applyAlignment="1" applyProtection="1">
      <alignment horizontal="left"/>
    </xf>
    <xf numFmtId="190" fontId="6" fillId="0" borderId="0" xfId="2" applyNumberFormat="1" applyFont="1" applyAlignment="1">
      <alignment vertical="center"/>
    </xf>
    <xf numFmtId="188" fontId="7" fillId="0" borderId="3" xfId="2" applyNumberFormat="1" applyFont="1" applyBorder="1" applyAlignment="1">
      <alignment vertical="center"/>
    </xf>
    <xf numFmtId="190" fontId="7" fillId="0" borderId="0" xfId="2" applyNumberFormat="1" applyFont="1"/>
    <xf numFmtId="190" fontId="0" fillId="0" borderId="0" xfId="0" applyNumberFormat="1"/>
    <xf numFmtId="4" fontId="7" fillId="0" borderId="0" xfId="2" applyNumberFormat="1" applyFont="1"/>
    <xf numFmtId="4" fontId="7" fillId="0" borderId="0" xfId="0" applyNumberFormat="1" applyFont="1" applyAlignment="1">
      <alignment horizontal="right"/>
    </xf>
    <xf numFmtId="4" fontId="7" fillId="0" borderId="0" xfId="2" applyNumberFormat="1" applyFont="1" applyAlignment="1">
      <alignment horizontal="right"/>
    </xf>
    <xf numFmtId="4" fontId="0" fillId="0" borderId="0" xfId="0" applyNumberFormat="1"/>
    <xf numFmtId="1" fontId="6" fillId="0" borderId="0" xfId="2" applyNumberFormat="1" applyFont="1" applyAlignment="1">
      <alignment vertical="center"/>
    </xf>
    <xf numFmtId="2" fontId="7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" fontId="6" fillId="0" borderId="0" xfId="2" applyNumberFormat="1" applyFont="1"/>
    <xf numFmtId="187" fontId="7" fillId="0" borderId="0" xfId="12" applyNumberFormat="1" applyFont="1" applyAlignment="1">
      <alignment vertical="center"/>
    </xf>
    <xf numFmtId="188" fontId="7" fillId="0" borderId="0" xfId="2" applyNumberFormat="1" applyFont="1" applyAlignment="1">
      <alignment horizontal="right"/>
    </xf>
    <xf numFmtId="0" fontId="6" fillId="0" borderId="0" xfId="4" applyFont="1" applyAlignment="1">
      <alignment vertical="center"/>
    </xf>
    <xf numFmtId="187" fontId="7" fillId="0" borderId="0" xfId="18" applyNumberFormat="1" applyFont="1" applyAlignment="1">
      <alignment vertical="center"/>
    </xf>
    <xf numFmtId="0" fontId="3" fillId="0" borderId="0" xfId="19" quotePrefix="1" applyFont="1" applyAlignment="1">
      <alignment vertical="center"/>
    </xf>
    <xf numFmtId="0" fontId="2" fillId="0" borderId="0" xfId="19" applyFont="1" applyAlignment="1">
      <alignment vertical="center"/>
    </xf>
    <xf numFmtId="187" fontId="7" fillId="0" borderId="0" xfId="18" applyNumberFormat="1" applyFont="1" applyAlignment="1"/>
    <xf numFmtId="187" fontId="7" fillId="0" borderId="0" xfId="18" applyNumberFormat="1" applyFont="1" applyAlignment="1">
      <alignment horizontal="right" vertical="center"/>
    </xf>
    <xf numFmtId="188" fontId="3" fillId="0" borderId="1" xfId="4" applyNumberFormat="1" applyFont="1" applyBorder="1" applyAlignment="1">
      <alignment horizontal="right" vertical="center"/>
    </xf>
    <xf numFmtId="0" fontId="7" fillId="0" borderId="3" xfId="4" applyFont="1" applyBorder="1" applyAlignment="1">
      <alignment vertical="center"/>
    </xf>
    <xf numFmtId="188" fontId="7" fillId="0" borderId="0" xfId="20" applyNumberFormat="1" applyFont="1" applyFill="1" applyBorder="1" applyAlignment="1" applyProtection="1">
      <alignment horizontal="left"/>
    </xf>
    <xf numFmtId="0" fontId="11" fillId="0" borderId="0" xfId="4" applyFont="1"/>
    <xf numFmtId="187" fontId="7" fillId="0" borderId="0" xfId="18" applyNumberFormat="1" applyFont="1" applyAlignment="1">
      <alignment vertical="top"/>
    </xf>
    <xf numFmtId="2" fontId="7" fillId="0" borderId="0" xfId="4" applyNumberFormat="1" applyFont="1" applyAlignment="1">
      <alignment vertical="top"/>
    </xf>
    <xf numFmtId="188" fontId="6" fillId="0" borderId="0" xfId="20" applyNumberFormat="1" applyFont="1" applyFill="1" applyBorder="1" applyAlignment="1" applyProtection="1">
      <alignment horizontal="left" vertical="center"/>
    </xf>
    <xf numFmtId="193" fontId="6" fillId="0" borderId="0" xfId="20" applyNumberFormat="1" applyFont="1" applyFill="1" applyBorder="1" applyAlignment="1" applyProtection="1">
      <alignment horizontal="left" vertical="center"/>
    </xf>
    <xf numFmtId="0" fontId="6" fillId="0" borderId="0" xfId="4" applyFont="1" applyAlignment="1">
      <alignment horizontal="center" vertical="center"/>
    </xf>
    <xf numFmtId="0" fontId="7" fillId="0" borderId="0" xfId="4" applyFont="1" applyAlignment="1">
      <alignment vertical="top"/>
    </xf>
    <xf numFmtId="188" fontId="6" fillId="0" borderId="0" xfId="20" applyNumberFormat="1" applyFont="1" applyFill="1" applyBorder="1" applyAlignment="1" applyProtection="1">
      <alignment horizontal="left" vertical="top"/>
    </xf>
    <xf numFmtId="0" fontId="6" fillId="0" borderId="0" xfId="4" applyFont="1" applyAlignment="1">
      <alignment horizontal="center" vertical="top"/>
    </xf>
    <xf numFmtId="1" fontId="7" fillId="0" borderId="0" xfId="4" applyNumberFormat="1" applyFont="1" applyAlignment="1">
      <alignment vertical="center"/>
    </xf>
    <xf numFmtId="187" fontId="7" fillId="0" borderId="0" xfId="18" applyNumberFormat="1" applyFont="1" applyFill="1" applyBorder="1" applyAlignment="1" applyProtection="1">
      <alignment horizontal="right" vertical="center"/>
    </xf>
    <xf numFmtId="187" fontId="6" fillId="0" borderId="0" xfId="18" applyNumberFormat="1" applyFont="1" applyFill="1" applyBorder="1" applyAlignment="1" applyProtection="1">
      <alignment horizontal="right" vertical="center"/>
    </xf>
    <xf numFmtId="189" fontId="6" fillId="0" borderId="0" xfId="20" applyNumberFormat="1" applyFont="1" applyFill="1" applyBorder="1" applyAlignment="1" applyProtection="1">
      <alignment horizontal="right" vertical="center"/>
    </xf>
    <xf numFmtId="189" fontId="4" fillId="0" borderId="0" xfId="21" applyNumberFormat="1" applyFont="1" applyAlignment="1"/>
    <xf numFmtId="0" fontId="6" fillId="0" borderId="5" xfId="4" applyFont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0" fontId="4" fillId="0" borderId="0" xfId="4" applyFont="1"/>
    <xf numFmtId="0" fontId="2" fillId="0" borderId="0" xfId="4" applyFont="1"/>
    <xf numFmtId="188" fontId="25" fillId="0" borderId="0" xfId="2" applyNumberFormat="1" applyFont="1"/>
    <xf numFmtId="194" fontId="7" fillId="0" borderId="0" xfId="0" applyNumberFormat="1" applyFont="1" applyAlignment="1">
      <alignment horizontal="right"/>
    </xf>
    <xf numFmtId="0" fontId="12" fillId="0" borderId="0" xfId="5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19" fillId="0" borderId="0" xfId="2" applyFont="1"/>
    <xf numFmtId="192" fontId="7" fillId="0" borderId="0" xfId="0" applyNumberFormat="1" applyFont="1"/>
    <xf numFmtId="0" fontId="6" fillId="0" borderId="0" xfId="19" applyFont="1" applyAlignment="1">
      <alignment vertical="center"/>
    </xf>
    <xf numFmtId="4" fontId="19" fillId="0" borderId="0" xfId="19" applyNumberFormat="1" applyFont="1" applyAlignment="1">
      <alignment vertical="center"/>
    </xf>
    <xf numFmtId="0" fontId="7" fillId="0" borderId="0" xfId="19" applyFont="1" applyAlignment="1">
      <alignment vertical="center"/>
    </xf>
    <xf numFmtId="0" fontId="7" fillId="0" borderId="0" xfId="19" applyFont="1"/>
    <xf numFmtId="3" fontId="7" fillId="0" borderId="0" xfId="19" applyNumberFormat="1" applyFont="1" applyAlignment="1">
      <alignment vertical="center"/>
    </xf>
    <xf numFmtId="0" fontId="4" fillId="0" borderId="0" xfId="19" applyFont="1" applyAlignment="1">
      <alignment vertical="center"/>
    </xf>
    <xf numFmtId="195" fontId="6" fillId="0" borderId="0" xfId="19" applyNumberFormat="1" applyFont="1" applyAlignment="1">
      <alignment vertical="center"/>
    </xf>
    <xf numFmtId="0" fontId="2" fillId="0" borderId="0" xfId="19" applyFont="1"/>
    <xf numFmtId="190" fontId="19" fillId="0" borderId="0" xfId="2" applyNumberFormat="1" applyFont="1" applyAlignment="1">
      <alignment vertical="center"/>
    </xf>
    <xf numFmtId="3" fontId="19" fillId="0" borderId="0" xfId="2" applyNumberFormat="1" applyFont="1" applyAlignment="1">
      <alignment vertical="center"/>
    </xf>
    <xf numFmtId="0" fontId="6" fillId="0" borderId="4" xfId="12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6" fillId="0" borderId="4" xfId="2" applyFont="1" applyBorder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</cellXfs>
  <cellStyles count="22">
    <cellStyle name="Normal 2" xfId="6"/>
    <cellStyle name="เครื่องหมายจุลภาค 10" xfId="17"/>
    <cellStyle name="เครื่องหมายจุลภาค 2" xfId="1"/>
    <cellStyle name="เครื่องหมายจุลภาค 2 2" xfId="18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8 2" xfId="20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เครื่องหมายจุลภาค 9 3 2" xfId="21"/>
    <cellStyle name="ปกติ" xfId="0" builtinId="0"/>
    <cellStyle name="ปกติ 2 2" xfId="2"/>
    <cellStyle name="ปกติ 2 2 2" xfId="19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b" anchorCtr="0"/>
          <a:lstStyle/>
          <a:p>
            <a:pPr>
              <a:defRPr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th-TH"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            </a:t>
            </a:r>
            <a:r>
              <a:rPr lang="th-TH" sz="1000" b="1" i="0" u="none" strike="noStrike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4</a:t>
            </a:r>
            <a:endParaRPr lang="th-TH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2758824659112734"/>
          <c:y val="0.8817621554211800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365132740507587"/>
          <c:y val="0.21512978009856948"/>
          <c:w val="0.75238095238095271"/>
          <c:h val="0.4728143274585567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'[1]ตารางที่1ไตรมาส3 2563'!$N$29:$S$29</c:f>
              <c:strCache>
                <c:ptCount val="1"/>
                <c:pt idx="0">
                  <c:v>รวม ชาย หญิง รวม ชาย หญิง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FF66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1E8-4C70-85C0-58FFC388B0B4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1E8-4C70-85C0-58FFC388B0B4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1E8-4C70-85C0-58FFC388B0B4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A1E8-4C70-85C0-58FFC388B0B4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1E8-4C70-85C0-58FFC388B0B4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A1E8-4C70-85C0-58FFC388B0B4}"/>
              </c:ext>
            </c:extLst>
          </c:dPt>
          <c:dLbls>
            <c:dLbl>
              <c:idx val="0"/>
              <c:layout>
                <c:manualLayout>
                  <c:x val="4.0754543088623333E-3"/>
                  <c:y val="5.69105630336767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baseline="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'[1]ตารางที่1ไตรมาส3 2563'!$N$30:$S$30</c:f>
              <c:numCache>
                <c:formatCode>General</c:formatCode>
                <c:ptCount val="6"/>
                <c:pt idx="0">
                  <c:v>45962</c:v>
                </c:pt>
                <c:pt idx="1">
                  <c:v>19721</c:v>
                </c:pt>
                <c:pt idx="2">
                  <c:v>26241</c:v>
                </c:pt>
                <c:pt idx="3">
                  <c:v>27713</c:v>
                </c:pt>
                <c:pt idx="4">
                  <c:v>19765</c:v>
                </c:pt>
                <c:pt idx="5">
                  <c:v>7948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1E8-4C70-85C0-58FFC388B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6036344"/>
        <c:axId val="366149752"/>
      </c:barChart>
      <c:lineChart>
        <c:grouping val="standard"/>
        <c:varyColors val="0"/>
        <c:ser>
          <c:idx val="1"/>
          <c:order val="1"/>
          <c:tx>
            <c:strRef>
              <c:f>'[1]ตารางที่1ไตรมาส3 2563'!$N$29:$S$29</c:f>
              <c:strCache>
                <c:ptCount val="1"/>
                <c:pt idx="0">
                  <c:v>รวม ชาย หญิง รวม ชาย หญิง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5050">
                  <a:alpha val="61961"/>
                </a:srgbClr>
              </a:solidFill>
              <a:ln w="16705" cap="flat" cmpd="sng" algn="ctr">
                <a:solidFill>
                  <a:schemeClr val="accent6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4.2742464454513018E-2"/>
                  <c:y val="6.99450852776237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1E8-4C70-85C0-58FFC388B0B4}"/>
                </c:ext>
                <c:ext xmlns:c15="http://schemas.microsoft.com/office/drawing/2012/chart" uri="{CE6537A1-D6FC-4f65-9D91-7224C49458BB}">
                  <c15:layout>
                    <c:manualLayout>
                      <c:w val="6.9149596523898182E-2"/>
                      <c:h val="0.27219920388180258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5.9218984900074281E-2"/>
                  <c:y val="4.826652186262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14409393916098E-2"/>
                  <c:y val="6.6832856907053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807405173298464E-2"/>
                  <c:y val="5.2054240744830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581031848631755E-2"/>
                  <c:y val="2.4409448818897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57895151419047E-2"/>
                  <c:y val="4.2356632386264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lumMod val="95000"/>
                  <a:alpha val="66000"/>
                </a:sysClr>
              </a:solidFill>
              <a:ln>
                <a:noFill/>
              </a:ln>
            </c:spPr>
            <c:txPr>
              <a:bodyPr/>
              <a:lstStyle/>
              <a:p>
                <a:pPr>
                  <a:defRPr sz="1600" b="1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'[1]ตารางที่1ไตรมาส3 2563'!$N$31:$S$31</c:f>
              <c:numCache>
                <c:formatCode>General</c:formatCode>
                <c:ptCount val="6"/>
                <c:pt idx="0">
                  <c:v>3.4280327185368993</c:v>
                </c:pt>
                <c:pt idx="1">
                  <c:v>2.625926917182305</c:v>
                </c:pt>
                <c:pt idx="2">
                  <c:v>4.45</c:v>
                </c:pt>
                <c:pt idx="3">
                  <c:v>2.1</c:v>
                </c:pt>
                <c:pt idx="4">
                  <c:v>2.7</c:v>
                </c:pt>
                <c:pt idx="5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A1E8-4C70-85C0-58FFC388B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50136"/>
        <c:axId val="366150520"/>
      </c:lineChart>
      <c:catAx>
        <c:axId val="366036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95000"/>
                <a:lumOff val="5000"/>
              </a:schemeClr>
            </a:solidFill>
          </a:ln>
        </c:spPr>
        <c:txPr>
          <a:bodyPr rot="-1800000" vert="horz"/>
          <a:lstStyle/>
          <a:p>
            <a:pPr>
              <a:defRPr sz="1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66149752"/>
        <c:crossesAt val="0"/>
        <c:auto val="1"/>
        <c:lblAlgn val="ctr"/>
        <c:lblOffset val="100"/>
        <c:noMultiLvlLbl val="0"/>
      </c:catAx>
      <c:valAx>
        <c:axId val="366149752"/>
        <c:scaling>
          <c:orientation val="minMax"/>
          <c:max val="53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66036344"/>
        <c:crosses val="autoZero"/>
        <c:crossBetween val="between"/>
        <c:majorUnit val="9000"/>
        <c:minorUnit val="9000"/>
      </c:valAx>
      <c:catAx>
        <c:axId val="366150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6150520"/>
        <c:crosses val="autoZero"/>
        <c:auto val="0"/>
        <c:lblAlgn val="ctr"/>
        <c:lblOffset val="100"/>
        <c:noMultiLvlLbl val="0"/>
      </c:catAx>
      <c:valAx>
        <c:axId val="366150520"/>
        <c:scaling>
          <c:orientation val="minMax"/>
          <c:max val="8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66150136"/>
        <c:crosses val="max"/>
        <c:crossBetween val="between"/>
        <c:majorUnit val="3.5"/>
        <c:minorUnit val="3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19050" cap="flat" cmpd="sng" algn="ctr">
      <a:solidFill>
        <a:srgbClr val="4F81BD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14773111531724"/>
          <c:y val="0.17013932897867662"/>
          <c:w val="0.71483879778630421"/>
          <c:h val="0.4655656327950336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2564'!$F$9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646087201275556E-3"/>
                  <c:y val="1.088746079867489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880945292267449E-3"/>
                  <c:y val="2.8311243703232711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2564'!$G$8:$L$8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2564'!$G$9:$L$9</c:f>
              <c:numCache>
                <c:formatCode>#,##0</c:formatCode>
                <c:ptCount val="6"/>
                <c:pt idx="0" formatCode="_-* #,##0_-;\-* #,##0_-;_-* &quot;-&quot;??_-;_-@_-">
                  <c:v>305209</c:v>
                </c:pt>
                <c:pt idx="1">
                  <c:v>250592</c:v>
                </c:pt>
                <c:pt idx="2">
                  <c:v>233536</c:v>
                </c:pt>
                <c:pt idx="3">
                  <c:v>259870</c:v>
                </c:pt>
                <c:pt idx="4" formatCode="_-* #,##0_-;\-* #,##0_-;_-* &quot;-&quot;??_-;_-@_-">
                  <c:v>209279</c:v>
                </c:pt>
                <c:pt idx="5" formatCode="_-* #,##0_-;\-* #,##0_-;_-* \-??_-;_-@_-">
                  <c:v>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6266392"/>
        <c:axId val="366266776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2564'!$F$10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2564'!$G$8:$L$8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2564'!$G$10:$L$10</c:f>
              <c:numCache>
                <c:formatCode>_-* #,##0.0_-;\-* #,##0.0_-;_-* "-"??_-;_-@_-</c:formatCode>
                <c:ptCount val="6"/>
                <c:pt idx="0">
                  <c:v>24.235958526922801</c:v>
                </c:pt>
                <c:pt idx="1">
                  <c:v>19.898945703366014</c:v>
                </c:pt>
                <c:pt idx="2">
                  <c:v>18.600000000000001</c:v>
                </c:pt>
                <c:pt idx="3">
                  <c:v>20.635690764005741</c:v>
                </c:pt>
                <c:pt idx="4">
                  <c:v>16.618373522916677</c:v>
                </c:pt>
                <c:pt idx="5">
                  <c:v>6.646428279321509E-2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433352"/>
        <c:axId val="366433736"/>
      </c:lineChart>
      <c:catAx>
        <c:axId val="366266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66266776"/>
        <c:crosses val="autoZero"/>
        <c:auto val="1"/>
        <c:lblAlgn val="ctr"/>
        <c:lblOffset val="100"/>
        <c:noMultiLvlLbl val="0"/>
      </c:catAx>
      <c:valAx>
        <c:axId val="366266776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66266392"/>
        <c:crosses val="autoZero"/>
        <c:crossBetween val="between"/>
        <c:majorUnit val="100000"/>
        <c:minorUnit val="15000"/>
      </c:valAx>
      <c:catAx>
        <c:axId val="366433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6433736"/>
        <c:crosses val="autoZero"/>
        <c:auto val="0"/>
        <c:lblAlgn val="ctr"/>
        <c:lblOffset val="100"/>
        <c:noMultiLvlLbl val="0"/>
      </c:catAx>
      <c:valAx>
        <c:axId val="366433736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6643335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7484744" y="459105"/>
          <a:ext cx="6072505" cy="766445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2560 - 256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4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381875" y="4191000"/>
          <a:ext cx="6857999" cy="5162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1117023</xdr:colOff>
      <xdr:row>4</xdr:row>
      <xdr:rowOff>138546</xdr:rowOff>
    </xdr:from>
    <xdr:to>
      <xdr:col>9</xdr:col>
      <xdr:colOff>811032</xdr:colOff>
      <xdr:row>13</xdr:row>
      <xdr:rowOff>141493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4478" y="1220932"/>
          <a:ext cx="3867690" cy="2505425"/>
        </a:xfrm>
        <a:prstGeom prst="rect">
          <a:avLst/>
        </a:prstGeom>
      </xdr:spPr>
    </xdr:pic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11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14102" y="7353588"/>
          <a:ext cx="7230341" cy="836468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en-US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</a:t>
          </a:r>
          <a:r>
            <a:rPr lang="th-TH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อัตราการว่างงาน  จำแนกตามเพศ ไตมาส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ที่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endParaRPr lang="en-US" sz="12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และ 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11259</xdr:colOff>
      <xdr:row>18</xdr:row>
      <xdr:rowOff>51666</xdr:rowOff>
    </xdr:from>
    <xdr:to>
      <xdr:col>9</xdr:col>
      <xdr:colOff>822615</xdr:colOff>
      <xdr:row>24</xdr:row>
      <xdr:rowOff>254289</xdr:rowOff>
    </xdr:to>
    <xdr:graphicFrame macro="">
      <xdr:nvGraphicFramePr>
        <xdr:cNvPr id="17" name="Object 3">
          <a:extLst>
            <a:ext uri="{FF2B5EF4-FFF2-40B4-BE49-F238E27FC236}">
              <a16:creationId xmlns="" xmlns:a16="http://schemas.microsoft.com/office/drawing/2014/main" id="{3E2D7EB8-2AE6-48F7-AB1C-2E88EFB9422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753342</xdr:colOff>
      <xdr:row>23</xdr:row>
      <xdr:rowOff>8659</xdr:rowOff>
    </xdr:from>
    <xdr:to>
      <xdr:col>9</xdr:col>
      <xdr:colOff>528206</xdr:colOff>
      <xdr:row>24</xdr:row>
      <xdr:rowOff>69272</xdr:rowOff>
    </xdr:to>
    <xdr:sp macro="" textlink="">
      <xdr:nvSpPr>
        <xdr:cNvPr id="20" name="กล่องข้อความ 19">
          <a:extLst>
            <a:ext uri="{FF2B5EF4-FFF2-40B4-BE49-F238E27FC236}">
              <a16:creationId xmlns="" xmlns:a16="http://schemas.microsoft.com/office/drawing/2014/main" id="{35E77AD8-6B90-4EA9-9287-DC1A9293186E}"/>
            </a:ext>
          </a:extLst>
        </xdr:cNvPr>
        <xdr:cNvSpPr txBox="1"/>
      </xdr:nvSpPr>
      <xdr:spPr>
        <a:xfrm>
          <a:off x="7836478" y="6130636"/>
          <a:ext cx="2822864" cy="3203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000" b="1"/>
            <a:t>รวม</a:t>
          </a:r>
          <a:r>
            <a:rPr lang="th-TH" sz="1000" b="1" baseline="0"/>
            <a:t>      ชาย      หญิง     </a:t>
          </a:r>
          <a:r>
            <a:rPr lang="th-TH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</a:t>
          </a:r>
          <a:r>
            <a:rPr lang="th-TH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ชาย      </a:t>
          </a:r>
          <a:r>
            <a:rPr lang="th-TH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หญิง</a:t>
          </a:r>
          <a:endParaRPr lang="th-TH" sz="1100" b="1">
            <a:effectLst/>
          </a:endParaRPr>
        </a:p>
        <a:p>
          <a:endParaRPr lang="th-TH" sz="1100"/>
        </a:p>
      </xdr:txBody>
    </xdr:sp>
    <xdr:clientData/>
  </xdr:twoCellAnchor>
  <xdr:twoCellAnchor editAs="oneCell">
    <xdr:from>
      <xdr:col>5</xdr:col>
      <xdr:colOff>969816</xdr:colOff>
      <xdr:row>30</xdr:row>
      <xdr:rowOff>121227</xdr:rowOff>
    </xdr:from>
    <xdr:to>
      <xdr:col>9</xdr:col>
      <xdr:colOff>753340</xdr:colOff>
      <xdr:row>37</xdr:row>
      <xdr:rowOff>25976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27271" y="8061613"/>
          <a:ext cx="3957205" cy="2026227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0.02172</cdr:x>
      <cdr:y>0.06438</cdr:y>
    </cdr:from>
    <cdr:to>
      <cdr:x>0.24009</cdr:x>
      <cdr:y>0.28532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83818" y="113396"/>
          <a:ext cx="842777" cy="389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ผู้ว่างงาน </a:t>
          </a:r>
          <a:r>
            <a:rPr lang="th-TH" sz="1000" b="1" i="0" baseline="0">
              <a:effectLst/>
              <a:latin typeface="+mn-lt"/>
              <a:ea typeface="+mn-ea"/>
              <a:cs typeface="+mn-cs"/>
            </a:rPr>
            <a:t> (คน)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  </a:t>
          </a:r>
        </a:p>
        <a:p xmlns:a="http://schemas.openxmlformats.org/drawingml/2006/main">
          <a:pPr algn="l" rtl="0">
            <a:defRPr sz="1000"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  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53</a:t>
          </a:r>
          <a:r>
            <a:rPr lang="en-US" sz="800" b="1" i="0" baseline="0">
              <a:effectLst/>
              <a:latin typeface="+mn-lt"/>
              <a:ea typeface="+mn-ea"/>
              <a:cs typeface="+mj-cs"/>
            </a:rPr>
            <a:t>,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000</a:t>
          </a:r>
          <a:endParaRPr lang="th-TH" sz="800" b="1" i="0" u="none" strike="noStrike" baseline="0">
            <a:solidFill>
              <a:srgbClr val="000000"/>
            </a:solidFill>
            <a:latin typeface="TH SarabunPSK"/>
            <a:cs typeface="+mj-cs"/>
          </a:endParaRPr>
        </a:p>
      </cdr:txBody>
    </cdr:sp>
  </cdr:relSizeAnchor>
  <cdr:relSizeAnchor xmlns:cdr="http://schemas.openxmlformats.org/drawingml/2006/chartDrawing">
    <cdr:from>
      <cdr:x>0.70934</cdr:x>
      <cdr:y>0.01783</cdr:y>
    </cdr:from>
    <cdr:to>
      <cdr:x>0.99437</cdr:x>
      <cdr:y>0.22077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2650398" y="32551"/>
          <a:ext cx="1064994" cy="393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ร้อยละผู้ว่างาน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13</xdr:col>
      <xdr:colOff>571500</xdr:colOff>
      <xdr:row>17</xdr:row>
      <xdr:rowOff>127000</xdr:rowOff>
    </xdr:from>
    <xdr:to>
      <xdr:col>21</xdr:col>
      <xdr:colOff>479346</xdr:colOff>
      <xdr:row>20</xdr:row>
      <xdr:rowOff>150495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3415625" y="4254500"/>
          <a:ext cx="5638721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3/2563และ 3/2564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13</xdr:col>
      <xdr:colOff>428624</xdr:colOff>
      <xdr:row>21</xdr:row>
      <xdr:rowOff>107155</xdr:rowOff>
    </xdr:from>
    <xdr:to>
      <xdr:col>20</xdr:col>
      <xdr:colOff>511968</xdr:colOff>
      <xdr:row>32</xdr:row>
      <xdr:rowOff>190499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6030" y="5179218"/>
          <a:ext cx="5214938" cy="26074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0</xdr:colOff>
      <xdr:row>4</xdr:row>
      <xdr:rowOff>158750</xdr:rowOff>
    </xdr:from>
    <xdr:to>
      <xdr:col>10</xdr:col>
      <xdr:colOff>158750</xdr:colOff>
      <xdr:row>7</xdr:row>
      <xdr:rowOff>288993</xdr:rowOff>
    </xdr:to>
    <xdr:sp macro="" textlink="">
      <xdr:nvSpPr>
        <xdr:cNvPr id="8" name="Text Box 422"/>
        <xdr:cNvSpPr txBox="1">
          <a:spLocks noChangeArrowheads="1"/>
        </xdr:cNvSpPr>
      </xdr:nvSpPr>
      <xdr:spPr bwMode="auto">
        <a:xfrm>
          <a:off x="8032750" y="1571625"/>
          <a:ext cx="4254500" cy="828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3/2563 และ 3/2564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9</xdr:row>
      <xdr:rowOff>133350</xdr:rowOff>
    </xdr:from>
    <xdr:to>
      <xdr:col>5</xdr:col>
      <xdr:colOff>617014</xdr:colOff>
      <xdr:row>9</xdr:row>
      <xdr:rowOff>282231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866900" y="1752600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136524</xdr:colOff>
      <xdr:row>8</xdr:row>
      <xdr:rowOff>0</xdr:rowOff>
    </xdr:from>
    <xdr:to>
      <xdr:col>9</xdr:col>
      <xdr:colOff>1257299</xdr:colOff>
      <xdr:row>15</xdr:row>
      <xdr:rowOff>180975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5624" y="2400300"/>
          <a:ext cx="3844925" cy="2133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1426029</xdr:colOff>
      <xdr:row>17</xdr:row>
      <xdr:rowOff>208039</xdr:rowOff>
    </xdr:from>
    <xdr:to>
      <xdr:col>9</xdr:col>
      <xdr:colOff>601588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802823</xdr:colOff>
      <xdr:row>14</xdr:row>
      <xdr:rowOff>217715</xdr:rowOff>
    </xdr:from>
    <xdr:to>
      <xdr:col>10</xdr:col>
      <xdr:colOff>394607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8368394" y="3646715"/>
          <a:ext cx="4694463" cy="707572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แผนภูมิ 7</a:t>
          </a:r>
          <a:r>
            <a:rPr lang="th-TH" sz="18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จำนวนและร้อยละของผู้มีงานทำ จำแนกตาม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    ระดับการศึกษาที่สำเร็จไตรมาส  3/25</a:t>
          </a:r>
          <a:r>
            <a:rPr lang="en-US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64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    จังหวัดนครราชสีมา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2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6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0.35027</cdr:x>
      <cdr:y>0.26015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0"/>
          <a:ext cx="931951" cy="470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ROS~1/AppData/Local/Temp/nkrat_S-lfs-q_2563_300_000001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ไตรมาส3 2563"/>
      <sheetName val="1.ไตรมาส1234 25552562"/>
      <sheetName val="2.ไตรมาส1234 25552562"/>
      <sheetName val="3.ไตรมาส1234 25552562"/>
      <sheetName val="5 differenceไตรมาส1234 62"/>
      <sheetName val="1เชื่อมเวลากับDATAไตรมาส1234 62"/>
      <sheetName val="2 Minitab Time Series"/>
      <sheetName val="3 MinitDouble Exp Smoothing"/>
      <sheetName val="4Minitab Moving average"/>
      <sheetName val="ตาราง 1"/>
      <sheetName val="อนุกรมเวลา"/>
      <sheetName val="Sheet1"/>
      <sheetName val="อนุกรมเวลา   "/>
      <sheetName val="ตารางที่2 ไตรมาส3 2563"/>
      <sheetName val="ตารางที่3 ไตรมาส3 2563"/>
      <sheetName val="ตารางที่4 ไตรมาส3 2563"/>
      <sheetName val="ตารางที่5 ไตรมาส3 2563"/>
      <sheetName val="ตารางที่6 ไตรมาส3 2563"/>
      <sheetName val="ตารางที่7 ไตรมาส3 2563"/>
    </sheetNames>
    <sheetDataSet>
      <sheetData sheetId="0">
        <row r="29">
          <cell r="N29" t="str">
            <v>รวม</v>
          </cell>
          <cell r="O29" t="str">
            <v>ชาย</v>
          </cell>
          <cell r="P29" t="str">
            <v>หญิง</v>
          </cell>
          <cell r="Q29" t="str">
            <v>รวม</v>
          </cell>
          <cell r="R29" t="str">
            <v>ชาย</v>
          </cell>
          <cell r="S29" t="str">
            <v>หญิง</v>
          </cell>
        </row>
        <row r="30">
          <cell r="N30">
            <v>45962</v>
          </cell>
          <cell r="O30">
            <v>19721</v>
          </cell>
          <cell r="P30">
            <v>26241</v>
          </cell>
          <cell r="Q30">
            <v>27713</v>
          </cell>
          <cell r="R30">
            <v>19765</v>
          </cell>
          <cell r="S30">
            <v>7948</v>
          </cell>
        </row>
        <row r="31">
          <cell r="N31">
            <v>3.4280327185368993</v>
          </cell>
          <cell r="O31">
            <v>2.625926917182305</v>
          </cell>
          <cell r="P31">
            <v>4.45</v>
          </cell>
          <cell r="Q31">
            <v>2.1</v>
          </cell>
          <cell r="R31">
            <v>2.7</v>
          </cell>
          <cell r="S31">
            <v>1.4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102" customWidth="1"/>
    <col min="2" max="5" width="15.7109375" style="102" customWidth="1"/>
    <col min="6" max="7" width="16.85546875" style="102" customWidth="1"/>
    <col min="8" max="8" width="14.140625" style="102" bestFit="1" customWidth="1"/>
    <col min="9" max="11" width="14.7109375" style="102" customWidth="1"/>
    <col min="12" max="12" width="30.5703125" style="102" customWidth="1"/>
    <col min="13" max="13" width="11.28515625" style="102" customWidth="1"/>
    <col min="14" max="14" width="13.140625" style="102" customWidth="1"/>
    <col min="15" max="18" width="9.140625" style="102"/>
    <col min="19" max="19" width="10" style="89" customWidth="1"/>
    <col min="20" max="22" width="17.140625" style="89" customWidth="1"/>
    <col min="23" max="16384" width="9.140625" style="102"/>
  </cols>
  <sheetData>
    <row r="1" spans="1:25" ht="37.5" customHeight="1" x14ac:dyDescent="0.55000000000000004">
      <c r="A1" s="56" t="s">
        <v>80</v>
      </c>
      <c r="B1" s="89"/>
      <c r="C1" s="89"/>
      <c r="D1" s="89"/>
      <c r="E1" s="89"/>
      <c r="S1" s="102"/>
      <c r="T1" s="102"/>
      <c r="U1" s="102"/>
      <c r="V1" s="102"/>
    </row>
    <row r="2" spans="1:25" s="101" customFormat="1" ht="2.25" customHeight="1" x14ac:dyDescent="0.55000000000000004">
      <c r="A2" s="56"/>
      <c r="B2" s="56"/>
      <c r="C2" s="56"/>
      <c r="D2" s="56"/>
      <c r="E2" s="56"/>
    </row>
    <row r="3" spans="1:25" s="101" customFormat="1" ht="13.5" customHeight="1" x14ac:dyDescent="0.55000000000000004">
      <c r="A3" s="112"/>
      <c r="B3" s="112"/>
      <c r="C3" s="112"/>
      <c r="D3" s="112"/>
      <c r="E3" s="112"/>
    </row>
    <row r="4" spans="1:25" s="101" customFormat="1" ht="32.25" customHeight="1" x14ac:dyDescent="0.55000000000000004">
      <c r="A4" s="124" t="s">
        <v>79</v>
      </c>
      <c r="B4" s="123" t="s">
        <v>0</v>
      </c>
      <c r="C4" s="123" t="s">
        <v>45</v>
      </c>
      <c r="D4" s="123" t="s">
        <v>44</v>
      </c>
      <c r="E4" s="206"/>
      <c r="I4" s="125"/>
      <c r="J4" s="125"/>
      <c r="K4" s="125"/>
    </row>
    <row r="5" spans="1:25" s="101" customFormat="1" ht="27.75" customHeight="1" x14ac:dyDescent="0.55000000000000004">
      <c r="A5" s="56"/>
      <c r="B5" s="56"/>
      <c r="C5" s="113" t="s">
        <v>43</v>
      </c>
      <c r="D5" s="56"/>
      <c r="E5" s="56"/>
      <c r="I5" s="125"/>
      <c r="J5" s="125"/>
      <c r="K5" s="109"/>
      <c r="L5" s="92"/>
      <c r="O5" s="92"/>
      <c r="R5" s="92"/>
      <c r="U5" s="92"/>
      <c r="X5" s="92"/>
    </row>
    <row r="6" spans="1:25" s="68" customFormat="1" ht="21" customHeight="1" x14ac:dyDescent="0.55000000000000004">
      <c r="A6" s="8" t="s">
        <v>78</v>
      </c>
      <c r="B6" s="122">
        <v>2057676</v>
      </c>
      <c r="C6" s="122">
        <v>992771</v>
      </c>
      <c r="D6" s="122">
        <v>1064905</v>
      </c>
      <c r="E6" s="122"/>
      <c r="F6" s="101"/>
      <c r="G6" s="101"/>
      <c r="H6" s="101"/>
      <c r="I6" s="125"/>
      <c r="J6" s="125"/>
      <c r="K6" s="121"/>
      <c r="L6" s="92"/>
      <c r="O6" s="92"/>
      <c r="R6" s="92"/>
      <c r="U6" s="92"/>
      <c r="X6" s="92"/>
    </row>
    <row r="7" spans="1:25" s="66" customFormat="1" ht="21" customHeight="1" x14ac:dyDescent="0.55000000000000004">
      <c r="A7" s="7" t="s">
        <v>77</v>
      </c>
      <c r="B7" s="119">
        <v>1298981</v>
      </c>
      <c r="C7" s="119">
        <v>725812</v>
      </c>
      <c r="D7" s="119">
        <v>573169</v>
      </c>
      <c r="E7" s="119"/>
      <c r="F7" s="101"/>
      <c r="G7" s="101"/>
      <c r="H7" s="101"/>
      <c r="I7" s="125"/>
      <c r="J7" s="125"/>
      <c r="K7" s="21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</row>
    <row r="8" spans="1:25" s="66" customFormat="1" ht="21" customHeight="1" x14ac:dyDescent="0.55000000000000004">
      <c r="A8" s="7" t="s">
        <v>76</v>
      </c>
      <c r="B8" s="119">
        <v>1287036</v>
      </c>
      <c r="C8" s="119">
        <v>720386</v>
      </c>
      <c r="D8" s="118">
        <v>566650</v>
      </c>
      <c r="E8" s="118"/>
      <c r="F8" s="101"/>
      <c r="G8" s="101"/>
      <c r="H8" s="101"/>
      <c r="I8" s="125"/>
      <c r="J8" s="125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</row>
    <row r="9" spans="1:25" s="66" customFormat="1" ht="21" customHeight="1" x14ac:dyDescent="0.55000000000000004">
      <c r="A9" s="7" t="s">
        <v>75</v>
      </c>
      <c r="B9" s="119">
        <v>1259323</v>
      </c>
      <c r="C9" s="119">
        <v>700621</v>
      </c>
      <c r="D9" s="118">
        <v>558702</v>
      </c>
      <c r="E9" s="118"/>
      <c r="F9" s="101"/>
      <c r="G9" s="101"/>
      <c r="H9" s="101"/>
      <c r="I9" s="125"/>
      <c r="J9" s="125"/>
      <c r="K9" s="2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</row>
    <row r="10" spans="1:25" s="66" customFormat="1" ht="21" customHeight="1" x14ac:dyDescent="0.55000000000000004">
      <c r="A10" s="7" t="s">
        <v>74</v>
      </c>
      <c r="B10" s="119">
        <v>27713</v>
      </c>
      <c r="C10" s="119">
        <v>19765</v>
      </c>
      <c r="D10" s="118">
        <v>7948</v>
      </c>
      <c r="E10" s="118"/>
      <c r="F10" s="101"/>
      <c r="G10" s="101"/>
      <c r="H10" s="101"/>
      <c r="I10" s="125"/>
      <c r="J10" s="125"/>
      <c r="K10" s="21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</row>
    <row r="11" spans="1:25" s="66" customFormat="1" ht="21" customHeight="1" x14ac:dyDescent="0.55000000000000004">
      <c r="A11" s="7" t="s">
        <v>73</v>
      </c>
      <c r="B11" s="118">
        <v>11945</v>
      </c>
      <c r="C11" s="118">
        <v>5426</v>
      </c>
      <c r="D11" s="117">
        <v>6519</v>
      </c>
      <c r="E11" s="118"/>
      <c r="F11" s="192"/>
      <c r="G11" s="184"/>
      <c r="H11" s="184"/>
      <c r="I11" s="184"/>
      <c r="J11" s="125"/>
      <c r="K11" s="2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</row>
    <row r="12" spans="1:25" s="66" customFormat="1" ht="21" customHeight="1" x14ac:dyDescent="0.55000000000000004">
      <c r="A12" s="7" t="s">
        <v>72</v>
      </c>
      <c r="B12" s="114">
        <v>758695</v>
      </c>
      <c r="C12" s="114">
        <v>266959</v>
      </c>
      <c r="D12" s="114">
        <v>491736</v>
      </c>
      <c r="E12" s="114"/>
      <c r="F12" s="105"/>
      <c r="G12" s="184"/>
      <c r="H12" s="187"/>
      <c r="I12" s="185"/>
      <c r="J12" s="21"/>
      <c r="K12" s="21"/>
      <c r="L12" s="252">
        <v>1298981</v>
      </c>
      <c r="M12" s="252">
        <v>27713</v>
      </c>
      <c r="N12" s="251">
        <v>2.1</v>
      </c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</row>
    <row r="13" spans="1:25" s="66" customFormat="1" ht="21" customHeight="1" x14ac:dyDescent="0.55000000000000004">
      <c r="A13" s="7" t="s">
        <v>71</v>
      </c>
      <c r="B13" s="114">
        <v>221763</v>
      </c>
      <c r="C13" s="114">
        <v>13635</v>
      </c>
      <c r="D13" s="114">
        <v>208128</v>
      </c>
      <c r="E13" s="114"/>
      <c r="F13" s="105"/>
      <c r="G13" s="105"/>
      <c r="H13" s="115"/>
      <c r="I13" s="186"/>
      <c r="L13" s="92">
        <v>725812</v>
      </c>
      <c r="M13" s="92">
        <v>19765</v>
      </c>
      <c r="N13" s="191">
        <v>2.7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s="68" customFormat="1" ht="21" customHeight="1" x14ac:dyDescent="0.55000000000000004">
      <c r="A14" s="7" t="s">
        <v>70</v>
      </c>
      <c r="B14" s="114">
        <v>163800</v>
      </c>
      <c r="C14" s="114">
        <v>77662</v>
      </c>
      <c r="D14" s="114">
        <v>86138</v>
      </c>
      <c r="E14" s="114"/>
      <c r="F14" s="116"/>
      <c r="G14" s="105"/>
      <c r="H14" s="115"/>
      <c r="I14" s="188"/>
      <c r="L14" s="252">
        <v>573169</v>
      </c>
      <c r="M14" s="252">
        <v>7948</v>
      </c>
      <c r="N14" s="251">
        <v>1.4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</row>
    <row r="15" spans="1:25" s="66" customFormat="1" ht="21" customHeight="1" x14ac:dyDescent="0.55000000000000004">
      <c r="A15" s="7" t="s">
        <v>69</v>
      </c>
      <c r="B15" s="114">
        <v>373132</v>
      </c>
      <c r="C15" s="114">
        <v>175662</v>
      </c>
      <c r="D15" s="114">
        <v>197470</v>
      </c>
      <c r="E15" s="207"/>
      <c r="F15" s="191"/>
      <c r="G15" s="105"/>
      <c r="H15" s="105"/>
      <c r="I15" s="186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</row>
    <row r="16" spans="1:25" s="66" customFormat="1" ht="11.25" customHeight="1" x14ac:dyDescent="0.55000000000000004">
      <c r="A16" s="8"/>
      <c r="B16" s="8"/>
      <c r="C16" s="8"/>
      <c r="D16" s="8"/>
      <c r="E16" s="56"/>
      <c r="F16" s="116"/>
      <c r="G16" s="105"/>
      <c r="H16" s="189"/>
      <c r="I16" s="186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ht="23.25" customHeight="1" x14ac:dyDescent="0.55000000000000004">
      <c r="A17" s="56"/>
      <c r="B17" s="56"/>
      <c r="C17" s="113" t="s">
        <v>32</v>
      </c>
      <c r="D17" s="56"/>
      <c r="F17" s="190"/>
      <c r="J17" s="21"/>
      <c r="K17" s="2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</row>
    <row r="18" spans="1:25" s="101" customFormat="1" ht="20.25" customHeight="1" x14ac:dyDescent="0.55000000000000004">
      <c r="A18" s="112"/>
      <c r="B18" s="56"/>
      <c r="C18" s="56"/>
      <c r="D18" s="56"/>
      <c r="E18" s="104"/>
      <c r="F18" s="248"/>
      <c r="G18" s="248"/>
      <c r="H18" s="248"/>
      <c r="I18" s="248"/>
      <c r="J18" s="248"/>
      <c r="K18" s="248"/>
      <c r="L18" s="248"/>
      <c r="M18" s="248"/>
      <c r="N18" s="244"/>
      <c r="O18" s="244"/>
      <c r="P18" s="245"/>
      <c r="Q18" s="245"/>
      <c r="R18" s="245"/>
      <c r="S18" s="245"/>
      <c r="T18" s="245"/>
      <c r="U18" s="245"/>
    </row>
    <row r="19" spans="1:25" s="68" customFormat="1" ht="20.25" customHeight="1" x14ac:dyDescent="0.55000000000000004">
      <c r="A19" s="8" t="s">
        <v>78</v>
      </c>
      <c r="B19" s="110">
        <v>100</v>
      </c>
      <c r="C19" s="110">
        <v>100</v>
      </c>
      <c r="D19" s="110">
        <v>100</v>
      </c>
      <c r="E19" s="104"/>
      <c r="F19" s="243"/>
      <c r="G19" s="243"/>
      <c r="H19" s="243"/>
      <c r="I19" s="243"/>
      <c r="J19" s="243"/>
      <c r="K19" s="243"/>
      <c r="L19" s="243"/>
      <c r="M19" s="243"/>
      <c r="N19" s="244"/>
      <c r="O19" s="244"/>
      <c r="P19" s="245"/>
      <c r="Q19" s="245"/>
      <c r="R19" s="245"/>
      <c r="S19" s="245"/>
      <c r="T19" s="245"/>
      <c r="U19" s="245"/>
    </row>
    <row r="20" spans="1:25" s="66" customFormat="1" ht="20.25" customHeight="1" x14ac:dyDescent="0.55000000000000004">
      <c r="A20" s="7" t="s">
        <v>77</v>
      </c>
      <c r="B20" s="108">
        <f t="shared" ref="B20:D21" si="0">B7*100/B$6</f>
        <v>63.128548906630584</v>
      </c>
      <c r="C20" s="108">
        <f t="shared" si="0"/>
        <v>73.109710094271492</v>
      </c>
      <c r="D20" s="108">
        <f t="shared" si="0"/>
        <v>53.823486602091265</v>
      </c>
      <c r="E20" s="104"/>
      <c r="F20" s="245"/>
      <c r="G20" s="245"/>
      <c r="H20" s="245"/>
      <c r="I20" s="245"/>
      <c r="J20" s="245"/>
      <c r="K20" s="245"/>
      <c r="L20" s="245"/>
      <c r="M20" s="245"/>
      <c r="N20" s="244"/>
      <c r="O20" s="244"/>
      <c r="P20" s="245"/>
      <c r="Q20" s="245"/>
      <c r="R20" s="245"/>
      <c r="S20" s="245"/>
      <c r="T20" s="245"/>
      <c r="U20" s="245"/>
    </row>
    <row r="21" spans="1:25" s="66" customFormat="1" ht="20.25" customHeight="1" x14ac:dyDescent="0.55000000000000004">
      <c r="A21" s="7" t="s">
        <v>76</v>
      </c>
      <c r="B21" s="108">
        <f t="shared" si="0"/>
        <v>62.548039633061762</v>
      </c>
      <c r="C21" s="108">
        <f t="shared" si="0"/>
        <v>72.563159076967395</v>
      </c>
      <c r="D21" s="108">
        <f t="shared" si="0"/>
        <v>53.211319319563714</v>
      </c>
      <c r="E21" s="104"/>
      <c r="F21" s="245"/>
      <c r="G21" s="245"/>
      <c r="H21" s="245"/>
      <c r="I21" s="245"/>
      <c r="J21" s="245"/>
      <c r="K21" s="245"/>
      <c r="L21" s="245"/>
      <c r="M21" s="245"/>
      <c r="N21" s="244"/>
      <c r="O21" s="244"/>
      <c r="P21" s="245"/>
      <c r="Q21" s="245"/>
      <c r="R21" s="245"/>
      <c r="S21" s="245"/>
      <c r="T21" s="245"/>
      <c r="U21" s="245"/>
    </row>
    <row r="22" spans="1:25" s="66" customFormat="1" ht="20.25" customHeight="1" x14ac:dyDescent="0.55000000000000004">
      <c r="A22" s="7" t="s">
        <v>75</v>
      </c>
      <c r="B22" s="108">
        <f>B9*100/B$6</f>
        <v>61.201228959272498</v>
      </c>
      <c r="C22" s="108">
        <f>C9*100/C$6</f>
        <v>70.572266917546941</v>
      </c>
      <c r="D22" s="108">
        <f t="shared" ref="D22:D28" si="1">D9*100/D$6</f>
        <v>52.464961663246953</v>
      </c>
      <c r="E22" s="104"/>
      <c r="F22" s="246"/>
      <c r="G22" s="246"/>
      <c r="H22" s="246"/>
      <c r="I22" s="246"/>
      <c r="J22" s="246"/>
      <c r="K22" s="246"/>
      <c r="L22" s="246"/>
      <c r="M22" s="246"/>
      <c r="N22" s="244"/>
      <c r="O22" s="244"/>
      <c r="P22" s="245"/>
      <c r="Q22" s="245"/>
      <c r="R22" s="245"/>
      <c r="S22" s="245"/>
      <c r="T22" s="245"/>
      <c r="U22" s="245"/>
    </row>
    <row r="23" spans="1:25" s="66" customFormat="1" ht="20.25" customHeight="1" x14ac:dyDescent="0.55000000000000004">
      <c r="A23" s="7" t="s">
        <v>74</v>
      </c>
      <c r="B23" s="108">
        <f t="shared" ref="B23:B28" si="2">B10*100/B$6</f>
        <v>1.3468106737892651</v>
      </c>
      <c r="C23" s="108">
        <f t="shared" ref="C23:C27" si="3">C10*100/C$6</f>
        <v>1.9908921594204505</v>
      </c>
      <c r="D23" s="108">
        <f t="shared" si="1"/>
        <v>0.74635765631676065</v>
      </c>
      <c r="E23" s="104"/>
      <c r="F23" s="246"/>
      <c r="G23" s="246"/>
      <c r="H23" s="246"/>
      <c r="I23" s="246"/>
      <c r="J23" s="246"/>
      <c r="K23" s="246"/>
      <c r="L23" s="246"/>
      <c r="M23" s="246"/>
      <c r="N23" s="244"/>
      <c r="O23" s="244"/>
      <c r="P23" s="245"/>
      <c r="Q23" s="245"/>
      <c r="R23" s="245"/>
      <c r="S23" s="245"/>
      <c r="T23" s="245"/>
      <c r="U23" s="245"/>
    </row>
    <row r="24" spans="1:25" s="66" customFormat="1" ht="20.25" customHeight="1" x14ac:dyDescent="0.55000000000000004">
      <c r="A24" s="7" t="s">
        <v>73</v>
      </c>
      <c r="B24" s="108">
        <f t="shared" si="2"/>
        <v>0.58050927356882231</v>
      </c>
      <c r="C24" s="108">
        <f t="shared" si="3"/>
        <v>0.54655101730409128</v>
      </c>
      <c r="D24" s="108">
        <f>D11*100/D$6</f>
        <v>0.61216728252754937</v>
      </c>
      <c r="E24" s="102"/>
      <c r="F24" s="246"/>
      <c r="G24" s="246"/>
      <c r="H24" s="246"/>
      <c r="I24" s="246"/>
      <c r="J24" s="246"/>
      <c r="K24" s="246"/>
      <c r="L24" s="246"/>
      <c r="M24" s="246"/>
      <c r="N24" s="244"/>
      <c r="O24" s="244"/>
      <c r="P24" s="245"/>
      <c r="Q24" s="245"/>
      <c r="R24" s="245"/>
      <c r="S24" s="245"/>
      <c r="T24" s="245"/>
      <c r="U24" s="245"/>
      <c r="V24" s="111"/>
      <c r="W24" s="111"/>
      <c r="X24" s="111"/>
      <c r="Y24" s="111"/>
    </row>
    <row r="25" spans="1:25" s="66" customFormat="1" ht="20.25" customHeight="1" x14ac:dyDescent="0.55000000000000004">
      <c r="A25" s="7" t="s">
        <v>72</v>
      </c>
      <c r="B25" s="108">
        <f t="shared" si="2"/>
        <v>36.871451093369416</v>
      </c>
      <c r="C25" s="108">
        <f t="shared" si="3"/>
        <v>26.890289905728512</v>
      </c>
      <c r="D25" s="108">
        <f t="shared" si="1"/>
        <v>46.176513397908735</v>
      </c>
      <c r="E25" s="104"/>
      <c r="F25" s="246"/>
      <c r="G25" s="246"/>
      <c r="H25" s="246"/>
      <c r="I25" s="246"/>
      <c r="J25" s="246"/>
      <c r="K25" s="246"/>
      <c r="L25" s="246"/>
      <c r="M25" s="246"/>
      <c r="N25" s="244"/>
      <c r="O25" s="244"/>
      <c r="P25" s="245"/>
      <c r="Q25" s="247">
        <v>26561</v>
      </c>
      <c r="R25" s="245"/>
      <c r="S25" s="245"/>
      <c r="T25" s="243"/>
      <c r="U25" s="243"/>
      <c r="V25" s="120"/>
      <c r="W25" s="120"/>
      <c r="X25" s="120"/>
      <c r="Y25" s="120"/>
    </row>
    <row r="26" spans="1:25" s="66" customFormat="1" ht="20.25" customHeight="1" x14ac:dyDescent="0.55000000000000004">
      <c r="A26" s="7" t="s">
        <v>71</v>
      </c>
      <c r="B26" s="108">
        <f t="shared" si="2"/>
        <v>10.777352702757868</v>
      </c>
      <c r="C26" s="108">
        <f t="shared" si="3"/>
        <v>1.373428514733005</v>
      </c>
      <c r="D26" s="108">
        <f t="shared" si="1"/>
        <v>19.544278597621386</v>
      </c>
      <c r="E26" s="104"/>
      <c r="F26" s="246"/>
      <c r="G26" s="246"/>
      <c r="H26" s="246"/>
      <c r="I26" s="246"/>
      <c r="J26" s="246"/>
      <c r="K26" s="246"/>
      <c r="L26" s="246"/>
      <c r="M26" s="246"/>
      <c r="N26" s="244"/>
      <c r="O26" s="244"/>
      <c r="P26" s="243"/>
      <c r="Q26" s="243"/>
      <c r="R26" s="243"/>
      <c r="S26" s="243"/>
      <c r="T26" s="245"/>
      <c r="U26" s="245"/>
      <c r="V26" s="111"/>
      <c r="W26" s="111"/>
      <c r="X26" s="111"/>
      <c r="Y26" s="111"/>
    </row>
    <row r="27" spans="1:25" s="66" customFormat="1" ht="20.25" customHeight="1" x14ac:dyDescent="0.55000000000000004">
      <c r="A27" s="7" t="s">
        <v>70</v>
      </c>
      <c r="B27" s="108">
        <f t="shared" si="2"/>
        <v>7.9604369200982079</v>
      </c>
      <c r="C27" s="108">
        <f t="shared" si="3"/>
        <v>7.8227506645540617</v>
      </c>
      <c r="D27" s="108">
        <f t="shared" si="1"/>
        <v>8.0887966532225875</v>
      </c>
      <c r="E27" s="104"/>
      <c r="F27" s="246"/>
      <c r="G27" s="246"/>
      <c r="H27" s="246"/>
      <c r="I27" s="246"/>
      <c r="J27" s="246"/>
      <c r="K27" s="246"/>
      <c r="L27" s="246"/>
      <c r="M27" s="246"/>
      <c r="N27" s="244"/>
      <c r="O27" s="244"/>
      <c r="P27" s="245"/>
      <c r="Q27" s="245"/>
      <c r="R27" s="245"/>
      <c r="S27" s="245"/>
      <c r="T27" s="245"/>
      <c r="U27" s="245"/>
      <c r="V27" s="111"/>
      <c r="W27" s="111"/>
      <c r="X27" s="111"/>
      <c r="Y27" s="111"/>
    </row>
    <row r="28" spans="1:25" s="66" customFormat="1" ht="20.25" customHeight="1" x14ac:dyDescent="0.55000000000000004">
      <c r="A28" s="7" t="s">
        <v>69</v>
      </c>
      <c r="B28" s="108">
        <f t="shared" si="2"/>
        <v>18.133661470513335</v>
      </c>
      <c r="C28" s="108">
        <f>C15*100/C$6</f>
        <v>17.694110726441444</v>
      </c>
      <c r="D28" s="108">
        <f t="shared" si="1"/>
        <v>18.543438147064762</v>
      </c>
      <c r="E28" s="104"/>
      <c r="F28" s="246"/>
      <c r="G28" s="246"/>
      <c r="H28" s="244"/>
      <c r="I28" s="244"/>
      <c r="J28" s="248"/>
      <c r="K28" s="244"/>
      <c r="L28" s="244"/>
      <c r="M28" s="248"/>
      <c r="N28" s="244"/>
      <c r="O28" s="244"/>
      <c r="P28" s="245"/>
      <c r="Q28" s="245"/>
      <c r="R28" s="245"/>
      <c r="S28" s="245"/>
      <c r="T28" s="213"/>
      <c r="U28" s="213"/>
      <c r="V28" s="120"/>
      <c r="W28" s="120"/>
      <c r="X28" s="120"/>
      <c r="Y28" s="120"/>
    </row>
    <row r="29" spans="1:25" s="66" customFormat="1" ht="20.25" customHeight="1" x14ac:dyDescent="0.55000000000000004">
      <c r="A29" s="107"/>
      <c r="B29" s="106"/>
      <c r="C29" s="106"/>
      <c r="D29" s="106"/>
      <c r="E29" s="102"/>
      <c r="F29" s="246"/>
      <c r="G29" s="246"/>
      <c r="H29" s="246"/>
      <c r="I29" s="246"/>
      <c r="J29" s="246"/>
      <c r="K29" s="246"/>
      <c r="L29" s="246"/>
      <c r="M29" s="246"/>
      <c r="N29" s="244" t="s">
        <v>0</v>
      </c>
      <c r="O29" s="244" t="s">
        <v>45</v>
      </c>
      <c r="P29" s="248" t="s">
        <v>44</v>
      </c>
      <c r="Q29" s="244" t="s">
        <v>0</v>
      </c>
      <c r="R29" s="244" t="s">
        <v>45</v>
      </c>
      <c r="S29" s="248" t="s">
        <v>44</v>
      </c>
      <c r="T29" s="248"/>
      <c r="U29" s="248"/>
      <c r="V29" s="111"/>
      <c r="W29" s="111"/>
      <c r="X29" s="111"/>
      <c r="Y29" s="111"/>
    </row>
    <row r="30" spans="1:25" s="66" customFormat="1" ht="20.25" customHeight="1" x14ac:dyDescent="0.55000000000000004">
      <c r="A30" s="91"/>
      <c r="B30" s="102"/>
      <c r="C30" s="102"/>
      <c r="D30" s="102"/>
      <c r="E30" s="102"/>
      <c r="F30" s="246"/>
      <c r="G30" s="246"/>
      <c r="H30" s="246"/>
      <c r="I30" s="246"/>
      <c r="J30" s="246"/>
      <c r="K30" s="246"/>
      <c r="L30" s="246"/>
      <c r="M30" s="246"/>
      <c r="N30" s="243">
        <v>45962</v>
      </c>
      <c r="O30" s="243">
        <v>19721</v>
      </c>
      <c r="P30" s="246">
        <v>26241</v>
      </c>
      <c r="Q30" s="119">
        <v>27713</v>
      </c>
      <c r="R30" s="119">
        <v>19765</v>
      </c>
      <c r="S30" s="118">
        <v>7948</v>
      </c>
      <c r="T30" s="243"/>
      <c r="U30" s="243"/>
      <c r="V30" s="111"/>
      <c r="W30" s="111"/>
      <c r="X30" s="111"/>
      <c r="Y30" s="111"/>
    </row>
    <row r="31" spans="1:25" s="66" customFormat="1" ht="24" customHeight="1" x14ac:dyDescent="0.55000000000000004">
      <c r="A31" s="91"/>
      <c r="B31" s="102"/>
      <c r="C31" s="102"/>
      <c r="D31" s="102"/>
      <c r="E31" s="102"/>
      <c r="F31" s="246"/>
      <c r="G31" s="246"/>
      <c r="H31" s="246"/>
      <c r="I31" s="246"/>
      <c r="J31" s="246"/>
      <c r="K31" s="246"/>
      <c r="L31" s="246"/>
      <c r="M31" s="246"/>
      <c r="N31" s="249">
        <v>3.4280327185368993</v>
      </c>
      <c r="O31" s="249">
        <v>2.625926917182305</v>
      </c>
      <c r="P31" s="246">
        <v>4.45</v>
      </c>
      <c r="Q31" s="249">
        <v>2.1</v>
      </c>
      <c r="R31" s="249">
        <v>2.7</v>
      </c>
      <c r="S31" s="246">
        <v>1.4</v>
      </c>
      <c r="T31" s="245"/>
      <c r="U31" s="245"/>
      <c r="V31" s="120"/>
      <c r="W31" s="120"/>
      <c r="X31" s="120"/>
      <c r="Y31" s="120"/>
    </row>
    <row r="32" spans="1:25" ht="24" customHeight="1" x14ac:dyDescent="0.55000000000000004">
      <c r="F32" s="250"/>
      <c r="G32" s="250"/>
      <c r="H32" s="250"/>
      <c r="I32" s="250"/>
      <c r="J32" s="250"/>
      <c r="K32" s="250"/>
      <c r="L32" s="250"/>
      <c r="M32" s="250"/>
      <c r="N32" s="245"/>
      <c r="O32" s="245"/>
      <c r="P32" s="245"/>
      <c r="Q32" s="247"/>
      <c r="R32" s="245"/>
      <c r="S32" s="245"/>
      <c r="T32" s="245"/>
      <c r="U32" s="245"/>
    </row>
    <row r="33" spans="2:22" ht="24" customHeight="1" x14ac:dyDescent="0.55000000000000004">
      <c r="F33" s="250"/>
      <c r="G33" s="250"/>
      <c r="H33" s="250"/>
      <c r="I33" s="250"/>
      <c r="J33" s="250"/>
      <c r="K33" s="250"/>
      <c r="L33" s="250"/>
      <c r="M33" s="250"/>
      <c r="N33" s="245"/>
      <c r="O33" s="245"/>
      <c r="P33" s="245"/>
      <c r="Q33" s="245"/>
      <c r="R33" s="245"/>
      <c r="S33" s="245"/>
      <c r="T33" s="246"/>
      <c r="U33" s="246"/>
    </row>
    <row r="36" spans="2:22" ht="24" customHeight="1" x14ac:dyDescent="0.55000000000000004">
      <c r="R36" s="89"/>
      <c r="V36" s="102"/>
    </row>
    <row r="46" spans="2:22" ht="24" customHeight="1" x14ac:dyDescent="0.55000000000000004">
      <c r="E46" s="104"/>
    </row>
    <row r="47" spans="2:22" ht="24" customHeight="1" x14ac:dyDescent="0.55000000000000004">
      <c r="B47" s="104"/>
      <c r="D47" s="104"/>
      <c r="E47" s="104"/>
      <c r="T47" s="103"/>
      <c r="V47" s="103"/>
    </row>
    <row r="48" spans="2:22" ht="24" customHeight="1" x14ac:dyDescent="0.55000000000000004">
      <c r="B48" s="104"/>
      <c r="D48" s="104"/>
      <c r="E48" s="104"/>
      <c r="T48" s="103"/>
      <c r="V48" s="103"/>
    </row>
    <row r="49" spans="2:22" ht="24" customHeight="1" x14ac:dyDescent="0.55000000000000004">
      <c r="B49" s="104"/>
      <c r="D49" s="104"/>
      <c r="E49" s="104"/>
      <c r="T49" s="103"/>
      <c r="V49" s="103"/>
    </row>
    <row r="50" spans="2:22" ht="24" customHeight="1" x14ac:dyDescent="0.55000000000000004">
      <c r="B50" s="104"/>
      <c r="D50" s="104"/>
      <c r="E50" s="104"/>
      <c r="T50" s="103"/>
      <c r="V50" s="103"/>
    </row>
    <row r="51" spans="2:22" ht="24" customHeight="1" x14ac:dyDescent="0.55000000000000004">
      <c r="B51" s="104"/>
      <c r="D51" s="104"/>
      <c r="E51" s="104"/>
      <c r="T51" s="103"/>
      <c r="V51" s="103"/>
    </row>
    <row r="52" spans="2:22" ht="24" customHeight="1" x14ac:dyDescent="0.55000000000000004">
      <c r="B52" s="104"/>
      <c r="D52" s="104"/>
      <c r="T52" s="103"/>
      <c r="V52" s="103"/>
    </row>
    <row r="53" spans="2:22" ht="24" customHeight="1" x14ac:dyDescent="0.55000000000000004">
      <c r="E53" s="104"/>
    </row>
    <row r="54" spans="2:22" ht="24" customHeight="1" x14ac:dyDescent="0.55000000000000004">
      <c r="B54" s="104"/>
      <c r="D54" s="104"/>
      <c r="E54" s="104"/>
      <c r="T54" s="103"/>
      <c r="V54" s="103"/>
    </row>
    <row r="55" spans="2:22" ht="24" customHeight="1" x14ac:dyDescent="0.55000000000000004">
      <c r="B55" s="104"/>
      <c r="D55" s="104"/>
      <c r="E55" s="104"/>
      <c r="T55" s="103"/>
      <c r="V55" s="103"/>
    </row>
    <row r="56" spans="2:22" ht="24" customHeight="1" x14ac:dyDescent="0.55000000000000004">
      <c r="B56" s="104"/>
      <c r="D56" s="104"/>
      <c r="E56" s="104"/>
      <c r="T56" s="103"/>
      <c r="V56" s="103"/>
    </row>
    <row r="57" spans="2:22" ht="24" customHeight="1" x14ac:dyDescent="0.55000000000000004">
      <c r="B57" s="104"/>
      <c r="D57" s="104"/>
      <c r="E57" s="104"/>
      <c r="T57" s="103"/>
      <c r="V57" s="103"/>
    </row>
    <row r="58" spans="2:22" ht="24" customHeight="1" x14ac:dyDescent="0.55000000000000004">
      <c r="B58" s="104"/>
      <c r="D58" s="104"/>
      <c r="T58" s="103"/>
      <c r="V58" s="103"/>
    </row>
    <row r="73" spans="2:22" ht="24" customHeight="1" x14ac:dyDescent="0.55000000000000004">
      <c r="E73" s="104"/>
    </row>
    <row r="74" spans="2:22" ht="24" customHeight="1" x14ac:dyDescent="0.55000000000000004">
      <c r="B74" s="104"/>
      <c r="D74" s="104"/>
      <c r="E74" s="104"/>
      <c r="T74" s="103"/>
      <c r="V74" s="103"/>
    </row>
    <row r="75" spans="2:22" ht="24" customHeight="1" x14ac:dyDescent="0.55000000000000004">
      <c r="B75" s="104"/>
      <c r="D75" s="104"/>
      <c r="E75" s="104"/>
      <c r="T75" s="103"/>
      <c r="V75" s="103"/>
    </row>
    <row r="76" spans="2:22" ht="24" customHeight="1" x14ac:dyDescent="0.55000000000000004">
      <c r="B76" s="104"/>
      <c r="D76" s="104"/>
      <c r="T76" s="103"/>
      <c r="V76" s="103"/>
    </row>
    <row r="77" spans="2:22" ht="24" customHeight="1" x14ac:dyDescent="0.55000000000000004">
      <c r="E77" s="104"/>
    </row>
    <row r="78" spans="2:22" ht="24" customHeight="1" x14ac:dyDescent="0.55000000000000004">
      <c r="B78" s="104"/>
      <c r="D78" s="104"/>
      <c r="T78" s="103"/>
      <c r="V78" s="103"/>
    </row>
    <row r="79" spans="2:22" ht="24" customHeight="1" x14ac:dyDescent="0.55000000000000004">
      <c r="B79" s="104"/>
      <c r="E79" s="104"/>
      <c r="T79" s="103"/>
    </row>
    <row r="80" spans="2:22" ht="24" customHeight="1" x14ac:dyDescent="0.55000000000000004">
      <c r="B80" s="104"/>
      <c r="D80" s="104"/>
      <c r="E80" s="104"/>
      <c r="T80" s="103"/>
      <c r="V80" s="103"/>
    </row>
    <row r="81" spans="2:22" ht="24" customHeight="1" x14ac:dyDescent="0.55000000000000004">
      <c r="B81" s="104"/>
      <c r="D81" s="104"/>
      <c r="T81" s="103"/>
      <c r="V81" s="103"/>
    </row>
    <row r="82" spans="2:22" ht="24" customHeight="1" x14ac:dyDescent="0.55000000000000004">
      <c r="E82" s="104"/>
    </row>
    <row r="83" spans="2:22" ht="24" customHeight="1" x14ac:dyDescent="0.55000000000000004">
      <c r="B83" s="104"/>
      <c r="D83" s="104"/>
      <c r="T83" s="103"/>
      <c r="V83" s="103"/>
    </row>
    <row r="84" spans="2:22" ht="24" customHeight="1" x14ac:dyDescent="0.55000000000000004">
      <c r="E84" s="104"/>
    </row>
    <row r="85" spans="2:22" ht="24" customHeight="1" x14ac:dyDescent="0.55000000000000004">
      <c r="B85" s="104"/>
      <c r="D85" s="104"/>
      <c r="T85" s="103"/>
      <c r="V85" s="103"/>
    </row>
    <row r="86" spans="2:22" ht="24" customHeight="1" x14ac:dyDescent="0.55000000000000004">
      <c r="E86" s="104"/>
    </row>
    <row r="87" spans="2:22" ht="24" customHeight="1" x14ac:dyDescent="0.55000000000000004">
      <c r="B87" s="104"/>
      <c r="D87" s="104"/>
      <c r="T87" s="103"/>
      <c r="V87" s="103"/>
    </row>
    <row r="99" spans="2:22" ht="24" customHeight="1" x14ac:dyDescent="0.55000000000000004">
      <c r="E99" s="104"/>
    </row>
    <row r="100" spans="2:22" ht="24" customHeight="1" x14ac:dyDescent="0.55000000000000004">
      <c r="B100" s="104"/>
      <c r="D100" s="104"/>
      <c r="E100" s="104"/>
      <c r="T100" s="103"/>
      <c r="V100" s="103"/>
    </row>
    <row r="101" spans="2:22" ht="24" customHeight="1" x14ac:dyDescent="0.55000000000000004">
      <c r="B101" s="104"/>
      <c r="D101" s="104"/>
      <c r="T101" s="103"/>
      <c r="V101" s="103"/>
    </row>
    <row r="103" spans="2:22" ht="24" customHeight="1" x14ac:dyDescent="0.55000000000000004">
      <c r="E103" s="104"/>
    </row>
    <row r="104" spans="2:22" ht="24" customHeight="1" x14ac:dyDescent="0.55000000000000004">
      <c r="B104" s="104"/>
      <c r="D104" s="104"/>
      <c r="T104" s="103"/>
      <c r="V104" s="103"/>
    </row>
    <row r="105" spans="2:22" ht="24" customHeight="1" x14ac:dyDescent="0.55000000000000004">
      <c r="E105" s="104"/>
    </row>
    <row r="106" spans="2:22" ht="24" customHeight="1" x14ac:dyDescent="0.55000000000000004">
      <c r="B106" s="104"/>
      <c r="D106" s="104"/>
      <c r="T106" s="103"/>
      <c r="V106" s="103"/>
    </row>
    <row r="107" spans="2:22" ht="24" customHeight="1" x14ac:dyDescent="0.55000000000000004">
      <c r="E107" s="104"/>
    </row>
    <row r="108" spans="2:22" ht="24" customHeight="1" x14ac:dyDescent="0.55000000000000004">
      <c r="B108" s="104"/>
      <c r="D108" s="104"/>
      <c r="E108" s="104"/>
      <c r="T108" s="103"/>
      <c r="V108" s="103"/>
    </row>
    <row r="109" spans="2:22" ht="24" customHeight="1" x14ac:dyDescent="0.55000000000000004">
      <c r="B109" s="104"/>
      <c r="D109" s="104"/>
      <c r="E109" s="104"/>
      <c r="T109" s="103"/>
      <c r="V109" s="103"/>
    </row>
    <row r="110" spans="2:22" ht="24" customHeight="1" x14ac:dyDescent="0.55000000000000004">
      <c r="B110" s="104"/>
      <c r="D110" s="104"/>
      <c r="E110" s="104"/>
      <c r="T110" s="103"/>
      <c r="V110" s="103"/>
    </row>
    <row r="111" spans="2:22" ht="24" customHeight="1" x14ac:dyDescent="0.55000000000000004">
      <c r="B111" s="104"/>
      <c r="D111" s="104"/>
      <c r="E111" s="104"/>
      <c r="T111" s="103"/>
      <c r="V111" s="103"/>
    </row>
    <row r="112" spans="2:22" ht="24" customHeight="1" x14ac:dyDescent="0.55000000000000004">
      <c r="B112" s="104"/>
      <c r="D112" s="104"/>
      <c r="T112" s="103"/>
      <c r="V112" s="103"/>
    </row>
    <row r="113" spans="2:22" ht="24" customHeight="1" x14ac:dyDescent="0.55000000000000004">
      <c r="E113" s="104"/>
    </row>
    <row r="114" spans="2:22" ht="24" customHeight="1" x14ac:dyDescent="0.55000000000000004">
      <c r="B114" s="104"/>
      <c r="D114" s="104"/>
      <c r="E114" s="104"/>
      <c r="T114" s="103"/>
      <c r="V114" s="103"/>
    </row>
    <row r="115" spans="2:22" ht="24" customHeight="1" x14ac:dyDescent="0.55000000000000004">
      <c r="B115" s="104"/>
      <c r="D115" s="104"/>
      <c r="E115" s="104"/>
      <c r="T115" s="103"/>
      <c r="V115" s="103"/>
    </row>
    <row r="116" spans="2:22" ht="24" customHeight="1" x14ac:dyDescent="0.55000000000000004">
      <c r="B116" s="104"/>
      <c r="D116" s="104"/>
      <c r="E116" s="104"/>
      <c r="T116" s="103"/>
      <c r="V116" s="103"/>
    </row>
    <row r="117" spans="2:22" ht="24" customHeight="1" x14ac:dyDescent="0.55000000000000004">
      <c r="B117" s="104"/>
      <c r="D117" s="104"/>
      <c r="E117" s="104"/>
      <c r="T117" s="103"/>
      <c r="V117" s="103"/>
    </row>
    <row r="118" spans="2:22" ht="24" customHeight="1" x14ac:dyDescent="0.55000000000000004">
      <c r="B118" s="104"/>
      <c r="D118" s="104"/>
      <c r="T118" s="103"/>
      <c r="V118" s="103"/>
    </row>
    <row r="135" spans="2:22" ht="24" customHeight="1" x14ac:dyDescent="0.55000000000000004">
      <c r="E135" s="104"/>
    </row>
    <row r="136" spans="2:22" ht="24" customHeight="1" x14ac:dyDescent="0.55000000000000004">
      <c r="B136" s="104"/>
      <c r="D136" s="104"/>
      <c r="E136" s="104"/>
      <c r="T136" s="103"/>
      <c r="V136" s="103"/>
    </row>
    <row r="137" spans="2:22" ht="24" customHeight="1" x14ac:dyDescent="0.55000000000000004">
      <c r="B137" s="104"/>
      <c r="D137" s="104"/>
      <c r="E137" s="104"/>
      <c r="T137" s="103"/>
      <c r="V137" s="103"/>
    </row>
    <row r="138" spans="2:22" ht="24" customHeight="1" x14ac:dyDescent="0.55000000000000004">
      <c r="B138" s="104"/>
      <c r="D138" s="104"/>
      <c r="E138" s="104"/>
      <c r="T138" s="103"/>
      <c r="V138" s="103"/>
    </row>
    <row r="139" spans="2:22" ht="24" customHeight="1" x14ac:dyDescent="0.55000000000000004">
      <c r="B139" s="104"/>
      <c r="D139" s="104"/>
      <c r="E139" s="104"/>
      <c r="T139" s="103"/>
      <c r="V139" s="103"/>
    </row>
    <row r="140" spans="2:22" ht="24" customHeight="1" x14ac:dyDescent="0.55000000000000004">
      <c r="B140" s="104"/>
      <c r="D140" s="104"/>
      <c r="E140" s="104"/>
      <c r="T140" s="103"/>
      <c r="V140" s="103"/>
    </row>
    <row r="141" spans="2:22" ht="24" customHeight="1" x14ac:dyDescent="0.55000000000000004">
      <c r="B141" s="104"/>
      <c r="D141" s="104"/>
      <c r="T141" s="103"/>
      <c r="V141" s="103"/>
    </row>
    <row r="161" spans="2:22" ht="24" customHeight="1" x14ac:dyDescent="0.55000000000000004">
      <c r="E161" s="104"/>
    </row>
    <row r="162" spans="2:22" ht="24" customHeight="1" x14ac:dyDescent="0.55000000000000004">
      <c r="B162" s="104"/>
      <c r="D162" s="104"/>
      <c r="E162" s="104"/>
      <c r="T162" s="103"/>
      <c r="V162" s="103"/>
    </row>
    <row r="163" spans="2:22" ht="24" customHeight="1" x14ac:dyDescent="0.55000000000000004">
      <c r="B163" s="104"/>
      <c r="D163" s="104"/>
      <c r="T163" s="103"/>
      <c r="V163" s="103"/>
    </row>
    <row r="164" spans="2:22" ht="24" customHeight="1" x14ac:dyDescent="0.55000000000000004">
      <c r="E164" s="104"/>
    </row>
    <row r="165" spans="2:22" ht="24" customHeight="1" x14ac:dyDescent="0.55000000000000004">
      <c r="B165" s="104"/>
      <c r="D165" s="104"/>
      <c r="E165" s="104"/>
      <c r="T165" s="103"/>
      <c r="V165" s="103"/>
    </row>
    <row r="166" spans="2:22" ht="24" customHeight="1" x14ac:dyDescent="0.55000000000000004">
      <c r="B166" s="104"/>
      <c r="D166" s="104"/>
      <c r="E166" s="104"/>
      <c r="T166" s="103"/>
      <c r="V166" s="103"/>
    </row>
    <row r="167" spans="2:22" ht="24" customHeight="1" x14ac:dyDescent="0.55000000000000004">
      <c r="B167" s="104"/>
      <c r="D167" s="104"/>
      <c r="E167" s="104"/>
      <c r="T167" s="103"/>
      <c r="V167" s="103"/>
    </row>
    <row r="168" spans="2:22" ht="24" customHeight="1" x14ac:dyDescent="0.55000000000000004">
      <c r="B168" s="104"/>
      <c r="D168" s="104"/>
      <c r="E168" s="104"/>
      <c r="T168" s="103"/>
      <c r="V168" s="103"/>
    </row>
    <row r="169" spans="2:22" ht="24" customHeight="1" x14ac:dyDescent="0.55000000000000004">
      <c r="B169" s="104"/>
      <c r="D169" s="104"/>
      <c r="E169" s="104"/>
      <c r="T169" s="103"/>
      <c r="V169" s="103"/>
    </row>
    <row r="170" spans="2:22" ht="24" customHeight="1" x14ac:dyDescent="0.55000000000000004">
      <c r="B170" s="104"/>
      <c r="D170" s="104"/>
      <c r="T170" s="103"/>
      <c r="V170" s="103"/>
    </row>
    <row r="182" spans="2:22" ht="24" customHeight="1" x14ac:dyDescent="0.55000000000000004">
      <c r="E182" s="104"/>
    </row>
    <row r="183" spans="2:22" ht="24" customHeight="1" x14ac:dyDescent="0.55000000000000004">
      <c r="B183" s="104"/>
      <c r="C183" s="104"/>
      <c r="D183" s="104"/>
      <c r="E183" s="104"/>
      <c r="T183" s="103"/>
      <c r="U183" s="103"/>
      <c r="V183" s="103"/>
    </row>
    <row r="184" spans="2:22" ht="24" customHeight="1" x14ac:dyDescent="0.55000000000000004">
      <c r="B184" s="104"/>
      <c r="C184" s="104"/>
      <c r="D184" s="104"/>
      <c r="E184" s="104"/>
      <c r="T184" s="103"/>
      <c r="U184" s="103"/>
      <c r="V184" s="103"/>
    </row>
    <row r="185" spans="2:22" ht="24" customHeight="1" x14ac:dyDescent="0.55000000000000004">
      <c r="B185" s="104"/>
      <c r="C185" s="104"/>
      <c r="D185" s="104"/>
      <c r="T185" s="103"/>
      <c r="U185" s="103"/>
      <c r="V185" s="103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zoomScaleNormal="100" workbookViewId="0"/>
  </sheetViews>
  <sheetFormatPr defaultColWidth="11.28515625" defaultRowHeight="8.25" customHeight="1" x14ac:dyDescent="0.5"/>
  <cols>
    <col min="1" max="1" width="25.28515625" style="127" customWidth="1"/>
    <col min="2" max="4" width="20.140625" style="126" customWidth="1"/>
    <col min="5" max="16384" width="11.28515625" style="126"/>
  </cols>
  <sheetData>
    <row r="1" spans="1:4" s="148" customFormat="1" ht="31.5" customHeight="1" x14ac:dyDescent="0.55000000000000004">
      <c r="A1" s="148" t="s">
        <v>82</v>
      </c>
    </row>
    <row r="3" spans="1:4" s="127" customFormat="1" ht="30" customHeight="1" x14ac:dyDescent="0.5">
      <c r="A3" s="147" t="s">
        <v>46</v>
      </c>
      <c r="B3" s="146" t="s">
        <v>0</v>
      </c>
      <c r="C3" s="146" t="s">
        <v>45</v>
      </c>
      <c r="D3" s="146" t="s">
        <v>44</v>
      </c>
    </row>
    <row r="4" spans="1:4" s="127" customFormat="1" ht="24" customHeight="1" x14ac:dyDescent="0.5">
      <c r="B4" s="253" t="s">
        <v>43</v>
      </c>
      <c r="C4" s="253"/>
      <c r="D4" s="253"/>
    </row>
    <row r="5" spans="1:4" ht="21" customHeight="1" x14ac:dyDescent="0.5">
      <c r="A5" s="136" t="s">
        <v>8</v>
      </c>
      <c r="B5" s="145">
        <v>2057676</v>
      </c>
      <c r="C5" s="145">
        <v>992771</v>
      </c>
      <c r="D5" s="145">
        <v>1064905</v>
      </c>
    </row>
    <row r="6" spans="1:4" ht="3.75" customHeight="1" x14ac:dyDescent="0.5">
      <c r="A6" s="136"/>
      <c r="B6" s="144"/>
      <c r="C6" s="144"/>
      <c r="D6" s="141"/>
    </row>
    <row r="7" spans="1:4" ht="21" customHeight="1" x14ac:dyDescent="0.5">
      <c r="A7" s="143" t="s">
        <v>31</v>
      </c>
      <c r="B7" s="141">
        <v>61722</v>
      </c>
      <c r="C7" s="141">
        <v>11764</v>
      </c>
      <c r="D7" s="141">
        <v>49958</v>
      </c>
    </row>
    <row r="8" spans="1:4" ht="21" customHeight="1" x14ac:dyDescent="0.5">
      <c r="A8" s="126" t="s">
        <v>30</v>
      </c>
      <c r="B8" s="141">
        <v>566042</v>
      </c>
      <c r="C8" s="141">
        <v>250502</v>
      </c>
      <c r="D8" s="141">
        <v>315540</v>
      </c>
    </row>
    <row r="9" spans="1:4" ht="21" customHeight="1" x14ac:dyDescent="0.5">
      <c r="A9" s="140" t="s">
        <v>29</v>
      </c>
      <c r="B9" s="141">
        <v>356573</v>
      </c>
      <c r="C9" s="141">
        <v>200726</v>
      </c>
      <c r="D9" s="141">
        <v>155847</v>
      </c>
    </row>
    <row r="10" spans="1:4" ht="21" customHeight="1" x14ac:dyDescent="0.5">
      <c r="A10" s="140" t="s">
        <v>28</v>
      </c>
      <c r="B10" s="141">
        <v>419095</v>
      </c>
      <c r="C10" s="141">
        <v>224625</v>
      </c>
      <c r="D10" s="141">
        <v>194470</v>
      </c>
    </row>
    <row r="11" spans="1:4" ht="21" customHeight="1" x14ac:dyDescent="0.5">
      <c r="A11" s="126" t="s">
        <v>27</v>
      </c>
      <c r="B11" s="208">
        <f>SUM(B12:B13)</f>
        <v>395672</v>
      </c>
      <c r="C11" s="208">
        <f>SUM(C12:C13)</f>
        <v>176969</v>
      </c>
      <c r="D11" s="208">
        <f>SUM(D12:D13)</f>
        <v>218703</v>
      </c>
    </row>
    <row r="12" spans="1:4" ht="21" customHeight="1" x14ac:dyDescent="0.5">
      <c r="A12" s="140" t="s">
        <v>26</v>
      </c>
      <c r="B12" s="141">
        <v>333465</v>
      </c>
      <c r="C12" s="141">
        <v>144995</v>
      </c>
      <c r="D12" s="141">
        <v>188470</v>
      </c>
    </row>
    <row r="13" spans="1:4" ht="21" customHeight="1" x14ac:dyDescent="0.5">
      <c r="A13" s="140" t="s">
        <v>25</v>
      </c>
      <c r="B13" s="141">
        <v>62207</v>
      </c>
      <c r="C13" s="141">
        <v>31974</v>
      </c>
      <c r="D13" s="141">
        <v>30233</v>
      </c>
    </row>
    <row r="14" spans="1:4" ht="21" customHeight="1" x14ac:dyDescent="0.5">
      <c r="A14" s="142" t="s">
        <v>24</v>
      </c>
      <c r="B14" s="141" t="s">
        <v>2</v>
      </c>
      <c r="C14" s="141" t="s">
        <v>2</v>
      </c>
      <c r="D14" s="141" t="s">
        <v>2</v>
      </c>
    </row>
    <row r="15" spans="1:4" ht="21" customHeight="1" x14ac:dyDescent="0.5">
      <c r="A15" s="126" t="s">
        <v>23</v>
      </c>
      <c r="B15" s="208">
        <f>SUM(B16:B18)</f>
        <v>257480</v>
      </c>
      <c r="C15" s="208">
        <f>SUM(C16:C18)</f>
        <v>127930</v>
      </c>
      <c r="D15" s="208">
        <f>SUM(D16:D18)</f>
        <v>129550</v>
      </c>
    </row>
    <row r="16" spans="1:4" ht="21" customHeight="1" x14ac:dyDescent="0.5">
      <c r="A16" s="142" t="s">
        <v>22</v>
      </c>
      <c r="B16" s="139">
        <v>161769</v>
      </c>
      <c r="C16" s="139">
        <v>68414</v>
      </c>
      <c r="D16" s="139">
        <v>93355</v>
      </c>
    </row>
    <row r="17" spans="1:5" ht="21" customHeight="1" x14ac:dyDescent="0.5">
      <c r="A17" s="142" t="s">
        <v>21</v>
      </c>
      <c r="B17" s="141">
        <v>69588</v>
      </c>
      <c r="C17" s="141">
        <v>47684</v>
      </c>
      <c r="D17" s="141">
        <v>21904</v>
      </c>
    </row>
    <row r="18" spans="1:5" ht="21" customHeight="1" x14ac:dyDescent="0.5">
      <c r="A18" s="142" t="s">
        <v>20</v>
      </c>
      <c r="B18" s="141">
        <v>26123</v>
      </c>
      <c r="C18" s="141">
        <v>11832</v>
      </c>
      <c r="D18" s="141">
        <v>14291</v>
      </c>
    </row>
    <row r="19" spans="1:5" ht="21" customHeight="1" x14ac:dyDescent="0.5">
      <c r="A19" s="140" t="s">
        <v>19</v>
      </c>
      <c r="B19" s="141" t="s">
        <v>2</v>
      </c>
      <c r="C19" s="141" t="s">
        <v>2</v>
      </c>
      <c r="D19" s="141" t="s">
        <v>2</v>
      </c>
    </row>
    <row r="20" spans="1:5" ht="21" customHeight="1" x14ac:dyDescent="0.5">
      <c r="A20" s="140" t="s">
        <v>18</v>
      </c>
      <c r="B20" s="141">
        <v>1092</v>
      </c>
      <c r="C20" s="141">
        <v>255</v>
      </c>
      <c r="D20" s="141">
        <v>837</v>
      </c>
    </row>
    <row r="21" spans="1:5" ht="21" customHeight="1" x14ac:dyDescent="0.5">
      <c r="A21" s="126"/>
      <c r="B21" s="254" t="s">
        <v>32</v>
      </c>
      <c r="C21" s="254"/>
      <c r="D21" s="254"/>
    </row>
    <row r="22" spans="1:5" s="137" customFormat="1" ht="18.75" customHeight="1" x14ac:dyDescent="0.5">
      <c r="A22" s="138" t="s">
        <v>8</v>
      </c>
      <c r="B22" s="193">
        <f>B5/$B$5*100</f>
        <v>100</v>
      </c>
      <c r="C22" s="193">
        <f>C5/$C$5*100</f>
        <v>100</v>
      </c>
      <c r="D22" s="193">
        <f>D5/$D$5*100</f>
        <v>100</v>
      </c>
      <c r="E22" s="126"/>
    </row>
    <row r="23" spans="1:5" ht="6" customHeight="1" x14ac:dyDescent="0.5">
      <c r="A23" s="136"/>
      <c r="B23" s="194"/>
      <c r="C23" s="194"/>
      <c r="D23" s="194"/>
    </row>
    <row r="24" spans="1:5" s="130" customFormat="1" ht="20.25" customHeight="1" x14ac:dyDescent="0.55000000000000004">
      <c r="A24" s="135" t="s">
        <v>31</v>
      </c>
      <c r="B24" s="195">
        <f t="shared" ref="B24:B30" si="0">B7/$B$5*100</f>
        <v>2.9995976042875556</v>
      </c>
      <c r="C24" s="195">
        <f>C7/$C$5*100</f>
        <v>1.1849661200820734</v>
      </c>
      <c r="D24" s="195">
        <f t="shared" ref="D24:D37" si="1">D7/$D$5*100</f>
        <v>4.6913104924852451</v>
      </c>
      <c r="E24" s="126"/>
    </row>
    <row r="25" spans="1:5" s="130" customFormat="1" ht="20.25" customHeight="1" x14ac:dyDescent="0.55000000000000004">
      <c r="A25" s="130" t="s">
        <v>30</v>
      </c>
      <c r="B25" s="195">
        <f t="shared" si="0"/>
        <v>27.508801191246825</v>
      </c>
      <c r="C25" s="195">
        <f t="shared" ref="C25:C35" si="2">C8/$C$5*100</f>
        <v>25.232606512478711</v>
      </c>
      <c r="D25" s="195">
        <f t="shared" si="1"/>
        <v>29.630812138171947</v>
      </c>
      <c r="E25" s="126"/>
    </row>
    <row r="26" spans="1:5" s="130" customFormat="1" ht="20.25" customHeight="1" x14ac:dyDescent="0.55000000000000004">
      <c r="A26" s="132" t="s">
        <v>29</v>
      </c>
      <c r="B26" s="195">
        <f t="shared" si="0"/>
        <v>17.32891864414028</v>
      </c>
      <c r="C26" s="195">
        <f t="shared" si="2"/>
        <v>20.218761426351094</v>
      </c>
      <c r="D26" s="195">
        <f t="shared" si="1"/>
        <v>14.63482658077481</v>
      </c>
      <c r="E26" s="126"/>
    </row>
    <row r="27" spans="1:5" s="130" customFormat="1" ht="20.25" customHeight="1" x14ac:dyDescent="0.55000000000000004">
      <c r="A27" s="132" t="s">
        <v>28</v>
      </c>
      <c r="B27" s="195">
        <f t="shared" si="0"/>
        <v>20.367395061224411</v>
      </c>
      <c r="C27" s="195">
        <f t="shared" si="2"/>
        <v>22.626063815320954</v>
      </c>
      <c r="D27" s="195">
        <f t="shared" si="1"/>
        <v>18.26172287668853</v>
      </c>
      <c r="E27" s="126"/>
    </row>
    <row r="28" spans="1:5" s="130" customFormat="1" ht="20.25" customHeight="1" x14ac:dyDescent="0.55000000000000004">
      <c r="A28" s="130" t="s">
        <v>27</v>
      </c>
      <c r="B28" s="195">
        <f t="shared" si="0"/>
        <v>19.229072021056766</v>
      </c>
      <c r="C28" s="195">
        <f t="shared" si="2"/>
        <v>17.825762436654578</v>
      </c>
      <c r="D28" s="195">
        <f t="shared" si="1"/>
        <v>20.537324925697597</v>
      </c>
    </row>
    <row r="29" spans="1:5" s="130" customFormat="1" ht="20.25" customHeight="1" x14ac:dyDescent="0.55000000000000004">
      <c r="A29" s="132" t="s">
        <v>26</v>
      </c>
      <c r="B29" s="195">
        <f t="shared" si="0"/>
        <v>16.205904136511286</v>
      </c>
      <c r="C29" s="195">
        <f t="shared" si="2"/>
        <v>14.605080124217974</v>
      </c>
      <c r="D29" s="195">
        <f t="shared" si="1"/>
        <v>17.69829233593607</v>
      </c>
    </row>
    <row r="30" spans="1:5" s="130" customFormat="1" ht="20.25" customHeight="1" x14ac:dyDescent="0.55000000000000004">
      <c r="A30" s="132" t="s">
        <v>25</v>
      </c>
      <c r="B30" s="195">
        <f t="shared" si="0"/>
        <v>3.0231678845454772</v>
      </c>
      <c r="C30" s="195">
        <f t="shared" si="2"/>
        <v>3.2206823124366042</v>
      </c>
      <c r="D30" s="195">
        <f t="shared" si="1"/>
        <v>2.8390325897615281</v>
      </c>
    </row>
    <row r="31" spans="1:5" s="130" customFormat="1" ht="20.25" customHeight="1" x14ac:dyDescent="0.55000000000000004">
      <c r="A31" s="134" t="s">
        <v>24</v>
      </c>
      <c r="B31" s="131" t="s">
        <v>81</v>
      </c>
      <c r="C31" s="131" t="s">
        <v>81</v>
      </c>
      <c r="D31" s="131" t="s">
        <v>81</v>
      </c>
    </row>
    <row r="32" spans="1:5" s="130" customFormat="1" ht="20.25" customHeight="1" x14ac:dyDescent="0.55000000000000004">
      <c r="A32" s="130" t="s">
        <v>23</v>
      </c>
      <c r="B32" s="195">
        <f>B15/$B$5*100</f>
        <v>12.513145898576841</v>
      </c>
      <c r="C32" s="195">
        <f t="shared" si="2"/>
        <v>12.886154007318909</v>
      </c>
      <c r="D32" s="195">
        <f t="shared" si="1"/>
        <v>12.165404425746898</v>
      </c>
    </row>
    <row r="33" spans="1:4" s="130" customFormat="1" ht="20.25" customHeight="1" x14ac:dyDescent="0.55000000000000004">
      <c r="A33" s="134" t="s">
        <v>22</v>
      </c>
      <c r="B33" s="195">
        <f>B16/$B$5*100</f>
        <v>7.8617333341109097</v>
      </c>
      <c r="C33" s="195">
        <f t="shared" si="2"/>
        <v>6.8912166048363614</v>
      </c>
      <c r="D33" s="195">
        <f t="shared" si="1"/>
        <v>8.7665096886576741</v>
      </c>
    </row>
    <row r="34" spans="1:4" s="130" customFormat="1" ht="20.25" customHeight="1" x14ac:dyDescent="0.55000000000000004">
      <c r="A34" s="134" t="s">
        <v>21</v>
      </c>
      <c r="B34" s="195">
        <f>B17/$B$5*100</f>
        <v>3.381873531109854</v>
      </c>
      <c r="C34" s="195">
        <f t="shared" si="2"/>
        <v>4.8031217672554902</v>
      </c>
      <c r="D34" s="195">
        <f t="shared" si="1"/>
        <v>2.056897094106986</v>
      </c>
    </row>
    <row r="35" spans="1:4" s="130" customFormat="1" ht="20.25" customHeight="1" x14ac:dyDescent="0.55000000000000004">
      <c r="A35" s="134" t="s">
        <v>20</v>
      </c>
      <c r="B35" s="195">
        <f>B18/$B$5*100</f>
        <v>1.2695390333560774</v>
      </c>
      <c r="C35" s="195">
        <f t="shared" si="2"/>
        <v>1.1918156352270564</v>
      </c>
      <c r="D35" s="195">
        <f t="shared" si="1"/>
        <v>1.341997642982238</v>
      </c>
    </row>
    <row r="36" spans="1:4" s="130" customFormat="1" ht="20.25" customHeight="1" x14ac:dyDescent="0.55000000000000004">
      <c r="A36" s="132" t="s">
        <v>19</v>
      </c>
      <c r="B36" s="131" t="s">
        <v>81</v>
      </c>
      <c r="C36" s="131" t="s">
        <v>81</v>
      </c>
      <c r="D36" s="131" t="s">
        <v>81</v>
      </c>
    </row>
    <row r="37" spans="1:4" s="130" customFormat="1" ht="20.25" customHeight="1" x14ac:dyDescent="0.55000000000000004">
      <c r="A37" s="132" t="s">
        <v>18</v>
      </c>
      <c r="B37" s="195">
        <f>B20/$B$5*100</f>
        <v>5.3069579467321382E-2</v>
      </c>
      <c r="C37" s="195">
        <f>C20/$C$5*100+0.03</f>
        <v>5.5685681793686562E-2</v>
      </c>
      <c r="D37" s="195">
        <f t="shared" si="1"/>
        <v>7.8598560434968379E-2</v>
      </c>
    </row>
    <row r="38" spans="1:4" ht="2.25" customHeight="1" x14ac:dyDescent="0.5">
      <c r="A38" s="129"/>
      <c r="B38" s="129"/>
      <c r="C38" s="129"/>
      <c r="D38" s="128">
        <v>0</v>
      </c>
    </row>
    <row r="39" spans="1:4" ht="12.75" customHeight="1" x14ac:dyDescent="0.5">
      <c r="A39" s="91"/>
      <c r="B39" s="102"/>
    </row>
    <row r="40" spans="1:4" ht="20.25" customHeight="1" x14ac:dyDescent="0.5">
      <c r="A40" s="91" t="s">
        <v>17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26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/>
  </sheetViews>
  <sheetFormatPr defaultColWidth="11.28515625" defaultRowHeight="18" customHeight="1" x14ac:dyDescent="0.5"/>
  <cols>
    <col min="1" max="1" width="45.140625" style="66" customWidth="1"/>
    <col min="2" max="4" width="17.140625" style="66" customWidth="1"/>
    <col min="5" max="16384" width="11.28515625" style="66"/>
  </cols>
  <sheetData>
    <row r="1" spans="1:16" s="8" customFormat="1" ht="34.5" customHeight="1" x14ac:dyDescent="0.55000000000000004">
      <c r="A1" s="8" t="s">
        <v>100</v>
      </c>
      <c r="B1" s="7"/>
      <c r="C1" s="7"/>
      <c r="D1" s="7"/>
    </row>
    <row r="2" spans="1:16" s="68" customFormat="1" ht="9" customHeight="1" x14ac:dyDescent="0.5">
      <c r="A2" s="71"/>
      <c r="B2" s="71"/>
      <c r="C2" s="71"/>
      <c r="D2" s="71"/>
    </row>
    <row r="3" spans="1:16" s="68" customFormat="1" ht="23.25" customHeight="1" x14ac:dyDescent="0.5">
      <c r="A3" s="88" t="s">
        <v>99</v>
      </c>
      <c r="B3" s="87" t="s">
        <v>0</v>
      </c>
      <c r="C3" s="87" t="s">
        <v>45</v>
      </c>
      <c r="D3" s="87" t="s">
        <v>44</v>
      </c>
    </row>
    <row r="4" spans="1:16" s="68" customFormat="1" ht="18" customHeight="1" x14ac:dyDescent="0.5">
      <c r="A4" s="71"/>
      <c r="B4" s="255" t="s">
        <v>43</v>
      </c>
      <c r="C4" s="255"/>
      <c r="D4" s="255"/>
    </row>
    <row r="5" spans="1:16" s="68" customFormat="1" ht="18" customHeight="1" x14ac:dyDescent="0.55000000000000004">
      <c r="A5" s="183" t="s">
        <v>8</v>
      </c>
      <c r="B5" s="158">
        <v>1259323</v>
      </c>
      <c r="C5" s="158">
        <v>700621</v>
      </c>
      <c r="D5" s="158">
        <v>558702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68" customFormat="1" ht="9" customHeight="1" x14ac:dyDescent="0.55000000000000004">
      <c r="A6" s="27"/>
      <c r="B6" s="156"/>
      <c r="C6" s="156"/>
      <c r="D6" s="156"/>
    </row>
    <row r="7" spans="1:16" ht="18.75" customHeight="1" x14ac:dyDescent="0.55000000000000004">
      <c r="A7" s="15" t="s">
        <v>98</v>
      </c>
      <c r="B7" s="156"/>
      <c r="C7" s="156"/>
      <c r="D7" s="156"/>
    </row>
    <row r="8" spans="1:16" ht="18.75" customHeight="1" x14ac:dyDescent="0.55000000000000004">
      <c r="A8" s="15" t="s">
        <v>97</v>
      </c>
      <c r="B8" s="76">
        <v>43883</v>
      </c>
      <c r="C8" s="76">
        <v>31487</v>
      </c>
      <c r="D8" s="76">
        <v>12396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8.75" customHeight="1" x14ac:dyDescent="0.55000000000000004">
      <c r="A9" s="15" t="s">
        <v>96</v>
      </c>
      <c r="B9" s="76">
        <v>52260</v>
      </c>
      <c r="C9" s="76">
        <v>18611</v>
      </c>
      <c r="D9" s="76">
        <v>33649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8.75" customHeight="1" x14ac:dyDescent="0.55000000000000004">
      <c r="A10" s="15" t="s">
        <v>95</v>
      </c>
      <c r="B10" s="156"/>
      <c r="C10" s="156"/>
      <c r="D10" s="15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8.75" customHeight="1" x14ac:dyDescent="0.55000000000000004">
      <c r="A11" s="15" t="s">
        <v>94</v>
      </c>
      <c r="B11" s="76">
        <v>30809</v>
      </c>
      <c r="C11" s="76">
        <v>12536</v>
      </c>
      <c r="D11" s="76">
        <v>18273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18.75" customHeight="1" x14ac:dyDescent="0.55000000000000004">
      <c r="A12" s="15" t="s">
        <v>93</v>
      </c>
      <c r="B12" s="76">
        <v>37884</v>
      </c>
      <c r="C12" s="76">
        <v>13496</v>
      </c>
      <c r="D12" s="76">
        <v>24388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8.75" customHeight="1" x14ac:dyDescent="0.55000000000000004">
      <c r="A13" s="15" t="s">
        <v>92</v>
      </c>
      <c r="B13" s="76">
        <v>240973</v>
      </c>
      <c r="C13" s="76">
        <v>101040</v>
      </c>
      <c r="D13" s="76">
        <v>139933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8.75" customHeight="1" x14ac:dyDescent="0.55000000000000004">
      <c r="A14" s="15" t="s">
        <v>91</v>
      </c>
      <c r="B14" s="156"/>
      <c r="C14" s="156"/>
      <c r="D14" s="15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8.75" customHeight="1" x14ac:dyDescent="0.55000000000000004">
      <c r="A15" s="157" t="s">
        <v>90</v>
      </c>
      <c r="B15" s="76">
        <v>464956</v>
      </c>
      <c r="C15" s="76">
        <v>283770</v>
      </c>
      <c r="D15" s="76">
        <v>181186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8.75" customHeight="1" x14ac:dyDescent="0.55000000000000004">
      <c r="A16" s="15" t="s">
        <v>89</v>
      </c>
      <c r="B16" s="156"/>
      <c r="C16" s="156"/>
      <c r="D16" s="15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8.75" customHeight="1" x14ac:dyDescent="0.55000000000000004">
      <c r="A17" s="15" t="s">
        <v>88</v>
      </c>
      <c r="B17" s="76">
        <v>116986</v>
      </c>
      <c r="C17" s="76">
        <v>85897</v>
      </c>
      <c r="D17" s="76">
        <v>31089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8.75" customHeight="1" x14ac:dyDescent="0.55000000000000004">
      <c r="A18" s="15" t="s">
        <v>87</v>
      </c>
      <c r="B18" s="156"/>
      <c r="C18" s="156"/>
      <c r="D18" s="156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8.75" customHeight="1" x14ac:dyDescent="0.55000000000000004">
      <c r="A19" s="15" t="s">
        <v>86</v>
      </c>
      <c r="B19" s="76">
        <v>106812</v>
      </c>
      <c r="C19" s="76">
        <v>54646</v>
      </c>
      <c r="D19" s="76">
        <v>52166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1:16" ht="18.75" customHeight="1" x14ac:dyDescent="0.55000000000000004">
      <c r="A20" s="15" t="s">
        <v>85</v>
      </c>
      <c r="B20" s="156"/>
      <c r="C20" s="156"/>
      <c r="D20" s="15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8.75" customHeight="1" x14ac:dyDescent="0.55000000000000004">
      <c r="A21" s="15" t="s">
        <v>84</v>
      </c>
      <c r="B21" s="76">
        <v>164760</v>
      </c>
      <c r="C21" s="76">
        <v>99138</v>
      </c>
      <c r="D21" s="76">
        <v>65622</v>
      </c>
    </row>
    <row r="22" spans="1:16" ht="18.75" customHeight="1" x14ac:dyDescent="0.55000000000000004">
      <c r="A22" s="15" t="s">
        <v>83</v>
      </c>
      <c r="B22" s="155"/>
      <c r="C22" s="155"/>
      <c r="D22" s="155"/>
      <c r="E22" s="68"/>
      <c r="F22" s="68"/>
      <c r="G22" s="68"/>
    </row>
    <row r="23" spans="1:16" ht="21.75" customHeight="1" x14ac:dyDescent="0.5">
      <c r="B23" s="256" t="s">
        <v>32</v>
      </c>
      <c r="C23" s="256"/>
      <c r="D23" s="256"/>
    </row>
    <row r="24" spans="1:16" s="68" customFormat="1" ht="18" customHeight="1" x14ac:dyDescent="0.5">
      <c r="A24" s="71" t="s">
        <v>8</v>
      </c>
      <c r="B24" s="154">
        <f>B5/$B$5*100</f>
        <v>100</v>
      </c>
      <c r="C24" s="154">
        <f>C5/$C$5*100</f>
        <v>100</v>
      </c>
      <c r="D24" s="154">
        <f>D5/$D$5*100</f>
        <v>100</v>
      </c>
    </row>
    <row r="25" spans="1:16" s="68" customFormat="1" ht="10.9" customHeight="1" x14ac:dyDescent="0.5">
      <c r="A25" s="153"/>
      <c r="B25" s="152"/>
      <c r="C25" s="152"/>
      <c r="D25" s="152"/>
    </row>
    <row r="26" spans="1:16" ht="19.149999999999999" customHeight="1" x14ac:dyDescent="0.5">
      <c r="A26" s="95" t="s">
        <v>98</v>
      </c>
      <c r="B26" s="90"/>
      <c r="C26" s="90"/>
      <c r="D26" s="90"/>
    </row>
    <row r="27" spans="1:16" ht="19.149999999999999" customHeight="1" x14ac:dyDescent="0.5">
      <c r="A27" s="95" t="s">
        <v>97</v>
      </c>
      <c r="B27" s="150">
        <f>B8*100/$B$5</f>
        <v>3.4846500858000686</v>
      </c>
      <c r="C27" s="150">
        <f>C8*100/$C$5</f>
        <v>4.4941558988383159</v>
      </c>
      <c r="D27" s="150">
        <f>D8*100/$D$5</f>
        <v>2.2187140908749208</v>
      </c>
    </row>
    <row r="28" spans="1:16" ht="19.149999999999999" customHeight="1" x14ac:dyDescent="0.5">
      <c r="A28" s="95" t="s">
        <v>96</v>
      </c>
      <c r="B28" s="150">
        <f>B9*100/$B$5+0.03</f>
        <v>4.1798487679491281</v>
      </c>
      <c r="C28" s="150">
        <f>C9*100/$C$5</f>
        <v>2.6563577169396861</v>
      </c>
      <c r="D28" s="150">
        <f>D9*100/$D$5</f>
        <v>6.0227097808849797</v>
      </c>
    </row>
    <row r="29" spans="1:16" ht="19.149999999999999" customHeight="1" x14ac:dyDescent="0.5">
      <c r="A29" s="95" t="s">
        <v>95</v>
      </c>
      <c r="B29" s="151"/>
      <c r="C29" s="151"/>
      <c r="D29" s="151"/>
    </row>
    <row r="30" spans="1:16" ht="19.149999999999999" customHeight="1" x14ac:dyDescent="0.5">
      <c r="A30" s="95" t="s">
        <v>94</v>
      </c>
      <c r="B30" s="150">
        <f>B11*100/$B$5</f>
        <v>2.4464732241053326</v>
      </c>
      <c r="C30" s="150">
        <f>C11*100/$C$5</f>
        <v>1.7892698049301976</v>
      </c>
      <c r="D30" s="150">
        <f>D11*100/$D$5</f>
        <v>3.270616536185659</v>
      </c>
    </row>
    <row r="31" spans="1:16" ht="19.149999999999999" customHeight="1" x14ac:dyDescent="0.5">
      <c r="A31" s="95" t="s">
        <v>93</v>
      </c>
      <c r="B31" s="150">
        <f>B12*100/$B$5</f>
        <v>3.0082830219093908</v>
      </c>
      <c r="C31" s="150">
        <f>C12*100/$C$5</f>
        <v>1.9262911046057711</v>
      </c>
      <c r="D31" s="150">
        <f>D12*100/$D$5</f>
        <v>4.365117719285057</v>
      </c>
    </row>
    <row r="32" spans="1:16" ht="19.149999999999999" customHeight="1" x14ac:dyDescent="0.5">
      <c r="A32" s="95" t="s">
        <v>92</v>
      </c>
      <c r="B32" s="150">
        <f>B13*100/$B$5</f>
        <v>19.135122601588314</v>
      </c>
      <c r="C32" s="150">
        <f>C13*100/$C$5</f>
        <v>14.421491790854114</v>
      </c>
      <c r="D32" s="150">
        <f>D13*100/$D$5+0.03</f>
        <v>25.076088970506639</v>
      </c>
    </row>
    <row r="33" spans="1:4" ht="19.149999999999999" customHeight="1" x14ac:dyDescent="0.5">
      <c r="A33" s="95" t="s">
        <v>91</v>
      </c>
      <c r="B33" s="151"/>
      <c r="C33" s="151"/>
      <c r="D33" s="151"/>
    </row>
    <row r="34" spans="1:4" ht="19.149999999999999" customHeight="1" x14ac:dyDescent="0.5">
      <c r="A34" s="66" t="s">
        <v>90</v>
      </c>
      <c r="B34" s="150">
        <f>B15*100/$B$5</f>
        <v>36.921107610994163</v>
      </c>
      <c r="C34" s="150">
        <f>C15*100/$C$5</f>
        <v>40.50263980097656</v>
      </c>
      <c r="D34" s="150">
        <f>D15*100/$D$5</f>
        <v>32.429810525109986</v>
      </c>
    </row>
    <row r="35" spans="1:4" ht="19.149999999999999" customHeight="1" x14ac:dyDescent="0.5">
      <c r="A35" s="95" t="s">
        <v>89</v>
      </c>
      <c r="B35" s="151"/>
      <c r="C35" s="151"/>
      <c r="D35" s="151"/>
    </row>
    <row r="36" spans="1:4" ht="19.149999999999999" customHeight="1" x14ac:dyDescent="0.5">
      <c r="A36" s="95" t="s">
        <v>88</v>
      </c>
      <c r="B36" s="150">
        <f>B17*100/$B$5</f>
        <v>9.2895944884672161</v>
      </c>
      <c r="C36" s="150">
        <f>C17*100/$C$5</f>
        <v>12.260123518992437</v>
      </c>
      <c r="D36" s="150">
        <f>D17*100/$D$5</f>
        <v>5.5645048702170392</v>
      </c>
    </row>
    <row r="37" spans="1:4" ht="19.149999999999999" customHeight="1" x14ac:dyDescent="0.5">
      <c r="A37" s="95" t="s">
        <v>87</v>
      </c>
      <c r="B37" s="151"/>
      <c r="C37" s="151"/>
      <c r="D37" s="151"/>
    </row>
    <row r="38" spans="1:4" ht="19.149999999999999" customHeight="1" x14ac:dyDescent="0.5">
      <c r="A38" s="95" t="s">
        <v>86</v>
      </c>
      <c r="B38" s="150">
        <f>B19*100/$B$5</f>
        <v>8.4817000880631888</v>
      </c>
      <c r="C38" s="150">
        <f>C19*100/$C$5</f>
        <v>7.7996520229910322</v>
      </c>
      <c r="D38" s="150">
        <f>D19*100/$D$5</f>
        <v>9.3369989726186766</v>
      </c>
    </row>
    <row r="39" spans="1:4" ht="19.149999999999999" customHeight="1" x14ac:dyDescent="0.5">
      <c r="A39" s="95" t="s">
        <v>85</v>
      </c>
      <c r="B39" s="151"/>
      <c r="C39" s="151"/>
      <c r="D39" s="151"/>
    </row>
    <row r="40" spans="1:4" ht="19.149999999999999" customHeight="1" x14ac:dyDescent="0.5">
      <c r="A40" s="95" t="s">
        <v>84</v>
      </c>
      <c r="B40" s="150">
        <f>B21*100/$B$5</f>
        <v>13.083220111123198</v>
      </c>
      <c r="C40" s="150">
        <f>C21*100/$C$5-0.03</f>
        <v>14.120018340871884</v>
      </c>
      <c r="D40" s="150">
        <f>D21*100/$D$5</f>
        <v>11.745438534317042</v>
      </c>
    </row>
    <row r="41" spans="1:4" ht="19.149999999999999" customHeight="1" x14ac:dyDescent="0.55000000000000004">
      <c r="A41" s="95" t="s">
        <v>83</v>
      </c>
      <c r="B41" s="209" t="s">
        <v>2</v>
      </c>
      <c r="C41" s="149" t="s">
        <v>2</v>
      </c>
      <c r="D41" s="149" t="s">
        <v>2</v>
      </c>
    </row>
    <row r="42" spans="1:4" ht="9" customHeight="1" x14ac:dyDescent="0.5">
      <c r="A42" s="93"/>
      <c r="B42" s="93"/>
      <c r="C42" s="93"/>
      <c r="D42" s="93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zoomScale="80" zoomScaleNormal="80" workbookViewId="0"/>
  </sheetViews>
  <sheetFormatPr defaultRowHeight="14.25" customHeight="1" x14ac:dyDescent="0.55000000000000004"/>
  <cols>
    <col min="1" max="1" width="71" style="66" customWidth="1"/>
    <col min="2" max="2" width="12" style="66" customWidth="1"/>
    <col min="3" max="3" width="12.5703125" style="66" customWidth="1"/>
    <col min="4" max="4" width="11.85546875" style="92" customWidth="1"/>
    <col min="5" max="5" width="10.7109375" style="66" customWidth="1"/>
    <col min="6" max="6" width="9.28515625" style="66" customWidth="1"/>
    <col min="7" max="8" width="12.42578125" style="7" customWidth="1"/>
    <col min="9" max="9" width="14.28515625" style="7" customWidth="1"/>
    <col min="10" max="10" width="12.42578125" style="66" customWidth="1"/>
    <col min="11" max="11" width="9.140625" style="66"/>
    <col min="12" max="12" width="11.85546875" style="92" customWidth="1"/>
    <col min="13" max="13" width="9.140625" style="66"/>
    <col min="14" max="14" width="13.7109375" style="66" customWidth="1"/>
    <col min="15" max="15" width="11.5703125" style="66" customWidth="1"/>
    <col min="16" max="16" width="12.28515625" style="92" customWidth="1"/>
    <col min="17" max="17" width="12" style="66" customWidth="1"/>
    <col min="18" max="21" width="9.140625" style="66"/>
    <col min="22" max="22" width="10.7109375" style="66" customWidth="1"/>
    <col min="23" max="16384" width="9.140625" style="66"/>
  </cols>
  <sheetData>
    <row r="1" spans="1:23" s="101" customFormat="1" ht="51" customHeight="1" x14ac:dyDescent="0.65">
      <c r="A1" s="241" t="s">
        <v>129</v>
      </c>
      <c r="B1" s="66"/>
      <c r="C1" s="66"/>
      <c r="D1" s="92"/>
    </row>
    <row r="2" spans="1:23" s="68" customFormat="1" ht="21.75" customHeight="1" x14ac:dyDescent="0.5">
      <c r="B2" s="66"/>
      <c r="C2" s="66"/>
      <c r="D2" s="92"/>
      <c r="G2" s="101"/>
      <c r="H2" s="101"/>
    </row>
    <row r="3" spans="1:23" s="68" customFormat="1" ht="23.25" customHeight="1" x14ac:dyDescent="0.5">
      <c r="A3" s="88" t="s">
        <v>1</v>
      </c>
      <c r="B3" s="179" t="s">
        <v>0</v>
      </c>
      <c r="C3" s="179" t="s">
        <v>45</v>
      </c>
      <c r="D3" s="178" t="s">
        <v>44</v>
      </c>
      <c r="F3"/>
      <c r="G3" s="101"/>
      <c r="H3" s="101"/>
    </row>
    <row r="4" spans="1:23" s="68" customFormat="1" ht="21.75" customHeight="1" x14ac:dyDescent="0.55000000000000004">
      <c r="A4" s="71"/>
      <c r="B4" s="255" t="s">
        <v>43</v>
      </c>
      <c r="C4" s="255"/>
      <c r="D4" s="255"/>
      <c r="F4"/>
      <c r="G4" s="8"/>
      <c r="H4" s="8"/>
      <c r="I4" s="8"/>
      <c r="K4" s="68" t="s">
        <v>128</v>
      </c>
      <c r="L4" s="92"/>
      <c r="M4" s="101"/>
      <c r="N4" s="66"/>
      <c r="O4" s="66"/>
      <c r="P4" s="92"/>
      <c r="Q4" s="101"/>
      <c r="R4" s="101"/>
      <c r="S4" s="101"/>
      <c r="T4" s="101"/>
    </row>
    <row r="5" spans="1:23" s="68" customFormat="1" ht="20.25" customHeight="1" x14ac:dyDescent="0.55000000000000004">
      <c r="A5" s="71" t="s">
        <v>8</v>
      </c>
      <c r="B5" s="177">
        <v>1259323</v>
      </c>
      <c r="C5" s="177">
        <v>700621</v>
      </c>
      <c r="D5" s="177">
        <v>558702</v>
      </c>
      <c r="G5" s="8"/>
      <c r="H5" s="8"/>
      <c r="I5" s="8"/>
      <c r="K5" s="158">
        <f>3164-L15</f>
        <v>29984</v>
      </c>
    </row>
    <row r="6" spans="1:23" s="68" customFormat="1" ht="8.25" customHeight="1" x14ac:dyDescent="0.55000000000000004">
      <c r="A6" s="71"/>
      <c r="B6" s="71"/>
      <c r="C6" s="71"/>
      <c r="D6" s="71"/>
      <c r="F6" s="66"/>
      <c r="G6" s="8"/>
      <c r="H6" s="8"/>
      <c r="I6" s="8"/>
      <c r="L6" s="92"/>
      <c r="M6" s="101"/>
      <c r="N6" s="66"/>
      <c r="O6" s="66"/>
      <c r="P6" s="92"/>
      <c r="Q6" s="101"/>
      <c r="R6" s="101"/>
      <c r="S6" s="101"/>
      <c r="T6" s="101"/>
    </row>
    <row r="7" spans="1:23" ht="16.5" customHeight="1" x14ac:dyDescent="0.55000000000000004">
      <c r="A7" s="164" t="s">
        <v>124</v>
      </c>
      <c r="B7" s="28">
        <v>512298</v>
      </c>
      <c r="C7" s="28">
        <v>316325</v>
      </c>
      <c r="D7" s="28">
        <v>195973</v>
      </c>
      <c r="E7" s="68"/>
      <c r="F7"/>
      <c r="K7" s="47" t="s">
        <v>38</v>
      </c>
      <c r="L7" s="47" t="s">
        <v>16</v>
      </c>
      <c r="M7" s="176" t="s">
        <v>15</v>
      </c>
      <c r="N7" s="47" t="s">
        <v>14</v>
      </c>
      <c r="O7" s="47" t="s">
        <v>127</v>
      </c>
      <c r="P7" s="47" t="s">
        <v>126</v>
      </c>
      <c r="Q7" s="239" t="s">
        <v>133</v>
      </c>
      <c r="R7" s="175" t="s">
        <v>3</v>
      </c>
      <c r="S7" s="240" t="s">
        <v>134</v>
      </c>
      <c r="T7" s="47" t="s">
        <v>125</v>
      </c>
      <c r="U7" s="174" t="s">
        <v>5</v>
      </c>
      <c r="W7" s="92"/>
    </row>
    <row r="8" spans="1:23" ht="16.5" customHeight="1" x14ac:dyDescent="0.55000000000000004">
      <c r="A8" s="164" t="s">
        <v>121</v>
      </c>
      <c r="B8" s="3">
        <v>214</v>
      </c>
      <c r="C8" s="3">
        <v>214</v>
      </c>
      <c r="D8" s="3" t="s">
        <v>81</v>
      </c>
      <c r="E8" s="68"/>
      <c r="F8"/>
      <c r="K8" s="182" t="s">
        <v>135</v>
      </c>
      <c r="L8" s="180">
        <v>539118</v>
      </c>
      <c r="M8" s="181">
        <v>199054</v>
      </c>
      <c r="N8" s="180">
        <v>95856</v>
      </c>
      <c r="O8" s="180">
        <v>176530</v>
      </c>
      <c r="P8" s="180">
        <v>74928</v>
      </c>
      <c r="Q8" s="180">
        <v>54279</v>
      </c>
      <c r="R8" s="180">
        <v>43327</v>
      </c>
      <c r="S8" s="180">
        <v>14462</v>
      </c>
      <c r="T8" s="180">
        <v>22727</v>
      </c>
      <c r="U8" s="180">
        <v>69026</v>
      </c>
      <c r="V8" s="92">
        <f>SUM(L8:U8)</f>
        <v>1289307</v>
      </c>
      <c r="W8" s="92"/>
    </row>
    <row r="9" spans="1:23" ht="16.5" customHeight="1" x14ac:dyDescent="0.55000000000000004">
      <c r="A9" s="164" t="s">
        <v>120</v>
      </c>
      <c r="B9" s="28">
        <v>175032</v>
      </c>
      <c r="C9" s="28">
        <v>74424</v>
      </c>
      <c r="D9" s="28">
        <v>100608</v>
      </c>
      <c r="E9" s="68"/>
      <c r="F9"/>
      <c r="K9" s="182" t="s">
        <v>136</v>
      </c>
      <c r="L9" s="172">
        <f>B7</f>
        <v>512298</v>
      </c>
      <c r="M9" s="173">
        <f>B9</f>
        <v>175032</v>
      </c>
      <c r="N9" s="172">
        <f>B12</f>
        <v>72915</v>
      </c>
      <c r="O9" s="172">
        <f>B13</f>
        <v>227568</v>
      </c>
      <c r="P9" s="172">
        <f>B15</f>
        <v>55728</v>
      </c>
      <c r="Q9" s="172">
        <f>B21</f>
        <v>64051</v>
      </c>
      <c r="R9" s="172">
        <f>B22</f>
        <v>32885</v>
      </c>
      <c r="S9" s="172">
        <f>B23</f>
        <v>22301</v>
      </c>
      <c r="T9" s="172">
        <f>B25</f>
        <v>34837</v>
      </c>
      <c r="U9" s="172">
        <f>B5-SUM(L9:T9)</f>
        <v>61708</v>
      </c>
      <c r="V9" s="92">
        <f>SUM(L9:U9)</f>
        <v>1259323</v>
      </c>
      <c r="W9" s="92"/>
    </row>
    <row r="10" spans="1:23" ht="16.5" customHeight="1" x14ac:dyDescent="0.55000000000000004">
      <c r="A10" s="164" t="s">
        <v>119</v>
      </c>
      <c r="B10" s="28">
        <v>2613</v>
      </c>
      <c r="C10" s="28">
        <v>2613</v>
      </c>
      <c r="D10" s="3" t="s">
        <v>81</v>
      </c>
      <c r="E10" s="68"/>
      <c r="F10"/>
      <c r="K10" s="167"/>
      <c r="L10" s="171"/>
      <c r="M10" s="171"/>
      <c r="N10" s="171"/>
      <c r="O10" s="171"/>
      <c r="P10" s="171"/>
      <c r="Q10" s="47"/>
      <c r="R10" s="47"/>
      <c r="S10" s="47"/>
      <c r="T10" s="47"/>
      <c r="U10" s="47"/>
      <c r="W10" s="92"/>
    </row>
    <row r="11" spans="1:23" ht="16.5" customHeight="1" x14ac:dyDescent="0.55000000000000004">
      <c r="A11" s="164" t="s">
        <v>118</v>
      </c>
      <c r="B11" s="28">
        <v>4489</v>
      </c>
      <c r="C11" s="28">
        <v>3923</v>
      </c>
      <c r="D11" s="28">
        <v>566</v>
      </c>
      <c r="E11" s="68"/>
      <c r="F11"/>
      <c r="K11" s="167"/>
      <c r="L11" s="171"/>
      <c r="M11" s="171"/>
      <c r="N11" s="171"/>
      <c r="O11" s="171"/>
      <c r="P11" s="171"/>
      <c r="Q11" s="47"/>
      <c r="R11" s="47"/>
      <c r="S11" s="47"/>
      <c r="T11" s="47"/>
      <c r="U11" s="167"/>
      <c r="V11" s="191">
        <f>(V9-V8)*100/V8</f>
        <v>-2.3255904140751582</v>
      </c>
      <c r="W11" s="92"/>
    </row>
    <row r="12" spans="1:23" ht="16.5" customHeight="1" x14ac:dyDescent="0.55000000000000004">
      <c r="A12" s="162" t="s">
        <v>117</v>
      </c>
      <c r="B12" s="28">
        <v>72915</v>
      </c>
      <c r="C12" s="28">
        <v>60414</v>
      </c>
      <c r="D12" s="28">
        <v>12501</v>
      </c>
      <c r="E12" s="68"/>
      <c r="F12"/>
      <c r="K12"/>
      <c r="L12" s="170" t="s">
        <v>123</v>
      </c>
      <c r="M12" s="47"/>
      <c r="N12" s="47"/>
      <c r="O12" s="47"/>
      <c r="P12" s="47"/>
      <c r="Q12" s="47"/>
      <c r="R12" s="47"/>
      <c r="S12" s="47"/>
      <c r="T12" s="47"/>
      <c r="U12" s="47"/>
      <c r="W12" s="92"/>
    </row>
    <row r="13" spans="1:23" ht="16.5" customHeight="1" x14ac:dyDescent="0.55000000000000004">
      <c r="A13" s="162" t="s">
        <v>116</v>
      </c>
      <c r="B13" s="28">
        <v>227568</v>
      </c>
      <c r="C13" s="28">
        <v>119372</v>
      </c>
      <c r="D13" s="28">
        <v>108196</v>
      </c>
      <c r="E13" s="68"/>
      <c r="F13"/>
      <c r="K13" s="167"/>
      <c r="L13" s="47"/>
      <c r="M13" s="47"/>
      <c r="N13" s="47"/>
      <c r="O13" s="47"/>
      <c r="P13" s="47"/>
      <c r="Q13" s="47"/>
      <c r="R13" s="47"/>
      <c r="S13" s="47"/>
      <c r="T13" s="47"/>
      <c r="U13" s="47"/>
      <c r="W13" s="92"/>
    </row>
    <row r="14" spans="1:23" ht="16.5" customHeight="1" x14ac:dyDescent="0.55000000000000004">
      <c r="A14" s="162" t="s">
        <v>115</v>
      </c>
      <c r="B14" s="28">
        <v>21649</v>
      </c>
      <c r="C14" s="28">
        <v>18535</v>
      </c>
      <c r="D14" s="28">
        <v>3114</v>
      </c>
      <c r="E14" s="68"/>
      <c r="F14"/>
      <c r="K14"/>
      <c r="L14" s="169">
        <f t="shared" ref="L14:U14" si="0">L9-L8</f>
        <v>-26820</v>
      </c>
      <c r="M14" s="169">
        <f t="shared" si="0"/>
        <v>-24022</v>
      </c>
      <c r="N14" s="169">
        <f t="shared" si="0"/>
        <v>-22941</v>
      </c>
      <c r="O14" s="169">
        <f t="shared" si="0"/>
        <v>51038</v>
      </c>
      <c r="P14" s="169">
        <f t="shared" si="0"/>
        <v>-19200</v>
      </c>
      <c r="Q14" s="169">
        <f t="shared" si="0"/>
        <v>9772</v>
      </c>
      <c r="R14" s="169">
        <f t="shared" si="0"/>
        <v>-10442</v>
      </c>
      <c r="S14" s="169">
        <f t="shared" si="0"/>
        <v>7839</v>
      </c>
      <c r="T14" s="169">
        <f t="shared" si="0"/>
        <v>12110</v>
      </c>
      <c r="U14" s="169">
        <f t="shared" si="0"/>
        <v>-7318</v>
      </c>
      <c r="W14" s="92"/>
    </row>
    <row r="15" spans="1:23" ht="16.5" customHeight="1" x14ac:dyDescent="0.55000000000000004">
      <c r="A15" s="164" t="s">
        <v>114</v>
      </c>
      <c r="B15" s="28">
        <v>55728</v>
      </c>
      <c r="C15" s="28">
        <v>17299</v>
      </c>
      <c r="D15" s="28">
        <v>38429</v>
      </c>
      <c r="E15" s="68"/>
      <c r="F15"/>
      <c r="K15" s="167"/>
      <c r="L15" s="7">
        <v>-26820</v>
      </c>
      <c r="M15" s="7">
        <v>-24022</v>
      </c>
      <c r="N15" s="45">
        <v>-22941</v>
      </c>
      <c r="O15" s="7">
        <v>51038</v>
      </c>
      <c r="P15" s="7">
        <v>-19200</v>
      </c>
      <c r="Q15" s="7">
        <v>9772</v>
      </c>
      <c r="R15" s="7">
        <v>-10442</v>
      </c>
      <c r="S15" s="7">
        <v>7839</v>
      </c>
      <c r="T15" s="7">
        <v>12110</v>
      </c>
      <c r="U15" s="66">
        <v>-7318</v>
      </c>
      <c r="W15" s="92"/>
    </row>
    <row r="16" spans="1:23" ht="16.5" customHeight="1" x14ac:dyDescent="0.55000000000000004">
      <c r="A16" s="162" t="s">
        <v>113</v>
      </c>
      <c r="B16" s="28">
        <v>2646</v>
      </c>
      <c r="C16" s="28">
        <v>1401</v>
      </c>
      <c r="D16" s="3">
        <v>1245</v>
      </c>
      <c r="E16" s="68"/>
      <c r="F16"/>
      <c r="M16" s="101"/>
      <c r="Q16" s="101"/>
      <c r="R16" s="101"/>
      <c r="S16" s="101"/>
      <c r="T16" s="101"/>
    </row>
    <row r="17" spans="1:22" ht="16.5" customHeight="1" x14ac:dyDescent="0.55000000000000004">
      <c r="A17" s="162" t="s">
        <v>112</v>
      </c>
      <c r="B17" s="28">
        <v>5301</v>
      </c>
      <c r="C17" s="28">
        <v>1422</v>
      </c>
      <c r="D17" s="28">
        <v>3879</v>
      </c>
      <c r="E17" s="68"/>
      <c r="F17"/>
      <c r="M17" s="101"/>
      <c r="Q17" s="101"/>
      <c r="R17" s="101"/>
      <c r="S17" s="101"/>
      <c r="T17" s="101"/>
    </row>
    <row r="18" spans="1:22" ht="16.5" customHeight="1" x14ac:dyDescent="0.55000000000000004">
      <c r="A18" s="162" t="s">
        <v>111</v>
      </c>
      <c r="B18" s="28">
        <v>2802</v>
      </c>
      <c r="C18" s="28">
        <v>855</v>
      </c>
      <c r="D18" s="28">
        <v>1947</v>
      </c>
      <c r="E18" s="68"/>
      <c r="F18"/>
      <c r="M18" s="101"/>
      <c r="Q18" s="101"/>
      <c r="R18" s="101"/>
      <c r="S18" s="101"/>
      <c r="T18" s="101"/>
    </row>
    <row r="19" spans="1:22" ht="16.5" customHeight="1" x14ac:dyDescent="0.55000000000000004">
      <c r="A19" s="162" t="s">
        <v>110</v>
      </c>
      <c r="B19" s="28">
        <v>6690</v>
      </c>
      <c r="C19" s="3">
        <v>3231</v>
      </c>
      <c r="D19" s="28">
        <v>3459</v>
      </c>
      <c r="E19" s="68"/>
      <c r="F19"/>
      <c r="M19" s="101"/>
      <c r="Q19" s="101"/>
      <c r="R19" s="101"/>
      <c r="S19" s="101"/>
      <c r="T19" s="101"/>
    </row>
    <row r="20" spans="1:22" ht="16.5" customHeight="1" x14ac:dyDescent="0.55000000000000004">
      <c r="A20" s="164" t="s">
        <v>109</v>
      </c>
      <c r="B20" s="28">
        <v>5442</v>
      </c>
      <c r="C20" s="28">
        <v>2217</v>
      </c>
      <c r="D20" s="28">
        <v>3225</v>
      </c>
      <c r="E20" s="68"/>
      <c r="F20"/>
      <c r="M20" s="101"/>
      <c r="Q20" s="101"/>
      <c r="R20" s="101"/>
      <c r="S20" s="101"/>
      <c r="T20" s="101"/>
    </row>
    <row r="21" spans="1:22" ht="16.5" customHeight="1" x14ac:dyDescent="0.55000000000000004">
      <c r="A21" s="162" t="s">
        <v>108</v>
      </c>
      <c r="B21" s="28">
        <v>64051</v>
      </c>
      <c r="C21" s="28">
        <v>36963</v>
      </c>
      <c r="D21" s="28">
        <v>27088</v>
      </c>
      <c r="E21" s="68"/>
      <c r="F21"/>
      <c r="M21" s="101"/>
      <c r="Q21" s="101"/>
      <c r="R21" s="101"/>
      <c r="S21" s="101"/>
      <c r="T21" s="101"/>
    </row>
    <row r="22" spans="1:22" ht="16.5" customHeight="1" x14ac:dyDescent="0.55000000000000004">
      <c r="A22" s="162" t="s">
        <v>107</v>
      </c>
      <c r="B22" s="28">
        <v>32885</v>
      </c>
      <c r="C22" s="28">
        <v>11561</v>
      </c>
      <c r="D22" s="28">
        <v>21324</v>
      </c>
      <c r="E22" s="68"/>
      <c r="F22"/>
      <c r="M22" s="101"/>
      <c r="Q22" s="101"/>
      <c r="R22" s="101"/>
      <c r="S22" s="101"/>
      <c r="T22" s="101"/>
    </row>
    <row r="23" spans="1:22" ht="16.5" customHeight="1" x14ac:dyDescent="0.55000000000000004">
      <c r="A23" s="164" t="s">
        <v>106</v>
      </c>
      <c r="B23" s="28">
        <v>22301</v>
      </c>
      <c r="C23" s="28">
        <v>7188</v>
      </c>
      <c r="D23" s="28">
        <v>15113</v>
      </c>
      <c r="E23" s="68"/>
      <c r="F23"/>
      <c r="M23" s="101"/>
      <c r="Q23" s="101"/>
      <c r="R23" s="101"/>
      <c r="S23" s="101"/>
      <c r="T23" s="101"/>
    </row>
    <row r="24" spans="1:22" ht="21" customHeight="1" x14ac:dyDescent="0.55000000000000004">
      <c r="A24" s="164" t="s">
        <v>105</v>
      </c>
      <c r="B24" s="28">
        <v>4057</v>
      </c>
      <c r="C24" s="28">
        <v>2356</v>
      </c>
      <c r="D24" s="28">
        <v>1701</v>
      </c>
      <c r="E24" s="68"/>
      <c r="F24"/>
      <c r="I24" s="66"/>
      <c r="M24" s="101"/>
      <c r="Q24" s="101"/>
      <c r="R24" s="101"/>
      <c r="S24" s="101"/>
      <c r="T24" s="101"/>
    </row>
    <row r="25" spans="1:22" ht="16.5" customHeight="1" x14ac:dyDescent="0.55000000000000004">
      <c r="A25" s="162" t="s">
        <v>104</v>
      </c>
      <c r="B25" s="28">
        <v>34837</v>
      </c>
      <c r="C25" s="28">
        <v>20308</v>
      </c>
      <c r="D25" s="28">
        <v>14529</v>
      </c>
      <c r="E25" s="68"/>
      <c r="F25"/>
      <c r="I25" s="66"/>
      <c r="K25" s="92"/>
      <c r="M25" s="101"/>
      <c r="Q25" s="101"/>
      <c r="R25" s="101"/>
      <c r="S25" s="101"/>
      <c r="T25" s="101"/>
    </row>
    <row r="26" spans="1:22" ht="16.5" customHeight="1" x14ac:dyDescent="0.5">
      <c r="A26" s="162" t="s">
        <v>103</v>
      </c>
      <c r="B26" s="133">
        <v>5805</v>
      </c>
      <c r="C26" s="133" t="s">
        <v>81</v>
      </c>
      <c r="D26" s="133">
        <v>5805</v>
      </c>
      <c r="E26" s="68"/>
      <c r="F26" s="167"/>
      <c r="G26" s="66"/>
      <c r="H26" s="68"/>
      <c r="I26" s="66"/>
      <c r="K26" s="92"/>
      <c r="M26" s="101"/>
      <c r="Q26" s="101"/>
      <c r="R26" s="101"/>
      <c r="S26" s="101"/>
      <c r="T26" s="101"/>
      <c r="U26" s="68"/>
    </row>
    <row r="27" spans="1:22" ht="16.5" customHeight="1" x14ac:dyDescent="0.55000000000000004">
      <c r="A27" s="162" t="s">
        <v>102</v>
      </c>
      <c r="B27" s="3" t="s">
        <v>2</v>
      </c>
      <c r="C27" s="3" t="s">
        <v>81</v>
      </c>
      <c r="D27" s="3" t="s">
        <v>2</v>
      </c>
      <c r="E27" s="68"/>
      <c r="F27" s="7"/>
      <c r="G27" s="66"/>
      <c r="H27" s="68"/>
      <c r="I27" s="66"/>
      <c r="K27" s="92"/>
      <c r="M27" s="101"/>
      <c r="Q27" s="101"/>
      <c r="R27" s="101"/>
      <c r="S27" s="101"/>
      <c r="T27" s="101"/>
      <c r="U27" s="68"/>
      <c r="V27" s="68"/>
    </row>
    <row r="28" spans="1:22" s="68" customFormat="1" ht="16.5" customHeight="1" x14ac:dyDescent="0.55000000000000004">
      <c r="A28" s="162" t="s">
        <v>101</v>
      </c>
      <c r="B28" s="3" t="s">
        <v>2</v>
      </c>
      <c r="C28" s="3" t="s">
        <v>81</v>
      </c>
      <c r="D28" s="3" t="s">
        <v>2</v>
      </c>
      <c r="F28" s="7"/>
      <c r="H28" s="66"/>
      <c r="I28" s="66"/>
      <c r="J28" s="66"/>
      <c r="K28" s="92"/>
      <c r="L28" s="92"/>
      <c r="M28" s="101"/>
      <c r="N28" s="66"/>
      <c r="O28" s="66"/>
      <c r="P28" s="92"/>
      <c r="Q28" s="101"/>
      <c r="R28" s="101"/>
      <c r="S28" s="101"/>
      <c r="T28" s="101"/>
      <c r="U28" s="66"/>
    </row>
    <row r="29" spans="1:22" s="68" customFormat="1" ht="25.9" customHeight="1" x14ac:dyDescent="0.55000000000000004">
      <c r="C29" s="168" t="s">
        <v>32</v>
      </c>
      <c r="F29" s="7"/>
      <c r="H29" s="66"/>
      <c r="I29" s="66"/>
      <c r="J29" s="66"/>
      <c r="K29" s="92"/>
      <c r="L29" s="92"/>
      <c r="M29" s="101"/>
      <c r="N29" s="66"/>
      <c r="O29" s="66"/>
      <c r="P29" s="92"/>
      <c r="Q29" s="101"/>
      <c r="R29" s="101"/>
      <c r="S29" s="101"/>
      <c r="T29" s="101"/>
      <c r="U29" s="66"/>
      <c r="V29" s="66"/>
    </row>
    <row r="30" spans="1:22" ht="18" customHeight="1" x14ac:dyDescent="0.55000000000000004">
      <c r="A30" s="71" t="s">
        <v>8</v>
      </c>
      <c r="B30" s="166">
        <v>100</v>
      </c>
      <c r="C30" s="166">
        <v>100</v>
      </c>
      <c r="D30" s="166">
        <v>100</v>
      </c>
      <c r="E30" s="68"/>
      <c r="F30" s="7"/>
      <c r="G30" s="66"/>
      <c r="H30" s="66"/>
      <c r="I30" s="66"/>
      <c r="K30" s="92"/>
      <c r="M30" s="101"/>
      <c r="Q30" s="101"/>
      <c r="R30" s="101"/>
      <c r="S30" s="101"/>
      <c r="T30" s="101"/>
    </row>
    <row r="31" spans="1:22" ht="16.5" customHeight="1" x14ac:dyDescent="0.55000000000000004">
      <c r="A31" s="164" t="s">
        <v>122</v>
      </c>
      <c r="B31" s="163">
        <f>B7*100/$B$5</f>
        <v>40.680429087692353</v>
      </c>
      <c r="C31" s="163">
        <f>C7*100/$C$5</f>
        <v>45.149231895703956</v>
      </c>
      <c r="D31" s="165">
        <f>D7*100/$D$5</f>
        <v>35.076480843097038</v>
      </c>
      <c r="E31" s="68"/>
      <c r="F31" s="7"/>
      <c r="G31" s="66"/>
      <c r="H31" s="66"/>
      <c r="I31" s="66"/>
      <c r="K31" s="92"/>
      <c r="M31" s="101"/>
      <c r="Q31" s="101"/>
      <c r="R31" s="101"/>
      <c r="S31" s="101"/>
      <c r="T31" s="101"/>
    </row>
    <row r="32" spans="1:22" ht="16.5" customHeight="1" x14ac:dyDescent="0.55000000000000004">
      <c r="A32" s="164" t="s">
        <v>121</v>
      </c>
      <c r="B32" s="163">
        <f>B8*100/$B$5</f>
        <v>1.6993257488348897E-2</v>
      </c>
      <c r="C32" s="163">
        <f>C8*100/$C$5</f>
        <v>3.0544331386013264E-2</v>
      </c>
      <c r="D32" s="165" t="s">
        <v>2</v>
      </c>
      <c r="E32" s="68"/>
      <c r="F32" s="7"/>
      <c r="G32" s="66"/>
      <c r="H32" s="66"/>
      <c r="I32" s="66"/>
      <c r="K32" s="92"/>
      <c r="M32" s="101"/>
      <c r="Q32" s="101"/>
      <c r="R32" s="101"/>
      <c r="S32" s="101"/>
      <c r="T32" s="101"/>
    </row>
    <row r="33" spans="1:20" ht="16.5" customHeight="1" x14ac:dyDescent="0.55000000000000004">
      <c r="A33" s="164" t="s">
        <v>120</v>
      </c>
      <c r="B33" s="163">
        <f t="shared" ref="B33:B41" si="1">B9*100/$B$5</f>
        <v>13.898896470563946</v>
      </c>
      <c r="C33" s="163">
        <f>C9*100/$C$5+0.03</f>
        <v>10.652576257348837</v>
      </c>
      <c r="D33" s="165">
        <f>D9*100/$D$5</f>
        <v>18.007452989250083</v>
      </c>
      <c r="E33" s="68"/>
      <c r="F33" s="7"/>
      <c r="G33" s="66"/>
      <c r="H33" s="66"/>
      <c r="I33" s="66"/>
      <c r="K33" s="92"/>
      <c r="M33" s="101"/>
      <c r="Q33" s="101"/>
      <c r="R33" s="101"/>
      <c r="S33" s="101"/>
      <c r="T33" s="101"/>
    </row>
    <row r="34" spans="1:20" ht="16.5" customHeight="1" x14ac:dyDescent="0.55000000000000004">
      <c r="A34" s="164" t="s">
        <v>119</v>
      </c>
      <c r="B34" s="163">
        <f t="shared" si="1"/>
        <v>0.2074924383974564</v>
      </c>
      <c r="C34" s="163">
        <f t="shared" ref="C34:C43" si="2">C10*100/$C$5</f>
        <v>0.37295485005445167</v>
      </c>
      <c r="D34" s="3" t="s">
        <v>81</v>
      </c>
      <c r="E34" s="68"/>
      <c r="F34" s="7"/>
      <c r="G34" s="66"/>
      <c r="H34" s="66"/>
      <c r="I34" s="66"/>
      <c r="K34" s="92"/>
      <c r="M34" s="101"/>
      <c r="Q34" s="101"/>
      <c r="R34" s="101"/>
      <c r="S34" s="101"/>
      <c r="T34" s="101"/>
    </row>
    <row r="35" spans="1:20" ht="16.5" customHeight="1" x14ac:dyDescent="0.55000000000000004">
      <c r="A35" s="164" t="s">
        <v>118</v>
      </c>
      <c r="B35" s="163">
        <f t="shared" si="1"/>
        <v>0.3564613685289636</v>
      </c>
      <c r="C35" s="163">
        <f t="shared" si="2"/>
        <v>0.55993183190341145</v>
      </c>
      <c r="D35" s="165">
        <f t="shared" ref="D35:D40" si="3">D11*100/$D$5</f>
        <v>0.1013062419679901</v>
      </c>
      <c r="E35" s="68"/>
      <c r="F35" s="7"/>
      <c r="G35" s="66"/>
      <c r="H35" s="66"/>
      <c r="I35" s="66"/>
      <c r="K35" s="92"/>
      <c r="M35" s="101"/>
      <c r="Q35" s="101"/>
      <c r="R35" s="101"/>
      <c r="S35" s="101"/>
      <c r="T35" s="101"/>
    </row>
    <row r="36" spans="1:20" ht="16.5" customHeight="1" x14ac:dyDescent="0.55000000000000004">
      <c r="A36" s="162" t="s">
        <v>117</v>
      </c>
      <c r="B36" s="163">
        <f t="shared" si="1"/>
        <v>5.7900157465558877</v>
      </c>
      <c r="C36" s="163">
        <f t="shared" si="2"/>
        <v>8.6229216652084357</v>
      </c>
      <c r="D36" s="165">
        <f t="shared" si="3"/>
        <v>2.2375076516640355</v>
      </c>
      <c r="E36" s="68"/>
      <c r="F36" s="7"/>
      <c r="G36" s="66"/>
      <c r="H36" s="66"/>
      <c r="I36" s="66"/>
      <c r="M36" s="101"/>
      <c r="Q36" s="101"/>
      <c r="R36" s="101"/>
      <c r="S36" s="101"/>
      <c r="T36" s="101"/>
    </row>
    <row r="37" spans="1:20" ht="16.5" customHeight="1" x14ac:dyDescent="0.55000000000000004">
      <c r="A37" s="162" t="s">
        <v>116</v>
      </c>
      <c r="B37" s="163">
        <f>B13*100/$B$5+0.03</f>
        <v>18.10066177620833</v>
      </c>
      <c r="C37" s="163">
        <f t="shared" si="2"/>
        <v>17.038027692575586</v>
      </c>
      <c r="D37" s="165">
        <f t="shared" si="3"/>
        <v>19.365600982276778</v>
      </c>
      <c r="E37" s="68"/>
      <c r="F37" s="7"/>
      <c r="G37" s="66"/>
      <c r="H37" s="66"/>
      <c r="I37" s="66"/>
      <c r="M37" s="101"/>
      <c r="Q37" s="101"/>
      <c r="R37" s="101"/>
      <c r="S37" s="101"/>
      <c r="T37" s="101"/>
    </row>
    <row r="38" spans="1:20" ht="16.5" customHeight="1" x14ac:dyDescent="0.55000000000000004">
      <c r="A38" s="162" t="s">
        <v>115</v>
      </c>
      <c r="B38" s="163">
        <f>B14*100/$B$5+0.03</f>
        <v>1.7490982774077819</v>
      </c>
      <c r="C38" s="163">
        <f t="shared" si="2"/>
        <v>2.6455101973820367</v>
      </c>
      <c r="D38" s="165">
        <f t="shared" si="3"/>
        <v>0.55736331711717513</v>
      </c>
      <c r="E38" s="68"/>
      <c r="F38" s="7"/>
      <c r="G38" s="66"/>
      <c r="H38" s="66"/>
      <c r="I38" s="66"/>
      <c r="L38" s="66"/>
      <c r="P38" s="66"/>
    </row>
    <row r="39" spans="1:20" ht="16.5" customHeight="1" x14ac:dyDescent="0.55000000000000004">
      <c r="A39" s="164" t="s">
        <v>114</v>
      </c>
      <c r="B39" s="163">
        <f t="shared" si="1"/>
        <v>4.4252348285547072</v>
      </c>
      <c r="C39" s="163">
        <f t="shared" si="2"/>
        <v>2.4690952740497361</v>
      </c>
      <c r="D39" s="165">
        <f t="shared" si="3"/>
        <v>6.8782642625227757</v>
      </c>
      <c r="E39" s="68"/>
      <c r="F39" s="7"/>
      <c r="G39" s="66"/>
      <c r="H39" s="66"/>
      <c r="I39" s="66"/>
      <c r="L39" s="66"/>
      <c r="P39" s="66"/>
    </row>
    <row r="40" spans="1:20" ht="16.5" customHeight="1" x14ac:dyDescent="0.55000000000000004">
      <c r="A40" s="162" t="s">
        <v>113</v>
      </c>
      <c r="B40" s="163">
        <f t="shared" si="1"/>
        <v>0.21011289399145414</v>
      </c>
      <c r="C40" s="163">
        <f t="shared" si="2"/>
        <v>0.1999654592140401</v>
      </c>
      <c r="D40" s="165">
        <f t="shared" si="3"/>
        <v>0.22283793507093227</v>
      </c>
      <c r="F40" s="7"/>
      <c r="G40" s="66"/>
      <c r="H40" s="66"/>
      <c r="I40" s="66"/>
      <c r="L40" s="66"/>
      <c r="P40" s="66"/>
    </row>
    <row r="41" spans="1:20" ht="16.5" customHeight="1" x14ac:dyDescent="0.55000000000000004">
      <c r="A41" s="162" t="s">
        <v>112</v>
      </c>
      <c r="B41" s="163">
        <f t="shared" si="1"/>
        <v>0.4209404576903622</v>
      </c>
      <c r="C41" s="163">
        <f t="shared" si="2"/>
        <v>0.20296280014444329</v>
      </c>
      <c r="D41" s="165">
        <f t="shared" ref="D41:D50" si="4">D17*100/$D$5</f>
        <v>0.69428783143786854</v>
      </c>
      <c r="F41" s="7"/>
      <c r="G41" s="66"/>
      <c r="H41" s="66"/>
      <c r="I41" s="66"/>
      <c r="K41" s="90"/>
      <c r="L41" s="66"/>
      <c r="P41" s="66"/>
    </row>
    <row r="42" spans="1:20" ht="16.5" customHeight="1" x14ac:dyDescent="0.55000000000000004">
      <c r="A42" s="162" t="s">
        <v>111</v>
      </c>
      <c r="B42" s="163">
        <f>B18*100/$B$5+0.03</f>
        <v>0.25250050225398885</v>
      </c>
      <c r="C42" s="163">
        <f t="shared" si="2"/>
        <v>0.12203459502355768</v>
      </c>
      <c r="D42" s="165">
        <f t="shared" si="4"/>
        <v>0.34848631291815674</v>
      </c>
      <c r="F42" s="7"/>
      <c r="G42" s="66"/>
      <c r="H42" s="66"/>
      <c r="I42" s="66"/>
      <c r="J42" s="90"/>
      <c r="K42" s="90"/>
      <c r="L42" s="66"/>
      <c r="P42" s="66"/>
    </row>
    <row r="43" spans="1:20" ht="16.5" customHeight="1" x14ac:dyDescent="0.55000000000000004">
      <c r="A43" s="162" t="s">
        <v>110</v>
      </c>
      <c r="B43" s="163">
        <f t="shared" ref="B43:B50" si="5">B19*100/$B$5</f>
        <v>0.5312378158740847</v>
      </c>
      <c r="C43" s="163">
        <f t="shared" si="2"/>
        <v>0.46116231172060212</v>
      </c>
      <c r="D43" s="163">
        <f t="shared" si="4"/>
        <v>0.61911358828140939</v>
      </c>
      <c r="F43" s="7"/>
      <c r="G43" s="66"/>
      <c r="H43" s="66"/>
      <c r="I43" s="66"/>
      <c r="J43" s="90"/>
      <c r="K43" s="90"/>
      <c r="L43" s="66"/>
      <c r="P43" s="66"/>
    </row>
    <row r="44" spans="1:20" ht="16.5" customHeight="1" x14ac:dyDescent="0.55000000000000004">
      <c r="A44" s="164" t="s">
        <v>109</v>
      </c>
      <c r="B44" s="163">
        <f t="shared" si="5"/>
        <v>0.43213694977380701</v>
      </c>
      <c r="C44" s="163">
        <f t="shared" ref="C44:C49" si="6">C20*100/$C$5</f>
        <v>0.3164335639382776</v>
      </c>
      <c r="D44" s="163">
        <f t="shared" si="4"/>
        <v>0.57723079566566793</v>
      </c>
      <c r="F44" s="7"/>
      <c r="G44" s="66"/>
      <c r="H44" s="66"/>
      <c r="I44" s="66"/>
      <c r="J44" s="90"/>
      <c r="K44" s="90"/>
      <c r="L44" s="66"/>
      <c r="P44" s="66"/>
    </row>
    <row r="45" spans="1:20" ht="16.5" customHeight="1" x14ac:dyDescent="0.55000000000000004">
      <c r="A45" s="162" t="s">
        <v>108</v>
      </c>
      <c r="B45" s="163">
        <f t="shared" si="5"/>
        <v>5.0861454924590435</v>
      </c>
      <c r="C45" s="163">
        <f t="shared" si="6"/>
        <v>5.2757482290710671</v>
      </c>
      <c r="D45" s="163">
        <f t="shared" si="4"/>
        <v>4.8483807110051513</v>
      </c>
      <c r="F45" s="7"/>
      <c r="G45" s="66"/>
      <c r="H45" s="66"/>
      <c r="I45" s="66"/>
      <c r="J45" s="90"/>
      <c r="L45" s="66"/>
      <c r="P45" s="66"/>
    </row>
    <row r="46" spans="1:20" ht="16.5" customHeight="1" x14ac:dyDescent="0.55000000000000004">
      <c r="A46" s="162" t="s">
        <v>107</v>
      </c>
      <c r="B46" s="163">
        <f t="shared" si="5"/>
        <v>2.6113237032913714</v>
      </c>
      <c r="C46" s="163">
        <f t="shared" si="6"/>
        <v>1.6501075474471933</v>
      </c>
      <c r="D46" s="163">
        <f t="shared" si="4"/>
        <v>3.8167037168293652</v>
      </c>
      <c r="F46" s="7"/>
      <c r="G46" s="66"/>
      <c r="H46" s="66"/>
      <c r="L46" s="66"/>
      <c r="P46" s="66"/>
    </row>
    <row r="47" spans="1:20" ht="16.5" customHeight="1" x14ac:dyDescent="0.55000000000000004">
      <c r="A47" s="164" t="s">
        <v>106</v>
      </c>
      <c r="B47" s="163">
        <f t="shared" si="5"/>
        <v>1.770872127325555</v>
      </c>
      <c r="C47" s="163">
        <f t="shared" si="6"/>
        <v>1.0259469813208568</v>
      </c>
      <c r="D47" s="163">
        <f t="shared" si="4"/>
        <v>2.7050198495799194</v>
      </c>
      <c r="F47" s="7"/>
      <c r="G47" s="66"/>
      <c r="H47" s="66"/>
      <c r="L47" s="66"/>
      <c r="P47" s="66"/>
    </row>
    <row r="48" spans="1:20" ht="16.5" customHeight="1" x14ac:dyDescent="0.55000000000000004">
      <c r="A48" s="164" t="s">
        <v>105</v>
      </c>
      <c r="B48" s="163">
        <f t="shared" si="5"/>
        <v>0.32215722257117513</v>
      </c>
      <c r="C48" s="163">
        <f t="shared" si="6"/>
        <v>0.33627310628713669</v>
      </c>
      <c r="D48" s="3" t="s">
        <v>81</v>
      </c>
      <c r="F48" s="7"/>
      <c r="G48" s="66"/>
      <c r="H48" s="66"/>
      <c r="L48" s="66"/>
      <c r="P48" s="66"/>
    </row>
    <row r="49" spans="1:16" ht="16.5" customHeight="1" x14ac:dyDescent="0.55000000000000004">
      <c r="A49" s="162" t="s">
        <v>104</v>
      </c>
      <c r="B49" s="163">
        <f t="shared" si="5"/>
        <v>2.7663276220636011</v>
      </c>
      <c r="C49" s="163">
        <f t="shared" si="6"/>
        <v>2.8985714102203617</v>
      </c>
      <c r="D49" s="163">
        <f t="shared" si="4"/>
        <v>2.6004918543337951</v>
      </c>
      <c r="F49" s="7"/>
      <c r="G49" s="66"/>
      <c r="H49" s="66"/>
      <c r="L49" s="66"/>
      <c r="P49" s="66"/>
    </row>
    <row r="50" spans="1:16" ht="16.5" customHeight="1" x14ac:dyDescent="0.55000000000000004">
      <c r="A50" s="162" t="s">
        <v>103</v>
      </c>
      <c r="B50" s="163">
        <f t="shared" si="5"/>
        <v>0.46096196130778205</v>
      </c>
      <c r="C50" s="161">
        <v>0</v>
      </c>
      <c r="D50" s="163">
        <f t="shared" si="4"/>
        <v>1.0390154321982024</v>
      </c>
      <c r="G50" s="66"/>
      <c r="H50" s="66"/>
      <c r="L50" s="66"/>
      <c r="P50" s="66"/>
    </row>
    <row r="51" spans="1:16" ht="16.5" customHeight="1" x14ac:dyDescent="0.55000000000000004">
      <c r="A51" s="162" t="s">
        <v>102</v>
      </c>
      <c r="B51" s="161">
        <v>0</v>
      </c>
      <c r="C51" s="160">
        <v>0</v>
      </c>
      <c r="D51" s="160">
        <v>0</v>
      </c>
      <c r="G51" s="66"/>
      <c r="H51" s="66"/>
      <c r="L51" s="66"/>
      <c r="N51" s="90"/>
      <c r="O51" s="90"/>
      <c r="P51" s="66"/>
    </row>
    <row r="52" spans="1:16" ht="16.5" customHeight="1" x14ac:dyDescent="0.55000000000000004">
      <c r="A52" s="162" t="s">
        <v>101</v>
      </c>
      <c r="B52" s="161">
        <v>0</v>
      </c>
      <c r="C52" s="160">
        <v>0</v>
      </c>
      <c r="D52" s="160">
        <v>0</v>
      </c>
      <c r="G52" s="66"/>
      <c r="H52" s="66"/>
      <c r="L52" s="66"/>
      <c r="N52" s="90"/>
      <c r="O52" s="90"/>
      <c r="P52" s="66"/>
    </row>
    <row r="53" spans="1:16" ht="14.25" customHeight="1" x14ac:dyDescent="0.55000000000000004">
      <c r="A53" s="93"/>
      <c r="B53" s="197"/>
      <c r="C53" s="159"/>
      <c r="D53" s="159"/>
      <c r="L53" s="66"/>
      <c r="N53" s="90"/>
      <c r="O53" s="90"/>
      <c r="P53" s="66"/>
    </row>
    <row r="54" spans="1:16" ht="14.25" customHeight="1" x14ac:dyDescent="0.55000000000000004">
      <c r="B54" s="90"/>
      <c r="L54" s="66"/>
      <c r="N54" s="90"/>
      <c r="O54" s="90"/>
      <c r="P54" s="66"/>
    </row>
    <row r="55" spans="1:16" ht="22.5" customHeight="1" x14ac:dyDescent="0.55000000000000004">
      <c r="A55" s="10" t="s">
        <v>17</v>
      </c>
      <c r="B55" s="90"/>
      <c r="L55" s="66"/>
      <c r="N55" s="90"/>
      <c r="O55" s="90"/>
      <c r="P55" s="66"/>
    </row>
    <row r="56" spans="1:16" ht="14.25" customHeight="1" x14ac:dyDescent="0.55000000000000004">
      <c r="L56" s="66"/>
      <c r="N56" s="90"/>
      <c r="O56" s="90"/>
      <c r="P56" s="66"/>
    </row>
    <row r="57" spans="1:16" ht="14.25" customHeight="1" x14ac:dyDescent="0.55000000000000004">
      <c r="L57" s="66"/>
      <c r="N57" s="90"/>
      <c r="O57" s="90"/>
      <c r="P57" s="66"/>
    </row>
    <row r="58" spans="1:16" ht="14.25" customHeight="1" x14ac:dyDescent="0.55000000000000004">
      <c r="L58" s="66"/>
      <c r="N58" s="90"/>
      <c r="O58" s="90"/>
      <c r="P58" s="66"/>
    </row>
    <row r="59" spans="1:16" ht="14.25" customHeight="1" x14ac:dyDescent="0.55000000000000004">
      <c r="L59" s="66"/>
      <c r="N59" s="90"/>
      <c r="O59" s="90"/>
      <c r="P59" s="66"/>
    </row>
    <row r="60" spans="1:16" ht="14.25" customHeight="1" x14ac:dyDescent="0.55000000000000004">
      <c r="L60" s="66"/>
      <c r="N60" s="90"/>
      <c r="O60" s="90"/>
      <c r="P60" s="66"/>
    </row>
    <row r="61" spans="1:16" ht="14.25" customHeight="1" x14ac:dyDescent="0.55000000000000004">
      <c r="L61" s="66"/>
      <c r="N61" s="90"/>
      <c r="O61" s="90"/>
      <c r="P61" s="66"/>
    </row>
    <row r="62" spans="1:16" ht="14.25" customHeight="1" x14ac:dyDescent="0.55000000000000004">
      <c r="L62" s="66"/>
      <c r="N62" s="90"/>
      <c r="O62" s="90"/>
      <c r="P62" s="66"/>
    </row>
    <row r="63" spans="1:16" ht="14.25" customHeight="1" x14ac:dyDescent="0.55000000000000004">
      <c r="L63" s="66"/>
      <c r="N63" s="90"/>
      <c r="O63" s="90"/>
      <c r="P63" s="66"/>
    </row>
    <row r="64" spans="1:16" ht="14.25" customHeight="1" x14ac:dyDescent="0.55000000000000004">
      <c r="L64" s="66"/>
      <c r="N64" s="90"/>
      <c r="O64" s="90"/>
      <c r="P64" s="66"/>
    </row>
    <row r="65" spans="2:16" ht="14.25" customHeight="1" x14ac:dyDescent="0.55000000000000004">
      <c r="L65" s="66"/>
      <c r="N65" s="90"/>
      <c r="O65" s="90"/>
      <c r="P65" s="66"/>
    </row>
    <row r="66" spans="2:16" ht="14.25" customHeight="1" x14ac:dyDescent="0.55000000000000004">
      <c r="L66" s="66"/>
      <c r="N66" s="90"/>
      <c r="O66" s="90"/>
      <c r="P66" s="66"/>
    </row>
    <row r="69" spans="2:16" ht="14.25" customHeight="1" x14ac:dyDescent="0.55000000000000004">
      <c r="I69" s="66"/>
    </row>
    <row r="70" spans="2:16" ht="14.25" customHeight="1" x14ac:dyDescent="0.55000000000000004">
      <c r="I70" s="66"/>
    </row>
    <row r="71" spans="2:16" ht="14.25" customHeight="1" x14ac:dyDescent="0.55000000000000004">
      <c r="I71" s="66"/>
    </row>
    <row r="72" spans="2:16" ht="14.25" customHeight="1" x14ac:dyDescent="0.55000000000000004">
      <c r="I72" s="66"/>
    </row>
    <row r="73" spans="2:16" ht="14.25" customHeight="1" x14ac:dyDescent="0.55000000000000004">
      <c r="I73" s="66"/>
    </row>
    <row r="74" spans="2:16" ht="14.25" customHeight="1" x14ac:dyDescent="0.55000000000000004">
      <c r="I74" s="66"/>
    </row>
    <row r="75" spans="2:16" ht="14.25" customHeight="1" x14ac:dyDescent="0.55000000000000004">
      <c r="I75" s="66"/>
    </row>
    <row r="76" spans="2:16" ht="14.25" customHeight="1" x14ac:dyDescent="0.5">
      <c r="B76" s="90"/>
      <c r="C76" s="90"/>
      <c r="D76" s="66"/>
      <c r="G76" s="66"/>
      <c r="H76" s="66"/>
      <c r="I76" s="66"/>
    </row>
    <row r="77" spans="2:16" ht="14.25" customHeight="1" x14ac:dyDescent="0.5">
      <c r="B77" s="90"/>
      <c r="C77" s="90"/>
      <c r="D77" s="66"/>
      <c r="G77" s="66"/>
      <c r="H77" s="66"/>
      <c r="I77" s="66"/>
    </row>
    <row r="78" spans="2:16" ht="14.25" customHeight="1" x14ac:dyDescent="0.5">
      <c r="B78" s="90"/>
      <c r="C78" s="90"/>
      <c r="D78" s="66"/>
      <c r="G78" s="66"/>
      <c r="H78" s="66"/>
      <c r="I78" s="66"/>
    </row>
    <row r="79" spans="2:16" ht="14.25" customHeight="1" x14ac:dyDescent="0.5">
      <c r="B79" s="90"/>
      <c r="C79" s="90"/>
      <c r="D79" s="66"/>
      <c r="G79" s="66"/>
      <c r="H79" s="66"/>
      <c r="I79" s="66"/>
    </row>
    <row r="80" spans="2:16" ht="14.25" customHeight="1" x14ac:dyDescent="0.5">
      <c r="B80" s="90"/>
      <c r="C80" s="90"/>
      <c r="D80" s="66"/>
      <c r="G80" s="66"/>
      <c r="H80" s="66"/>
      <c r="I80" s="66"/>
    </row>
    <row r="81" spans="2:9" ht="14.25" customHeight="1" x14ac:dyDescent="0.5">
      <c r="B81" s="90"/>
      <c r="C81" s="90"/>
      <c r="D81" s="66"/>
      <c r="G81" s="66"/>
      <c r="H81" s="66"/>
      <c r="I81" s="66"/>
    </row>
    <row r="82" spans="2:9" ht="14.25" customHeight="1" x14ac:dyDescent="0.5">
      <c r="B82" s="90"/>
      <c r="C82" s="90"/>
      <c r="D82" s="66"/>
      <c r="G82" s="66"/>
      <c r="H82" s="66"/>
      <c r="I82" s="66"/>
    </row>
    <row r="83" spans="2:9" ht="14.25" customHeight="1" x14ac:dyDescent="0.5">
      <c r="B83" s="90"/>
      <c r="C83" s="90"/>
      <c r="D83" s="66"/>
      <c r="G83" s="66"/>
      <c r="H83" s="66"/>
      <c r="I83" s="66"/>
    </row>
    <row r="84" spans="2:9" ht="14.25" customHeight="1" x14ac:dyDescent="0.5">
      <c r="B84" s="90"/>
      <c r="C84" s="90"/>
      <c r="D84" s="66"/>
      <c r="G84" s="66"/>
      <c r="H84" s="66"/>
      <c r="I84" s="66"/>
    </row>
    <row r="85" spans="2:9" ht="14.25" customHeight="1" x14ac:dyDescent="0.5">
      <c r="B85" s="90"/>
      <c r="C85" s="90"/>
      <c r="D85" s="66"/>
      <c r="G85" s="66"/>
      <c r="H85" s="66"/>
      <c r="I85" s="66"/>
    </row>
    <row r="86" spans="2:9" ht="14.25" customHeight="1" x14ac:dyDescent="0.5">
      <c r="B86" s="90"/>
      <c r="C86" s="90"/>
      <c r="D86" s="66"/>
      <c r="G86" s="66"/>
      <c r="H86" s="66"/>
      <c r="I86" s="66"/>
    </row>
    <row r="87" spans="2:9" ht="14.25" customHeight="1" x14ac:dyDescent="0.5">
      <c r="B87" s="90"/>
      <c r="C87" s="90"/>
      <c r="D87" s="66"/>
      <c r="G87" s="66"/>
      <c r="H87" s="66"/>
      <c r="I87" s="66"/>
    </row>
    <row r="88" spans="2:9" ht="14.25" customHeight="1" x14ac:dyDescent="0.5">
      <c r="B88" s="90"/>
      <c r="C88" s="90"/>
      <c r="D88" s="66"/>
      <c r="G88" s="66"/>
      <c r="H88" s="66"/>
      <c r="I88" s="66"/>
    </row>
    <row r="89" spans="2:9" ht="14.25" customHeight="1" x14ac:dyDescent="0.55000000000000004">
      <c r="B89" s="90"/>
      <c r="C89" s="90"/>
      <c r="D89" s="66"/>
      <c r="G89" s="66"/>
      <c r="H89" s="66"/>
    </row>
    <row r="90" spans="2:9" ht="14.25" customHeight="1" x14ac:dyDescent="0.55000000000000004">
      <c r="B90" s="90"/>
      <c r="C90" s="90"/>
      <c r="D90" s="66"/>
      <c r="G90" s="66"/>
      <c r="H90" s="66"/>
    </row>
    <row r="91" spans="2:9" ht="14.25" customHeight="1" x14ac:dyDescent="0.55000000000000004">
      <c r="B91" s="90"/>
      <c r="C91" s="90"/>
      <c r="D91" s="66"/>
      <c r="G91" s="66"/>
      <c r="H91" s="66"/>
    </row>
    <row r="92" spans="2:9" ht="14.25" customHeight="1" x14ac:dyDescent="0.55000000000000004">
      <c r="B92" s="90"/>
      <c r="C92" s="90"/>
      <c r="D92" s="66"/>
      <c r="G92" s="66"/>
      <c r="H92" s="66"/>
    </row>
    <row r="93" spans="2:9" ht="14.25" customHeight="1" x14ac:dyDescent="0.55000000000000004">
      <c r="B93" s="90"/>
      <c r="C93" s="90"/>
      <c r="D93" s="66"/>
      <c r="G93" s="66"/>
      <c r="H93" s="66"/>
    </row>
    <row r="94" spans="2:9" ht="14.25" customHeight="1" x14ac:dyDescent="0.55000000000000004">
      <c r="B94" s="90"/>
      <c r="C94" s="90"/>
      <c r="D94" s="66"/>
      <c r="G94" s="66"/>
      <c r="H94" s="66"/>
    </row>
    <row r="95" spans="2:9" ht="14.25" customHeight="1" x14ac:dyDescent="0.55000000000000004">
      <c r="B95" s="90"/>
      <c r="C95" s="90"/>
      <c r="D95" s="66"/>
      <c r="G95" s="66"/>
      <c r="H95" s="66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Normal="100" workbookViewId="0"/>
  </sheetViews>
  <sheetFormatPr defaultRowHeight="30.75" customHeight="1" x14ac:dyDescent="0.55000000000000004"/>
  <cols>
    <col min="1" max="1" width="35.7109375" style="7" customWidth="1"/>
    <col min="2" max="4" width="17.42578125" style="7" customWidth="1"/>
    <col min="5" max="5" width="9" style="7" customWidth="1"/>
    <col min="6" max="6" width="12.140625" style="7" customWidth="1"/>
    <col min="7" max="7" width="11.42578125" style="7" customWidth="1"/>
    <col min="8" max="8" width="20.42578125" style="7" customWidth="1"/>
    <col min="9" max="9" width="20.42578125" customWidth="1"/>
    <col min="10" max="10" width="20.42578125" style="7" customWidth="1"/>
    <col min="11" max="11" width="10" style="57" customWidth="1"/>
    <col min="12" max="12" width="14.85546875" style="7" customWidth="1"/>
    <col min="13" max="13" width="13" style="57" customWidth="1"/>
    <col min="14" max="14" width="12.5703125" style="57" customWidth="1"/>
    <col min="15" max="15" width="12" style="7" customWidth="1"/>
    <col min="16" max="16" width="14.42578125" style="7" customWidth="1"/>
    <col min="17" max="17" width="10.7109375" style="7" bestFit="1" customWidth="1"/>
    <col min="18" max="19" width="9.5703125" style="7" bestFit="1" customWidth="1"/>
    <col min="20" max="20" width="9" customWidth="1"/>
    <col min="21" max="22" width="15.85546875" customWidth="1"/>
    <col min="23" max="23" width="15.85546875" style="7" customWidth="1"/>
    <col min="24" max="16384" width="9.140625" style="7"/>
  </cols>
  <sheetData>
    <row r="1" spans="1:22" s="56" customFormat="1" ht="30.75" customHeight="1" x14ac:dyDescent="0.55000000000000004">
      <c r="A1" s="56" t="s">
        <v>57</v>
      </c>
      <c r="B1" s="89"/>
      <c r="C1" s="89"/>
      <c r="D1" s="89"/>
      <c r="K1" s="85"/>
      <c r="M1" s="85"/>
      <c r="N1" s="85"/>
    </row>
    <row r="2" spans="1:22" s="8" customFormat="1" ht="17.25" customHeight="1" x14ac:dyDescent="0.55000000000000004">
      <c r="A2" s="27"/>
      <c r="B2" s="27"/>
      <c r="C2" s="27"/>
      <c r="D2" s="27"/>
      <c r="K2" s="85"/>
      <c r="M2" s="85"/>
      <c r="N2" s="85"/>
    </row>
    <row r="3" spans="1:22" s="8" customFormat="1" ht="30.75" customHeight="1" x14ac:dyDescent="0.55000000000000004">
      <c r="A3" s="88" t="s">
        <v>56</v>
      </c>
      <c r="B3" s="87" t="s">
        <v>0</v>
      </c>
      <c r="C3" s="87" t="s">
        <v>45</v>
      </c>
      <c r="D3" s="87" t="s">
        <v>44</v>
      </c>
      <c r="F3" s="68"/>
      <c r="G3" s="68"/>
      <c r="H3" s="115"/>
      <c r="K3" s="85"/>
      <c r="M3" s="85"/>
      <c r="N3" s="85"/>
    </row>
    <row r="4" spans="1:22" s="8" customFormat="1" ht="24" customHeight="1" x14ac:dyDescent="0.55000000000000004">
      <c r="A4" s="71"/>
      <c r="B4" s="255" t="s">
        <v>43</v>
      </c>
      <c r="C4" s="255"/>
      <c r="D4" s="255"/>
      <c r="H4" s="86"/>
      <c r="J4" s="86"/>
      <c r="K4" s="85"/>
      <c r="L4" s="86"/>
      <c r="M4" s="85"/>
      <c r="N4" s="85"/>
    </row>
    <row r="5" spans="1:22" s="68" customFormat="1" ht="21.6" customHeight="1" x14ac:dyDescent="0.55000000000000004">
      <c r="A5" s="71" t="s">
        <v>8</v>
      </c>
      <c r="B5" s="48">
        <v>1259323</v>
      </c>
      <c r="C5" s="48">
        <v>700621</v>
      </c>
      <c r="D5" s="48">
        <v>558702</v>
      </c>
      <c r="F5" s="8"/>
      <c r="G5" s="8"/>
      <c r="H5" s="84"/>
      <c r="I5" s="48"/>
      <c r="J5" s="84"/>
      <c r="K5" s="48"/>
      <c r="L5" s="84"/>
      <c r="Q5" s="80"/>
      <c r="R5" s="80"/>
    </row>
    <row r="6" spans="1:22" s="68" customFormat="1" ht="10.9" customHeight="1" x14ac:dyDescent="0.55000000000000004">
      <c r="A6" s="71"/>
      <c r="F6" s="8"/>
      <c r="G6" s="8"/>
      <c r="H6" s="82"/>
      <c r="I6" s="83"/>
      <c r="J6" s="82"/>
      <c r="K6" s="83"/>
      <c r="L6" s="82"/>
      <c r="M6" s="78"/>
      <c r="N6" s="81"/>
      <c r="O6" s="66"/>
      <c r="P6" s="66"/>
      <c r="Q6" s="80"/>
      <c r="R6" s="80"/>
    </row>
    <row r="7" spans="1:22" s="66" customFormat="1" ht="24" customHeight="1" x14ac:dyDescent="0.55000000000000004">
      <c r="A7" s="65" t="s">
        <v>55</v>
      </c>
      <c r="B7" s="45">
        <v>14138</v>
      </c>
      <c r="C7" s="45">
        <v>12274</v>
      </c>
      <c r="D7" s="45">
        <v>1864</v>
      </c>
      <c r="F7" s="8"/>
      <c r="G7" s="8"/>
      <c r="H7" s="201"/>
      <c r="I7" s="200"/>
      <c r="J7" s="79"/>
      <c r="K7" s="45"/>
      <c r="L7" s="79"/>
      <c r="M7" s="78"/>
      <c r="N7" s="77"/>
      <c r="Q7" s="80"/>
      <c r="R7" s="80"/>
    </row>
    <row r="8" spans="1:22" s="66" customFormat="1" ht="24" customHeight="1" x14ac:dyDescent="0.55000000000000004">
      <c r="A8" s="65" t="s">
        <v>54</v>
      </c>
      <c r="B8" s="45">
        <v>125356</v>
      </c>
      <c r="C8" s="45">
        <v>66272</v>
      </c>
      <c r="D8" s="45">
        <v>59084</v>
      </c>
      <c r="F8" s="8"/>
      <c r="G8" s="8"/>
      <c r="H8" s="201"/>
      <c r="I8" s="200"/>
      <c r="J8" s="79"/>
      <c r="K8" s="45"/>
      <c r="L8" s="79"/>
      <c r="M8" s="78"/>
      <c r="N8" s="77"/>
      <c r="Q8" s="80"/>
      <c r="R8" s="80"/>
    </row>
    <row r="9" spans="1:22" s="66" customFormat="1" ht="24" customHeight="1" x14ac:dyDescent="0.55000000000000004">
      <c r="A9" s="65" t="s">
        <v>53</v>
      </c>
      <c r="B9" s="45">
        <v>434410</v>
      </c>
      <c r="C9" s="45">
        <v>237191</v>
      </c>
      <c r="D9" s="45">
        <v>197219</v>
      </c>
      <c r="F9" s="8"/>
      <c r="G9" s="8"/>
      <c r="H9" s="201"/>
      <c r="I9" s="200"/>
      <c r="J9" s="79"/>
      <c r="K9" s="45"/>
      <c r="L9" s="79"/>
      <c r="M9" s="78"/>
      <c r="N9" s="77"/>
      <c r="Q9" s="80"/>
      <c r="R9" s="80"/>
    </row>
    <row r="10" spans="1:22" s="66" customFormat="1" ht="24" customHeight="1" x14ac:dyDescent="0.55000000000000004">
      <c r="A10" s="65" t="s">
        <v>52</v>
      </c>
      <c r="B10" s="45">
        <v>441288</v>
      </c>
      <c r="C10" s="45">
        <v>272078</v>
      </c>
      <c r="D10" s="45">
        <v>169210</v>
      </c>
      <c r="F10" s="8"/>
      <c r="G10" s="8"/>
      <c r="H10" s="201"/>
      <c r="I10" s="200"/>
      <c r="J10" s="79"/>
      <c r="K10" s="45"/>
      <c r="L10" s="79"/>
      <c r="M10" s="78"/>
      <c r="N10" s="77"/>
      <c r="O10" s="7"/>
      <c r="P10" s="7"/>
      <c r="Q10" s="25"/>
      <c r="R10" s="25"/>
    </row>
    <row r="11" spans="1:22" ht="24" customHeight="1" x14ac:dyDescent="0.55000000000000004">
      <c r="A11" s="65" t="s">
        <v>51</v>
      </c>
      <c r="B11" s="45">
        <v>244131</v>
      </c>
      <c r="C11" s="45">
        <v>112806</v>
      </c>
      <c r="D11" s="45">
        <v>131325</v>
      </c>
      <c r="F11" s="8"/>
      <c r="G11" s="8"/>
      <c r="H11" s="201"/>
      <c r="I11" s="200"/>
      <c r="J11" s="79"/>
      <c r="K11" s="45"/>
      <c r="L11" s="79"/>
      <c r="M11" s="78"/>
      <c r="N11" s="77"/>
      <c r="Q11" s="25"/>
      <c r="R11" s="25"/>
      <c r="T11" s="7"/>
      <c r="U11" s="7"/>
      <c r="V11" s="7"/>
    </row>
    <row r="12" spans="1:22" ht="24" customHeight="1" x14ac:dyDescent="0.55000000000000004">
      <c r="A12" s="65" t="s">
        <v>50</v>
      </c>
      <c r="B12" s="76" t="s">
        <v>2</v>
      </c>
      <c r="C12" s="76" t="s">
        <v>2</v>
      </c>
      <c r="D12" s="76" t="s">
        <v>2</v>
      </c>
      <c r="F12" s="8"/>
      <c r="G12" s="8"/>
      <c r="H12" s="200"/>
      <c r="I12" s="202"/>
      <c r="K12" s="75"/>
      <c r="T12" s="7"/>
      <c r="U12" s="7"/>
      <c r="V12" s="7"/>
    </row>
    <row r="13" spans="1:22" ht="24.95" customHeight="1" x14ac:dyDescent="0.55000000000000004">
      <c r="B13" s="257" t="s">
        <v>32</v>
      </c>
      <c r="C13" s="257"/>
      <c r="D13" s="257"/>
      <c r="F13" s="8"/>
      <c r="G13" s="8"/>
      <c r="H13" s="200"/>
      <c r="I13" s="203"/>
      <c r="K13" s="74"/>
      <c r="M13" s="74"/>
      <c r="T13" s="7"/>
      <c r="U13" s="7"/>
      <c r="V13" s="7"/>
    </row>
    <row r="14" spans="1:22" s="68" customFormat="1" ht="24.95" customHeight="1" x14ac:dyDescent="0.55000000000000004">
      <c r="A14" s="71" t="s">
        <v>8</v>
      </c>
      <c r="B14" s="73">
        <f>B5/$B$5*100</f>
        <v>100</v>
      </c>
      <c r="C14" s="73">
        <f>C5/$C$5*100</f>
        <v>100</v>
      </c>
      <c r="D14" s="73">
        <f>D5/$D$5*100</f>
        <v>100</v>
      </c>
      <c r="E14" s="72"/>
      <c r="F14" s="8"/>
      <c r="G14" s="8"/>
      <c r="H14" s="7"/>
      <c r="I14" s="196"/>
      <c r="J14" s="158"/>
      <c r="K14" s="69"/>
      <c r="M14" s="69"/>
      <c r="N14" s="69"/>
    </row>
    <row r="15" spans="1:22" s="68" customFormat="1" ht="8.25" customHeight="1" x14ac:dyDescent="0.55000000000000004">
      <c r="A15" s="71"/>
      <c r="B15" s="70"/>
      <c r="C15" s="70"/>
      <c r="D15" s="70"/>
      <c r="F15" s="8"/>
      <c r="G15" s="8"/>
      <c r="H15" s="7"/>
      <c r="J15" s="158"/>
      <c r="K15" s="69"/>
      <c r="M15" s="69"/>
      <c r="N15" s="69"/>
    </row>
    <row r="16" spans="1:22" s="66" customFormat="1" ht="24.95" customHeight="1" x14ac:dyDescent="0.55000000000000004">
      <c r="A16" s="65" t="s">
        <v>55</v>
      </c>
      <c r="B16" s="64">
        <f>B7/$B$5*100</f>
        <v>1.1226667026648445</v>
      </c>
      <c r="C16" s="64">
        <f>C7/$C$5*100-0.03</f>
        <v>1.7218744085604059</v>
      </c>
      <c r="D16" s="64">
        <f>D7/$D$5*100</f>
        <v>0.33363045058009461</v>
      </c>
      <c r="E16" s="21"/>
      <c r="F16" s="7"/>
      <c r="G16" s="7"/>
      <c r="H16" s="7"/>
      <c r="I16" s="191"/>
      <c r="J16" s="158"/>
      <c r="K16" s="67"/>
      <c r="M16" s="67"/>
      <c r="N16" s="67"/>
    </row>
    <row r="17" spans="1:22" s="66" customFormat="1" ht="24.95" customHeight="1" x14ac:dyDescent="0.55000000000000004">
      <c r="A17" s="65" t="s">
        <v>54</v>
      </c>
      <c r="B17" s="64">
        <f>B8/$B$5*100</f>
        <v>9.9542373163993663</v>
      </c>
      <c r="C17" s="64">
        <f>C8/$C$5*100</f>
        <v>9.4590370542704267</v>
      </c>
      <c r="D17" s="64">
        <f>D8/$D$5*100</f>
        <v>10.575226149181495</v>
      </c>
      <c r="E17" s="21"/>
      <c r="F17" s="7"/>
      <c r="G17" s="7"/>
      <c r="H17" s="7"/>
      <c r="I17" s="191"/>
      <c r="J17" s="158"/>
      <c r="K17" s="67"/>
      <c r="M17" s="67"/>
      <c r="N17" s="67"/>
    </row>
    <row r="18" spans="1:22" s="66" customFormat="1" ht="24.95" customHeight="1" x14ac:dyDescent="0.55000000000000004">
      <c r="A18" s="65" t="s">
        <v>53</v>
      </c>
      <c r="B18" s="64">
        <f>B9/$B$5*100</f>
        <v>34.495518623895535</v>
      </c>
      <c r="C18" s="64">
        <f>C9/$C$5*100</f>
        <v>33.854394886821829</v>
      </c>
      <c r="D18" s="64">
        <f>D9/$D$5*100</f>
        <v>35.299497764461194</v>
      </c>
      <c r="E18" s="21"/>
      <c r="F18" s="7"/>
      <c r="G18" s="7"/>
      <c r="H18" s="7"/>
      <c r="I18" s="191"/>
      <c r="J18" s="158"/>
      <c r="K18" s="67"/>
      <c r="M18" s="67"/>
      <c r="N18" s="67"/>
    </row>
    <row r="19" spans="1:22" s="66" customFormat="1" ht="24.95" customHeight="1" x14ac:dyDescent="0.55000000000000004">
      <c r="A19" s="65" t="s">
        <v>52</v>
      </c>
      <c r="B19" s="64">
        <f>B10/$B$5*100</f>
        <v>35.041685095880879</v>
      </c>
      <c r="C19" s="64">
        <f>C10/$C$5*100</f>
        <v>38.833834555344474</v>
      </c>
      <c r="D19" s="64">
        <f>D10/$D$5*100</f>
        <v>30.286270677391524</v>
      </c>
      <c r="E19" s="21"/>
      <c r="F19" s="7"/>
      <c r="G19" s="7"/>
      <c r="H19" s="7"/>
      <c r="I19" s="191"/>
      <c r="J19" s="158"/>
      <c r="K19" s="67"/>
      <c r="M19" s="67"/>
      <c r="N19" s="67"/>
    </row>
    <row r="20" spans="1:22" ht="24.95" customHeight="1" x14ac:dyDescent="0.55000000000000004">
      <c r="A20" s="65" t="s">
        <v>51</v>
      </c>
      <c r="B20" s="64">
        <f>B11/$B$5*100</f>
        <v>19.38589226115937</v>
      </c>
      <c r="C20" s="64">
        <f>C11/$C$5*100</f>
        <v>16.10085909500286</v>
      </c>
      <c r="D20" s="64">
        <f>D11/$D$5*100</f>
        <v>23.505374958385687</v>
      </c>
      <c r="E20" s="21"/>
      <c r="I20" s="199"/>
      <c r="J20" s="158"/>
      <c r="P20" s="58"/>
      <c r="Q20" s="58"/>
      <c r="R20" s="58"/>
      <c r="S20" s="58"/>
      <c r="T20" s="58"/>
      <c r="U20" s="58"/>
      <c r="V20" s="7"/>
    </row>
    <row r="21" spans="1:22" ht="24.95" customHeight="1" x14ac:dyDescent="0.55000000000000004">
      <c r="A21" s="65" t="s">
        <v>50</v>
      </c>
      <c r="B21" s="64" t="s">
        <v>2</v>
      </c>
      <c r="C21" s="64" t="s">
        <v>2</v>
      </c>
      <c r="D21" s="64" t="s">
        <v>2</v>
      </c>
      <c r="E21" s="21"/>
      <c r="I21" s="199"/>
      <c r="J21" s="158"/>
      <c r="O21" s="58"/>
      <c r="P21" s="58" t="s">
        <v>49</v>
      </c>
      <c r="Q21" s="58"/>
      <c r="R21" s="58"/>
      <c r="S21" s="58"/>
      <c r="T21" s="58"/>
      <c r="U21" s="58"/>
      <c r="V21" s="7"/>
    </row>
    <row r="22" spans="1:22" ht="18.75" customHeight="1" x14ac:dyDescent="0.55000000000000004">
      <c r="A22" s="63"/>
      <c r="B22" s="62"/>
      <c r="C22" s="62"/>
      <c r="D22" s="62"/>
      <c r="E22" s="21"/>
      <c r="G22" s="198"/>
      <c r="H22" s="198"/>
      <c r="I22" s="199"/>
      <c r="J22" s="158"/>
      <c r="O22" s="58"/>
      <c r="P22" s="58"/>
      <c r="Q22" s="58"/>
      <c r="R22" s="58"/>
      <c r="T22" s="7"/>
      <c r="U22" s="7"/>
      <c r="V22" s="7"/>
    </row>
    <row r="23" spans="1:22" ht="30.75" customHeight="1" x14ac:dyDescent="0.55000000000000004">
      <c r="G23" s="198"/>
      <c r="H23" s="198"/>
      <c r="I23" s="199"/>
      <c r="O23" s="58"/>
      <c r="P23" s="58"/>
      <c r="Q23" s="58">
        <v>2562</v>
      </c>
      <c r="R23" s="58">
        <v>2563</v>
      </c>
      <c r="T23" s="7"/>
      <c r="U23" s="7"/>
      <c r="V23" s="7"/>
    </row>
    <row r="24" spans="1:22" ht="30.75" customHeight="1" x14ac:dyDescent="0.55000000000000004">
      <c r="B24" s="9"/>
      <c r="C24" s="9"/>
      <c r="D24" s="9"/>
      <c r="O24" s="60">
        <v>1</v>
      </c>
      <c r="P24" s="58" t="s">
        <v>13</v>
      </c>
      <c r="Q24" s="61">
        <v>11358</v>
      </c>
      <c r="R24" s="45">
        <v>18232</v>
      </c>
      <c r="T24" s="7"/>
      <c r="U24" s="7"/>
      <c r="V24" s="7"/>
    </row>
    <row r="25" spans="1:22" ht="30.75" customHeight="1" x14ac:dyDescent="0.55000000000000004">
      <c r="B25" s="9"/>
      <c r="C25" s="9"/>
      <c r="D25" s="9"/>
      <c r="O25" s="60">
        <v>2</v>
      </c>
      <c r="P25" s="58" t="s">
        <v>12</v>
      </c>
      <c r="Q25" s="59">
        <v>113629</v>
      </c>
      <c r="R25" s="45">
        <v>96313</v>
      </c>
      <c r="T25" s="7"/>
      <c r="U25" s="7"/>
      <c r="V25" s="7"/>
    </row>
    <row r="26" spans="1:22" ht="30.75" customHeight="1" x14ac:dyDescent="0.55000000000000004">
      <c r="B26" s="9"/>
      <c r="C26" s="9"/>
      <c r="D26" s="9"/>
      <c r="O26" s="60">
        <v>3</v>
      </c>
      <c r="P26" s="58" t="s">
        <v>11</v>
      </c>
      <c r="Q26" s="59">
        <v>478691</v>
      </c>
      <c r="R26" s="45">
        <v>441750</v>
      </c>
      <c r="T26" s="7"/>
      <c r="U26" s="7"/>
      <c r="V26" s="7"/>
    </row>
    <row r="27" spans="1:22" ht="30.75" customHeight="1" x14ac:dyDescent="0.55000000000000004">
      <c r="B27" s="9"/>
      <c r="C27" s="9"/>
      <c r="D27" s="9"/>
      <c r="O27" s="60">
        <v>4</v>
      </c>
      <c r="P27" s="58" t="s">
        <v>10</v>
      </c>
      <c r="Q27" s="59">
        <v>379025</v>
      </c>
      <c r="R27" s="45">
        <v>447025</v>
      </c>
      <c r="T27" s="7"/>
      <c r="U27" s="7"/>
      <c r="V27" s="7"/>
    </row>
    <row r="28" spans="1:22" ht="30.75" customHeight="1" x14ac:dyDescent="0.55000000000000004">
      <c r="B28" s="9"/>
      <c r="C28" s="9"/>
      <c r="D28" s="9"/>
      <c r="O28" s="60">
        <v>5</v>
      </c>
      <c r="P28" s="58" t="s">
        <v>48</v>
      </c>
      <c r="Q28" s="59">
        <v>186565</v>
      </c>
      <c r="R28" s="45">
        <v>223503</v>
      </c>
      <c r="T28" s="7"/>
      <c r="U28" s="7"/>
      <c r="V28" s="7"/>
    </row>
    <row r="29" spans="1:22" ht="30.75" customHeight="1" x14ac:dyDescent="0.55000000000000004">
      <c r="B29" s="9"/>
      <c r="C29" s="9"/>
      <c r="D29" s="9"/>
      <c r="O29" s="60">
        <v>6</v>
      </c>
      <c r="P29" s="58" t="s">
        <v>9</v>
      </c>
      <c r="Q29" s="59">
        <v>1827</v>
      </c>
      <c r="R29" s="45">
        <v>8287</v>
      </c>
      <c r="T29" s="7"/>
      <c r="U29" s="7"/>
      <c r="V29" s="7"/>
    </row>
    <row r="30" spans="1:22" ht="30.75" customHeight="1" x14ac:dyDescent="0.55000000000000004">
      <c r="B30" s="9"/>
      <c r="C30" s="9"/>
      <c r="D30" s="9"/>
      <c r="O30" s="57"/>
      <c r="P30" s="57"/>
      <c r="Q30" s="57"/>
      <c r="R30" s="57"/>
      <c r="S30" s="57"/>
      <c r="T30" s="57"/>
      <c r="U30" s="7"/>
      <c r="V30" s="7"/>
    </row>
    <row r="31" spans="1:22" ht="30.75" customHeight="1" x14ac:dyDescent="0.55000000000000004">
      <c r="O31" s="57"/>
      <c r="P31" s="57"/>
      <c r="Q31" s="57"/>
      <c r="R31" s="57"/>
      <c r="S31" s="57"/>
      <c r="T31" s="57"/>
      <c r="U31" s="7"/>
      <c r="V31" s="7"/>
    </row>
    <row r="32" spans="1:22" ht="30.75" customHeight="1" x14ac:dyDescent="0.55000000000000004">
      <c r="O32" s="57"/>
      <c r="P32" s="57"/>
      <c r="Q32" s="57"/>
      <c r="R32" s="57"/>
      <c r="S32" s="57"/>
      <c r="T32" s="57"/>
      <c r="U32" s="57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66" customWidth="1"/>
    <col min="2" max="4" width="17.85546875" style="66" customWidth="1"/>
    <col min="5" max="5" width="22.7109375" style="7" customWidth="1"/>
    <col min="6" max="6" width="14.28515625" style="66" customWidth="1"/>
    <col min="7" max="7" width="15.7109375" style="66" customWidth="1"/>
    <col min="8" max="8" width="13.28515625" style="66" customWidth="1"/>
    <col min="9" max="10" width="12.140625" style="66" bestFit="1" customWidth="1"/>
    <col min="11" max="11" width="14.5703125" style="66" customWidth="1"/>
    <col min="12" max="12" width="10.42578125" style="66" customWidth="1"/>
    <col min="13" max="13" width="9.140625" style="66"/>
    <col min="14" max="14" width="13" style="66" customWidth="1"/>
    <col min="15" max="16384" width="9.140625" style="66"/>
  </cols>
  <sheetData>
    <row r="1" spans="1:13" s="101" customFormat="1" ht="36.75" customHeight="1" x14ac:dyDescent="0.55000000000000004">
      <c r="A1" s="101" t="s">
        <v>68</v>
      </c>
      <c r="B1" s="102"/>
      <c r="C1" s="102"/>
      <c r="D1" s="102"/>
      <c r="E1" s="56"/>
    </row>
    <row r="2" spans="1:13" ht="17.25" customHeight="1" x14ac:dyDescent="0.5">
      <c r="E2" s="66"/>
    </row>
    <row r="3" spans="1:13" s="68" customFormat="1" ht="30.75" customHeight="1" x14ac:dyDescent="0.5">
      <c r="A3" s="88" t="s">
        <v>67</v>
      </c>
      <c r="B3" s="87" t="s">
        <v>0</v>
      </c>
      <c r="C3" s="87" t="s">
        <v>45</v>
      </c>
      <c r="D3" s="87" t="s">
        <v>44</v>
      </c>
    </row>
    <row r="4" spans="1:13" s="68" customFormat="1" ht="24.6" customHeight="1" x14ac:dyDescent="0.5">
      <c r="A4" s="71"/>
      <c r="B4" s="255" t="s">
        <v>43</v>
      </c>
      <c r="C4" s="255"/>
      <c r="D4" s="255"/>
    </row>
    <row r="5" spans="1:13" s="68" customFormat="1" ht="24.6" customHeight="1" x14ac:dyDescent="0.5">
      <c r="A5" s="71" t="s">
        <v>8</v>
      </c>
      <c r="B5" s="99">
        <v>1259323</v>
      </c>
      <c r="C5" s="99">
        <v>700621</v>
      </c>
      <c r="D5" s="99">
        <v>558702</v>
      </c>
      <c r="G5" s="115"/>
    </row>
    <row r="6" spans="1:13" s="68" customFormat="1" ht="12.6" customHeight="1" x14ac:dyDescent="0.5">
      <c r="A6" s="100"/>
    </row>
    <row r="7" spans="1:13" ht="20.45" customHeight="1" x14ac:dyDescent="0.5">
      <c r="A7" s="95" t="s">
        <v>66</v>
      </c>
      <c r="B7" s="98">
        <v>34788</v>
      </c>
      <c r="C7" s="98">
        <v>16909</v>
      </c>
      <c r="D7" s="98">
        <v>17879</v>
      </c>
      <c r="E7" s="66"/>
      <c r="J7" s="205"/>
      <c r="K7" s="205"/>
      <c r="L7" s="205"/>
    </row>
    <row r="8" spans="1:13" ht="20.45" customHeight="1" x14ac:dyDescent="0.5">
      <c r="A8" s="95" t="s">
        <v>65</v>
      </c>
      <c r="B8" s="98">
        <v>19967</v>
      </c>
      <c r="C8" s="98">
        <v>13397</v>
      </c>
      <c r="D8" s="98">
        <v>6570</v>
      </c>
      <c r="E8" s="66"/>
      <c r="G8" s="80"/>
      <c r="H8" s="80"/>
      <c r="I8" s="80"/>
    </row>
    <row r="9" spans="1:13" ht="20.45" customHeight="1" x14ac:dyDescent="0.5">
      <c r="A9" s="96" t="s">
        <v>64</v>
      </c>
      <c r="B9" s="98">
        <v>72250</v>
      </c>
      <c r="C9" s="98">
        <v>45941</v>
      </c>
      <c r="D9" s="98">
        <v>26309</v>
      </c>
      <c r="E9" s="66"/>
      <c r="G9" s="80"/>
      <c r="H9" s="80"/>
      <c r="I9" s="80"/>
    </row>
    <row r="10" spans="1:13" ht="20.45" customHeight="1" x14ac:dyDescent="0.5">
      <c r="A10" s="95" t="s">
        <v>63</v>
      </c>
      <c r="B10" s="98">
        <v>101268</v>
      </c>
      <c r="C10" s="98">
        <v>60443</v>
      </c>
      <c r="D10" s="98">
        <v>40825</v>
      </c>
      <c r="E10" s="66"/>
      <c r="G10" s="80"/>
      <c r="H10" s="80"/>
      <c r="I10" s="80"/>
    </row>
    <row r="11" spans="1:13" ht="20.45" customHeight="1" x14ac:dyDescent="0.5">
      <c r="A11" s="95" t="s">
        <v>62</v>
      </c>
      <c r="B11" s="98">
        <v>143927</v>
      </c>
      <c r="C11" s="98">
        <v>82703</v>
      </c>
      <c r="D11" s="98">
        <v>61224</v>
      </c>
      <c r="E11" s="66"/>
      <c r="G11" s="80"/>
      <c r="H11" s="80"/>
      <c r="I11" s="80"/>
    </row>
    <row r="12" spans="1:13" ht="20.45" customHeight="1" x14ac:dyDescent="0.5">
      <c r="A12" s="95" t="s">
        <v>61</v>
      </c>
      <c r="B12" s="98">
        <v>200639</v>
      </c>
      <c r="C12" s="98">
        <v>108327</v>
      </c>
      <c r="D12" s="98">
        <v>92312</v>
      </c>
      <c r="E12" s="66"/>
      <c r="G12" s="80"/>
      <c r="H12" s="80"/>
      <c r="I12" s="80"/>
    </row>
    <row r="13" spans="1:13" ht="20.45" customHeight="1" x14ac:dyDescent="0.5">
      <c r="A13" s="95" t="s">
        <v>60</v>
      </c>
      <c r="B13" s="98">
        <v>495598</v>
      </c>
      <c r="C13" s="98">
        <v>281295</v>
      </c>
      <c r="D13" s="98">
        <v>214303</v>
      </c>
      <c r="E13" s="66"/>
      <c r="G13" s="80"/>
      <c r="H13" s="80"/>
      <c r="I13" s="80"/>
    </row>
    <row r="14" spans="1:13" ht="20.45" customHeight="1" x14ac:dyDescent="0.5">
      <c r="A14" s="95" t="s">
        <v>59</v>
      </c>
      <c r="B14" s="98">
        <v>190886</v>
      </c>
      <c r="C14" s="98">
        <v>91606</v>
      </c>
      <c r="D14" s="98">
        <v>99280</v>
      </c>
      <c r="E14" s="66"/>
      <c r="G14" s="80"/>
      <c r="H14" s="80"/>
      <c r="I14" s="80"/>
    </row>
    <row r="15" spans="1:13" ht="20.45" customHeight="1" x14ac:dyDescent="0.5">
      <c r="B15" s="256" t="s">
        <v>32</v>
      </c>
      <c r="C15" s="256"/>
      <c r="D15" s="256"/>
      <c r="E15" s="66"/>
      <c r="G15" s="80"/>
      <c r="H15" s="80"/>
      <c r="I15" s="80"/>
    </row>
    <row r="16" spans="1:13" s="68" customFormat="1" ht="20.45" customHeight="1" x14ac:dyDescent="0.5">
      <c r="A16" s="71" t="s">
        <v>8</v>
      </c>
      <c r="B16" s="97">
        <f>B5/$B$5*100</f>
        <v>100</v>
      </c>
      <c r="C16" s="97">
        <f>C5/$C$5*100</f>
        <v>100</v>
      </c>
      <c r="D16" s="97">
        <f>D5/$D$5*100</f>
        <v>100</v>
      </c>
      <c r="G16" s="204"/>
      <c r="H16" s="204"/>
      <c r="I16" s="204"/>
      <c r="M16" s="66"/>
    </row>
    <row r="17" spans="1:5" s="68" customFormat="1" ht="6" customHeight="1" x14ac:dyDescent="0.5">
      <c r="A17" s="71"/>
      <c r="B17" s="97"/>
      <c r="C17" s="97"/>
      <c r="D17" s="97"/>
    </row>
    <row r="18" spans="1:5" ht="20.45" customHeight="1" x14ac:dyDescent="0.5">
      <c r="A18" s="95" t="s">
        <v>66</v>
      </c>
      <c r="B18" s="94">
        <f t="shared" ref="B18:B24" si="0">B7*100/$B$5</f>
        <v>2.7624366425452407</v>
      </c>
      <c r="C18" s="94">
        <f>C7*100/$C$5</f>
        <v>2.4134303710565344</v>
      </c>
      <c r="D18" s="94">
        <f t="shared" ref="D18:D25" si="1">D7*100/$D$5</f>
        <v>3.2000959366531712</v>
      </c>
      <c r="E18" s="66"/>
    </row>
    <row r="19" spans="1:5" ht="20.45" customHeight="1" x14ac:dyDescent="0.5">
      <c r="A19" s="95" t="s">
        <v>65</v>
      </c>
      <c r="B19" s="94">
        <f t="shared" si="0"/>
        <v>1.5855344498591704</v>
      </c>
      <c r="C19" s="94">
        <f t="shared" ref="C19:C25" si="2">C8*100/$C$5</f>
        <v>1.9121607830767275</v>
      </c>
      <c r="D19" s="94">
        <f t="shared" si="1"/>
        <v>1.1759399465188956</v>
      </c>
      <c r="E19" s="66"/>
    </row>
    <row r="20" spans="1:5" ht="20.45" customHeight="1" x14ac:dyDescent="0.5">
      <c r="A20" s="96" t="s">
        <v>64</v>
      </c>
      <c r="B20" s="94">
        <f t="shared" si="0"/>
        <v>5.7372095959495697</v>
      </c>
      <c r="C20" s="94">
        <f t="shared" si="2"/>
        <v>6.55718284207867</v>
      </c>
      <c r="D20" s="94">
        <f t="shared" si="1"/>
        <v>4.7089503885792423</v>
      </c>
      <c r="E20" s="66"/>
    </row>
    <row r="21" spans="1:5" ht="20.45" customHeight="1" x14ac:dyDescent="0.5">
      <c r="A21" s="95" t="s">
        <v>63</v>
      </c>
      <c r="B21" s="94">
        <f t="shared" si="0"/>
        <v>8.0414635482715706</v>
      </c>
      <c r="C21" s="94">
        <f t="shared" si="2"/>
        <v>8.6270608503028026</v>
      </c>
      <c r="D21" s="94">
        <f t="shared" si="1"/>
        <v>7.3071154211010523</v>
      </c>
      <c r="E21" s="66"/>
    </row>
    <row r="22" spans="1:5" ht="20.45" customHeight="1" x14ac:dyDescent="0.5">
      <c r="A22" s="95" t="s">
        <v>62</v>
      </c>
      <c r="B22" s="94">
        <f t="shared" si="0"/>
        <v>11.428918553857907</v>
      </c>
      <c r="C22" s="94">
        <f t="shared" si="2"/>
        <v>11.804242236530165</v>
      </c>
      <c r="D22" s="94">
        <f t="shared" si="1"/>
        <v>10.958256816692977</v>
      </c>
      <c r="E22" s="66"/>
    </row>
    <row r="23" spans="1:5" ht="20.45" customHeight="1" x14ac:dyDescent="0.5">
      <c r="A23" s="95" t="s">
        <v>61</v>
      </c>
      <c r="B23" s="94">
        <f t="shared" si="0"/>
        <v>15.93229060376091</v>
      </c>
      <c r="C23" s="94">
        <f t="shared" si="2"/>
        <v>15.461569093704014</v>
      </c>
      <c r="D23" s="94">
        <f t="shared" si="1"/>
        <v>16.522582700616788</v>
      </c>
      <c r="E23" s="66"/>
    </row>
    <row r="24" spans="1:5" ht="20.45" customHeight="1" x14ac:dyDescent="0.5">
      <c r="A24" s="95" t="s">
        <v>60</v>
      </c>
      <c r="B24" s="94">
        <f t="shared" si="0"/>
        <v>39.35431974163896</v>
      </c>
      <c r="C24" s="94">
        <f t="shared" si="2"/>
        <v>40.149381762750473</v>
      </c>
      <c r="D24" s="94">
        <f t="shared" si="1"/>
        <v>38.357299597996786</v>
      </c>
      <c r="E24" s="66"/>
    </row>
    <row r="25" spans="1:5" ht="20.45" customHeight="1" x14ac:dyDescent="0.5">
      <c r="A25" s="95" t="s">
        <v>59</v>
      </c>
      <c r="B25" s="94">
        <f>B14*100/$B$5</f>
        <v>15.157826864116672</v>
      </c>
      <c r="C25" s="94">
        <f t="shared" si="2"/>
        <v>13.074972060500613</v>
      </c>
      <c r="D25" s="94">
        <f t="shared" si="1"/>
        <v>17.769759191841089</v>
      </c>
      <c r="E25" s="66"/>
    </row>
    <row r="26" spans="1:5" ht="5.25" customHeight="1" x14ac:dyDescent="0.5">
      <c r="A26" s="93"/>
      <c r="B26" s="93"/>
      <c r="C26" s="93"/>
      <c r="D26" s="93"/>
      <c r="E26" s="66"/>
    </row>
    <row r="27" spans="1:5" ht="6.75" customHeight="1" x14ac:dyDescent="0.5">
      <c r="E27" s="66"/>
    </row>
    <row r="28" spans="1:5" ht="37.5" customHeight="1" x14ac:dyDescent="0.55000000000000004">
      <c r="A28" s="258" t="s">
        <v>58</v>
      </c>
      <c r="B28" s="258"/>
      <c r="D28" s="92"/>
      <c r="E28" s="21"/>
    </row>
    <row r="29" spans="1:5" ht="17.25" customHeight="1" x14ac:dyDescent="0.55000000000000004">
      <c r="A29" s="91"/>
      <c r="C29" s="90"/>
      <c r="D29" s="90"/>
      <c r="E29" s="21"/>
    </row>
    <row r="30" spans="1:5" ht="17.25" customHeight="1" x14ac:dyDescent="0.55000000000000004">
      <c r="B30" s="90"/>
      <c r="C30" s="90"/>
      <c r="D30" s="90"/>
      <c r="E30" s="21"/>
    </row>
    <row r="31" spans="1:5" ht="17.25" customHeight="1" x14ac:dyDescent="0.55000000000000004">
      <c r="B31" s="90"/>
      <c r="C31" s="90"/>
      <c r="D31" s="90"/>
      <c r="E31" s="21"/>
    </row>
    <row r="32" spans="1:5" ht="17.25" customHeight="1" x14ac:dyDescent="0.55000000000000004">
      <c r="B32" s="90"/>
      <c r="C32" s="90"/>
      <c r="D32" s="90"/>
      <c r="E32" s="21"/>
    </row>
    <row r="33" spans="2:5" ht="17.25" customHeight="1" x14ac:dyDescent="0.55000000000000004">
      <c r="B33" s="90"/>
      <c r="C33" s="90"/>
      <c r="D33" s="90"/>
      <c r="E33" s="21"/>
    </row>
    <row r="34" spans="2:5" ht="17.25" customHeight="1" x14ac:dyDescent="0.55000000000000004">
      <c r="B34" s="90"/>
      <c r="C34" s="90"/>
      <c r="D34" s="90"/>
      <c r="E34" s="21"/>
    </row>
    <row r="35" spans="2:5" ht="17.25" customHeight="1" x14ac:dyDescent="0.55000000000000004">
      <c r="B35" s="90"/>
      <c r="C35" s="90"/>
      <c r="D35" s="90"/>
      <c r="E35" s="21"/>
    </row>
    <row r="36" spans="2:5" ht="17.25" customHeight="1" x14ac:dyDescent="0.55000000000000004">
      <c r="B36" s="90"/>
      <c r="C36" s="90"/>
      <c r="D36" s="90"/>
      <c r="E36" s="21"/>
    </row>
    <row r="37" spans="2:5" ht="17.25" customHeight="1" x14ac:dyDescent="0.55000000000000004">
      <c r="B37" s="90"/>
      <c r="C37" s="90"/>
      <c r="D37" s="90"/>
      <c r="E37" s="21"/>
    </row>
    <row r="38" spans="2:5" ht="17.25" customHeight="1" x14ac:dyDescent="0.55000000000000004">
      <c r="B38" s="90"/>
      <c r="C38" s="90"/>
      <c r="D38" s="90"/>
    </row>
    <row r="39" spans="2:5" ht="17.25" customHeight="1" x14ac:dyDescent="0.55000000000000004">
      <c r="B39" s="90"/>
      <c r="C39" s="90"/>
      <c r="D39" s="90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view="pageBreakPreview" zoomScale="70" zoomScaleNormal="90" zoomScaleSheetLayoutView="70" workbookViewId="0"/>
  </sheetViews>
  <sheetFormatPr defaultRowHeight="5.25" customHeight="1" x14ac:dyDescent="0.55000000000000004"/>
  <cols>
    <col min="1" max="1" width="40.42578125" style="8" customWidth="1"/>
    <col min="2" max="2" width="16.5703125" style="7" customWidth="1"/>
    <col min="3" max="3" width="17.7109375" style="7" customWidth="1"/>
    <col min="4" max="4" width="16.140625" style="7" customWidth="1"/>
    <col min="5" max="5" width="22.7109375" style="7" customWidth="1"/>
    <col min="6" max="6" width="23" style="5" customWidth="1"/>
    <col min="7" max="7" width="20.7109375" style="5" customWidth="1"/>
    <col min="8" max="8" width="10.28515625" style="5" customWidth="1"/>
    <col min="9" max="9" width="10.85546875" style="5" customWidth="1"/>
    <col min="10" max="10" width="11.7109375" style="5" customWidth="1"/>
    <col min="11" max="11" width="13.5703125" style="5" customWidth="1"/>
    <col min="12" max="12" width="13.7109375" style="5" customWidth="1"/>
    <col min="13" max="13" width="16.42578125" style="5" customWidth="1"/>
    <col min="14" max="14" width="9.140625" style="7" customWidth="1"/>
    <col min="15" max="15" width="13.5703125" style="7" customWidth="1"/>
    <col min="16" max="17" width="13.85546875" style="7" customWidth="1"/>
    <col min="18" max="18" width="11.42578125" style="7" customWidth="1"/>
    <col min="19" max="20" width="13.140625" style="7" customWidth="1"/>
    <col min="21" max="21" width="19.42578125" style="7" customWidth="1"/>
    <col min="22" max="22" width="14.42578125" style="7" customWidth="1"/>
    <col min="23" max="23" width="14.28515625" style="7" bestFit="1" customWidth="1"/>
    <col min="24" max="16384" width="9.140625" style="7"/>
  </cols>
  <sheetData>
    <row r="1" spans="1:26" s="56" customFormat="1" ht="26.25" customHeight="1" x14ac:dyDescent="0.55000000000000004">
      <c r="A1" s="56" t="s">
        <v>47</v>
      </c>
      <c r="B1" s="7"/>
      <c r="C1" s="7"/>
      <c r="D1" s="7"/>
      <c r="F1" s="4"/>
      <c r="G1" s="4"/>
      <c r="H1" s="4"/>
      <c r="I1" s="4"/>
      <c r="J1" s="4"/>
      <c r="K1" s="4"/>
      <c r="L1" s="4"/>
      <c r="M1" s="4"/>
    </row>
    <row r="3" spans="1:26" s="8" customFormat="1" ht="26.25" customHeight="1" x14ac:dyDescent="0.55000000000000004">
      <c r="A3" s="55" t="s">
        <v>46</v>
      </c>
      <c r="B3" s="54" t="s">
        <v>0</v>
      </c>
      <c r="C3" s="54" t="s">
        <v>45</v>
      </c>
      <c r="D3" s="54" t="s">
        <v>44</v>
      </c>
      <c r="E3" s="56"/>
      <c r="F3" s="4"/>
      <c r="G3" s="4"/>
      <c r="H3" s="4"/>
      <c r="I3" s="6"/>
      <c r="J3" s="6"/>
      <c r="K3" s="6"/>
      <c r="L3" s="6"/>
      <c r="M3" s="6"/>
      <c r="R3" s="48"/>
      <c r="S3" s="48"/>
      <c r="T3" s="48"/>
      <c r="U3" s="48"/>
    </row>
    <row r="4" spans="1:26" s="8" customFormat="1" ht="21.75" customHeight="1" x14ac:dyDescent="0.55000000000000004">
      <c r="B4" s="259" t="s">
        <v>43</v>
      </c>
      <c r="C4" s="259"/>
      <c r="D4" s="259"/>
      <c r="E4" s="7"/>
      <c r="F4" s="5"/>
      <c r="G4" s="5"/>
      <c r="H4" s="5"/>
      <c r="I4" s="6"/>
      <c r="J4" s="6"/>
      <c r="K4" s="6"/>
      <c r="L4" s="6"/>
      <c r="M4" s="6"/>
      <c r="N4" s="7"/>
      <c r="O4" s="7"/>
      <c r="P4" s="7"/>
      <c r="Q4" s="7"/>
      <c r="R4" s="5"/>
      <c r="S4" s="5"/>
      <c r="T4" s="5"/>
    </row>
    <row r="5" spans="1:26" ht="21" customHeight="1" x14ac:dyDescent="0.55000000000000004">
      <c r="A5" s="27" t="s">
        <v>8</v>
      </c>
      <c r="B5" s="41">
        <v>1259323</v>
      </c>
      <c r="C5" s="41">
        <v>700621</v>
      </c>
      <c r="D5" s="41">
        <v>558702</v>
      </c>
      <c r="E5" s="7" t="s">
        <v>42</v>
      </c>
      <c r="G5" s="38"/>
      <c r="J5" s="40"/>
      <c r="K5" s="40"/>
      <c r="L5" s="7"/>
      <c r="M5" s="7"/>
      <c r="P5" s="53"/>
      <c r="Q5" s="53"/>
      <c r="R5" s="52"/>
      <c r="S5" s="52"/>
      <c r="T5" s="52"/>
      <c r="U5" s="48"/>
    </row>
    <row r="6" spans="1:26" ht="5.25" customHeight="1" x14ac:dyDescent="0.55000000000000004">
      <c r="A6" s="27"/>
      <c r="B6" s="41"/>
      <c r="C6" s="51"/>
      <c r="D6" s="50"/>
      <c r="J6" s="40"/>
      <c r="K6" s="40"/>
      <c r="L6" s="40"/>
      <c r="R6" s="39"/>
      <c r="S6" s="39"/>
      <c r="T6" s="39"/>
      <c r="U6" s="48"/>
    </row>
    <row r="7" spans="1:26" ht="20.25" customHeight="1" x14ac:dyDescent="0.55000000000000004">
      <c r="A7" s="23" t="s">
        <v>31</v>
      </c>
      <c r="B7" s="29">
        <v>12999</v>
      </c>
      <c r="C7" s="29">
        <v>3838</v>
      </c>
      <c r="D7" s="29">
        <v>9161</v>
      </c>
      <c r="E7" s="13"/>
      <c r="J7" s="49"/>
      <c r="K7" s="46"/>
      <c r="L7" s="46"/>
      <c r="P7" s="48"/>
    </row>
    <row r="8" spans="1:26" ht="20.25" customHeight="1" x14ac:dyDescent="0.55000000000000004">
      <c r="A8" s="7" t="s">
        <v>30</v>
      </c>
      <c r="B8" s="29">
        <v>292210</v>
      </c>
      <c r="C8" s="29">
        <v>162141</v>
      </c>
      <c r="D8" s="29">
        <v>130069</v>
      </c>
      <c r="E8" s="13"/>
      <c r="F8" t="s">
        <v>38</v>
      </c>
      <c r="G8" s="47" t="s">
        <v>37</v>
      </c>
      <c r="H8" s="47" t="s">
        <v>6</v>
      </c>
      <c r="I8" s="47" t="s">
        <v>36</v>
      </c>
      <c r="J8" s="47" t="s">
        <v>35</v>
      </c>
      <c r="K8" s="47" t="s">
        <v>7</v>
      </c>
      <c r="L8" s="47" t="s">
        <v>4</v>
      </c>
      <c r="M8" s="46"/>
      <c r="P8" s="42"/>
      <c r="Q8" s="42"/>
    </row>
    <row r="9" spans="1:26" ht="20.25" customHeight="1" x14ac:dyDescent="0.55000000000000004">
      <c r="A9" s="15" t="s">
        <v>29</v>
      </c>
      <c r="B9" s="29">
        <v>250592</v>
      </c>
      <c r="C9" s="29">
        <v>149978</v>
      </c>
      <c r="D9" s="29">
        <v>100614</v>
      </c>
      <c r="E9" s="13"/>
      <c r="F9" t="s">
        <v>34</v>
      </c>
      <c r="G9" s="44">
        <f>B7+B8</f>
        <v>305209</v>
      </c>
      <c r="H9" s="2">
        <f>B9</f>
        <v>250592</v>
      </c>
      <c r="I9" s="2">
        <f>B10</f>
        <v>233536</v>
      </c>
      <c r="J9" s="45">
        <f>B11</f>
        <v>259870</v>
      </c>
      <c r="K9" s="44">
        <f>B15</f>
        <v>209279</v>
      </c>
      <c r="L9" s="43">
        <f>B20</f>
        <v>837</v>
      </c>
      <c r="M9" s="46"/>
      <c r="P9" s="42"/>
      <c r="Q9" s="42"/>
    </row>
    <row r="10" spans="1:26" ht="20.25" customHeight="1" x14ac:dyDescent="0.55000000000000004">
      <c r="A10" s="15" t="s">
        <v>28</v>
      </c>
      <c r="B10" s="29">
        <v>233536</v>
      </c>
      <c r="C10" s="29">
        <v>145949</v>
      </c>
      <c r="D10" s="29">
        <v>87587</v>
      </c>
      <c r="E10" s="13"/>
      <c r="F10" t="s">
        <v>33</v>
      </c>
      <c r="G10" s="242">
        <f>G9*100/1259323</f>
        <v>24.235958526922801</v>
      </c>
      <c r="H10" s="242">
        <f>H9*100/1259323</f>
        <v>19.898945703366014</v>
      </c>
      <c r="I10" s="242">
        <v>18.600000000000001</v>
      </c>
      <c r="J10" s="242">
        <f t="shared" ref="J10:L10" si="0">J9*100/1259323</f>
        <v>20.635690764005741</v>
      </c>
      <c r="K10" s="242">
        <f t="shared" si="0"/>
        <v>16.618373522916677</v>
      </c>
      <c r="L10" s="242">
        <f t="shared" si="0"/>
        <v>6.646428279321509E-2</v>
      </c>
      <c r="M10" s="46"/>
      <c r="P10" s="42"/>
      <c r="Q10" s="42"/>
    </row>
    <row r="11" spans="1:26" ht="20.25" customHeight="1" x14ac:dyDescent="0.55000000000000004">
      <c r="A11" s="7" t="s">
        <v>27</v>
      </c>
      <c r="B11" s="29">
        <v>259870</v>
      </c>
      <c r="C11" s="29">
        <v>132451</v>
      </c>
      <c r="D11" s="29">
        <v>127419</v>
      </c>
      <c r="E11" s="13"/>
      <c r="O11" s="41"/>
      <c r="P11" s="41"/>
      <c r="Q11" s="41"/>
    </row>
    <row r="12" spans="1:26" ht="20.25" customHeight="1" x14ac:dyDescent="0.55000000000000004">
      <c r="A12" s="15" t="s">
        <v>41</v>
      </c>
      <c r="B12" s="29">
        <v>217834</v>
      </c>
      <c r="C12" s="29">
        <v>112085</v>
      </c>
      <c r="D12" s="29">
        <v>105749</v>
      </c>
      <c r="E12" s="13"/>
      <c r="O12" s="39"/>
      <c r="P12" s="39"/>
      <c r="Q12" s="39"/>
    </row>
    <row r="13" spans="1:26" ht="20.25" customHeight="1" x14ac:dyDescent="0.55000000000000004">
      <c r="A13" s="15" t="s">
        <v>40</v>
      </c>
      <c r="B13" s="29">
        <v>42036</v>
      </c>
      <c r="C13" s="29">
        <v>20366</v>
      </c>
      <c r="D13" s="29">
        <v>21670</v>
      </c>
      <c r="E13" s="13"/>
      <c r="L13" s="4"/>
      <c r="M13" s="38"/>
      <c r="O13" s="28"/>
      <c r="P13" s="28"/>
      <c r="Q13" s="28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7" t="s">
        <v>39</v>
      </c>
      <c r="B14" s="14" t="s">
        <v>2</v>
      </c>
      <c r="C14" s="14" t="s">
        <v>2</v>
      </c>
      <c r="D14" s="14" t="s">
        <v>2</v>
      </c>
      <c r="E14" s="13"/>
      <c r="I14" s="11"/>
      <c r="J14" s="11"/>
      <c r="K14" s="22"/>
      <c r="L14" s="35" t="s">
        <v>38</v>
      </c>
      <c r="M14" s="37" t="s">
        <v>37</v>
      </c>
      <c r="N14" s="37" t="s">
        <v>6</v>
      </c>
      <c r="O14" s="37" t="s">
        <v>36</v>
      </c>
      <c r="P14" s="37" t="s">
        <v>35</v>
      </c>
      <c r="Q14" s="37" t="s">
        <v>7</v>
      </c>
      <c r="R14" s="37" t="s">
        <v>4</v>
      </c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7" t="s">
        <v>23</v>
      </c>
      <c r="B15" s="29">
        <v>209279</v>
      </c>
      <c r="C15" s="29">
        <v>106264</v>
      </c>
      <c r="D15" s="29">
        <v>103015</v>
      </c>
      <c r="E15" s="13"/>
      <c r="I15" s="11"/>
      <c r="J15" s="11"/>
      <c r="K15" s="22"/>
      <c r="L15" s="35" t="s">
        <v>34</v>
      </c>
      <c r="M15" s="44">
        <v>305209</v>
      </c>
      <c r="N15" s="2">
        <v>250592</v>
      </c>
      <c r="O15" s="2">
        <v>233536</v>
      </c>
      <c r="P15" s="45">
        <v>259870</v>
      </c>
      <c r="Q15" s="44">
        <v>209279</v>
      </c>
      <c r="R15" s="43">
        <v>837</v>
      </c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7" t="s">
        <v>22</v>
      </c>
      <c r="B16" s="29">
        <v>131654</v>
      </c>
      <c r="C16" s="29">
        <v>57412</v>
      </c>
      <c r="D16" s="29">
        <v>74242</v>
      </c>
      <c r="E16" s="13"/>
      <c r="I16" s="11"/>
      <c r="J16" s="22"/>
      <c r="K16" s="22"/>
      <c r="L16" s="35" t="s">
        <v>33</v>
      </c>
      <c r="M16" s="34">
        <v>24.2</v>
      </c>
      <c r="N16" s="33">
        <v>19.899999999999999</v>
      </c>
      <c r="O16" s="32">
        <v>18.5</v>
      </c>
      <c r="P16" s="31">
        <v>20.6</v>
      </c>
      <c r="Q16" s="31">
        <v>16.7</v>
      </c>
      <c r="R16" s="30">
        <v>0.1</v>
      </c>
    </row>
    <row r="17" spans="1:17" ht="20.25" customHeight="1" x14ac:dyDescent="0.55000000000000004">
      <c r="A17" s="17" t="s">
        <v>21</v>
      </c>
      <c r="B17" s="29">
        <v>59252</v>
      </c>
      <c r="C17" s="29">
        <v>41150</v>
      </c>
      <c r="D17" s="29">
        <v>18102</v>
      </c>
      <c r="E17" s="13"/>
      <c r="I17" s="11"/>
      <c r="J17" s="22"/>
      <c r="K17" s="22"/>
      <c r="L17" s="21"/>
      <c r="M17" s="24"/>
      <c r="O17" s="3"/>
      <c r="P17" s="3"/>
      <c r="Q17" s="3"/>
    </row>
    <row r="18" spans="1:17" ht="20.25" customHeight="1" x14ac:dyDescent="0.55000000000000004">
      <c r="A18" s="17" t="s">
        <v>20</v>
      </c>
      <c r="B18" s="29">
        <v>18373</v>
      </c>
      <c r="C18" s="29">
        <v>7702</v>
      </c>
      <c r="D18" s="29">
        <v>10671</v>
      </c>
      <c r="E18" s="13"/>
      <c r="F18" s="7"/>
      <c r="G18" s="7"/>
      <c r="H18" s="7"/>
      <c r="I18" s="25"/>
      <c r="J18" s="25"/>
      <c r="K18" s="25"/>
      <c r="L18" s="21"/>
      <c r="M18" s="24"/>
      <c r="O18" s="28"/>
      <c r="P18" s="28"/>
      <c r="Q18" s="28"/>
    </row>
    <row r="19" spans="1:17" ht="19.5" customHeight="1" x14ac:dyDescent="0.55000000000000004">
      <c r="A19" s="15" t="s">
        <v>19</v>
      </c>
      <c r="B19" s="14" t="s">
        <v>2</v>
      </c>
      <c r="C19" s="14" t="s">
        <v>2</v>
      </c>
      <c r="D19" s="14" t="s">
        <v>2</v>
      </c>
      <c r="E19" s="13"/>
      <c r="F19" s="7"/>
      <c r="G19" s="7"/>
      <c r="H19" s="7"/>
      <c r="I19" s="25"/>
      <c r="J19" s="25"/>
      <c r="K19" s="7"/>
      <c r="L19" s="21"/>
      <c r="M19" s="21"/>
      <c r="O19" s="28"/>
      <c r="P19" s="28"/>
      <c r="Q19" s="28"/>
    </row>
    <row r="20" spans="1:17" ht="22.5" customHeight="1" x14ac:dyDescent="0.8">
      <c r="A20" s="15" t="s">
        <v>18</v>
      </c>
      <c r="B20" s="14">
        <v>837</v>
      </c>
      <c r="C20" s="14">
        <v>0</v>
      </c>
      <c r="D20" s="14">
        <v>837</v>
      </c>
      <c r="E20" s="237"/>
      <c r="F20" s="237"/>
      <c r="G20" s="237"/>
      <c r="H20" s="7"/>
      <c r="I20" s="25"/>
      <c r="J20" s="25"/>
      <c r="K20" s="7"/>
      <c r="L20" s="21"/>
      <c r="M20" s="21"/>
      <c r="O20" s="28"/>
      <c r="P20" s="28"/>
      <c r="Q20" s="28"/>
    </row>
    <row r="21" spans="1:17" ht="22.5" customHeight="1" x14ac:dyDescent="0.55000000000000004">
      <c r="A21" s="7"/>
      <c r="B21" s="257" t="s">
        <v>32</v>
      </c>
      <c r="C21" s="257"/>
      <c r="D21" s="257"/>
      <c r="E21" s="13"/>
      <c r="F21" s="7"/>
      <c r="G21" s="7"/>
      <c r="H21" s="7"/>
      <c r="I21" s="25"/>
      <c r="J21" s="25"/>
      <c r="K21" s="7"/>
      <c r="M21" s="21"/>
      <c r="O21" s="28"/>
      <c r="P21" s="28"/>
      <c r="Q21" s="28"/>
    </row>
    <row r="22" spans="1:17" ht="21" customHeight="1" x14ac:dyDescent="0.55000000000000004">
      <c r="A22" s="27" t="s">
        <v>8</v>
      </c>
      <c r="B22" s="26">
        <f>B5/$B$5*100</f>
        <v>100</v>
      </c>
      <c r="C22" s="26">
        <f>C5/$C$5*100</f>
        <v>100</v>
      </c>
      <c r="D22" s="26">
        <f>D5/$D$5*100</f>
        <v>100</v>
      </c>
      <c r="E22" s="25"/>
      <c r="F22" s="7"/>
      <c r="G22" s="21"/>
      <c r="H22" s="1"/>
      <c r="I22" s="7"/>
      <c r="J22" s="3"/>
      <c r="K22" s="3"/>
      <c r="L22" s="3"/>
      <c r="M22" s="7"/>
    </row>
    <row r="23" spans="1:17" ht="15.75" customHeight="1" x14ac:dyDescent="0.55000000000000004">
      <c r="A23" s="27"/>
      <c r="B23" s="26"/>
      <c r="C23" s="26"/>
      <c r="D23" s="26"/>
      <c r="E23" s="25"/>
      <c r="F23" s="7"/>
      <c r="G23" s="21"/>
      <c r="H23" s="24"/>
      <c r="I23" s="7"/>
      <c r="J23" s="3"/>
      <c r="K23" s="3"/>
      <c r="L23" s="3"/>
      <c r="M23" s="7"/>
    </row>
    <row r="24" spans="1:17" ht="20.25" customHeight="1" x14ac:dyDescent="0.55000000000000004">
      <c r="A24" s="23" t="s">
        <v>31</v>
      </c>
      <c r="B24" s="16">
        <f>B7*100/$B$5</f>
        <v>1.0322212807992865</v>
      </c>
      <c r="C24" s="16">
        <f>C7*100/$C$5</f>
        <v>0.5477997376613033</v>
      </c>
      <c r="D24" s="16">
        <f>D7*100/$D$5</f>
        <v>1.6396934322769563</v>
      </c>
      <c r="F24" s="7"/>
      <c r="G24" s="21"/>
      <c r="H24" s="21"/>
      <c r="I24" s="7"/>
      <c r="J24" s="7"/>
      <c r="K24" s="7"/>
      <c r="L24" s="7"/>
      <c r="M24" s="7"/>
    </row>
    <row r="25" spans="1:17" ht="20.25" customHeight="1" x14ac:dyDescent="0.55000000000000004">
      <c r="A25" s="7" t="s">
        <v>30</v>
      </c>
      <c r="B25" s="16">
        <f>B8*100/$B$5</f>
        <v>23.203737246123513</v>
      </c>
      <c r="C25" s="16">
        <f>C8*100/$C$5</f>
        <v>23.142469323642882</v>
      </c>
      <c r="D25" s="16">
        <f>D8*100/$D$5</f>
        <v>23.280568174089229</v>
      </c>
      <c r="F25" s="7"/>
      <c r="H25" s="21"/>
      <c r="I25" s="7"/>
      <c r="J25" s="7"/>
      <c r="K25" s="7"/>
      <c r="L25" s="7"/>
      <c r="M25" s="7"/>
    </row>
    <row r="26" spans="1:17" ht="20.25" customHeight="1" x14ac:dyDescent="0.55000000000000004">
      <c r="A26" s="15" t="s">
        <v>29</v>
      </c>
      <c r="B26" s="16">
        <f>B9*100/$B$5</f>
        <v>19.898945703366014</v>
      </c>
      <c r="C26" s="16">
        <f>C9*100/$C$5</f>
        <v>21.406438002857467</v>
      </c>
      <c r="D26" s="16">
        <f>D9*100/$D$5</f>
        <v>18.008526907009461</v>
      </c>
      <c r="F26" s="7"/>
      <c r="G26" s="21"/>
      <c r="I26" s="7"/>
      <c r="J26" s="7"/>
      <c r="K26" s="7"/>
      <c r="L26" s="7"/>
      <c r="M26" s="7"/>
    </row>
    <row r="27" spans="1:17" ht="20.25" customHeight="1" x14ac:dyDescent="0.55000000000000004">
      <c r="A27" s="15" t="s">
        <v>28</v>
      </c>
      <c r="B27" s="16">
        <f>B10*100/$B$5</f>
        <v>18.544567199995551</v>
      </c>
      <c r="C27" s="16">
        <f>C10*100/$C$5</f>
        <v>20.831376735781543</v>
      </c>
      <c r="D27" s="16">
        <f>D10*100/$D$5</f>
        <v>15.676872465106623</v>
      </c>
      <c r="F27" s="7"/>
      <c r="H27" s="1"/>
      <c r="I27" s="7"/>
      <c r="J27" s="7"/>
      <c r="K27" s="7"/>
      <c r="L27" s="7"/>
      <c r="M27" s="7"/>
    </row>
    <row r="28" spans="1:17" ht="20.25" customHeight="1" x14ac:dyDescent="0.55000000000000004">
      <c r="A28" s="7" t="s">
        <v>27</v>
      </c>
      <c r="B28" s="16">
        <f>SUM(B29:B31)</f>
        <v>20.635690764005737</v>
      </c>
      <c r="C28" s="16">
        <f>SUM(C29:C31)</f>
        <v>18.904800170134781</v>
      </c>
      <c r="D28" s="16">
        <f>SUM(D29:D31)</f>
        <v>22.806254497030618</v>
      </c>
      <c r="F28" s="7"/>
      <c r="I28" s="7"/>
      <c r="J28" s="7"/>
      <c r="K28" s="7"/>
      <c r="L28" s="7"/>
      <c r="M28" s="7"/>
    </row>
    <row r="29" spans="1:17" ht="20.25" customHeight="1" x14ac:dyDescent="0.55000000000000004">
      <c r="A29" s="15" t="s">
        <v>26</v>
      </c>
      <c r="B29" s="16">
        <f>B12*100/$B$5</f>
        <v>17.297706783724269</v>
      </c>
      <c r="C29" s="16">
        <f>C12*100/$C$5</f>
        <v>15.997950389725686</v>
      </c>
      <c r="D29" s="16">
        <f>D12*100/$D$5</f>
        <v>18.927621522743788</v>
      </c>
      <c r="F29" s="7"/>
      <c r="G29" s="20"/>
      <c r="I29" s="7"/>
      <c r="J29" s="7"/>
      <c r="K29" s="7"/>
      <c r="L29" s="7"/>
      <c r="M29" s="7"/>
    </row>
    <row r="30" spans="1:17" ht="20.25" customHeight="1" x14ac:dyDescent="0.55000000000000004">
      <c r="A30" s="15" t="s">
        <v>25</v>
      </c>
      <c r="B30" s="16">
        <f>B13*100/$B$5</f>
        <v>3.3379839802814688</v>
      </c>
      <c r="C30" s="16">
        <f>C13*100/$C$5</f>
        <v>2.906849780409094</v>
      </c>
      <c r="D30" s="16">
        <f>D13*100/$D$5</f>
        <v>3.8786329742868291</v>
      </c>
      <c r="F30" s="7"/>
      <c r="G30" s="19"/>
      <c r="I30" s="7"/>
      <c r="J30" s="7"/>
      <c r="K30" s="7"/>
      <c r="L30" s="7"/>
      <c r="M30" s="7"/>
    </row>
    <row r="31" spans="1:17" ht="20.25" customHeight="1" x14ac:dyDescent="0.55000000000000004">
      <c r="A31" s="17" t="s">
        <v>24</v>
      </c>
      <c r="B31" s="18">
        <v>0</v>
      </c>
      <c r="C31" s="18">
        <v>0</v>
      </c>
      <c r="D31" s="18">
        <v>0</v>
      </c>
      <c r="F31" s="7"/>
      <c r="I31" s="7"/>
      <c r="J31" s="7"/>
      <c r="K31" s="7"/>
      <c r="L31" s="7"/>
      <c r="M31" s="7"/>
    </row>
    <row r="32" spans="1:17" ht="20.25" customHeight="1" x14ac:dyDescent="0.55000000000000004">
      <c r="A32" s="7" t="s">
        <v>23</v>
      </c>
      <c r="B32" s="16">
        <f>SUM(B33:B35)+0.05</f>
        <v>16.668373522916678</v>
      </c>
      <c r="C32" s="16">
        <f>SUM(C33:C35)</f>
        <v>15.167116029922026</v>
      </c>
      <c r="D32" s="16">
        <f>SUM(D33:D35)</f>
        <v>18.438272997053886</v>
      </c>
      <c r="F32" s="7"/>
      <c r="I32" s="7"/>
      <c r="J32" s="7"/>
      <c r="K32" s="7"/>
      <c r="L32" s="7"/>
      <c r="M32" s="7"/>
    </row>
    <row r="33" spans="1:13" ht="20.25" customHeight="1" x14ac:dyDescent="0.55000000000000004">
      <c r="A33" s="17" t="s">
        <v>22</v>
      </c>
      <c r="B33" s="16">
        <f>B16*100/$B$5</f>
        <v>10.454347296126569</v>
      </c>
      <c r="C33" s="16">
        <f>C16*100/$C$5</f>
        <v>8.1944446426812778</v>
      </c>
      <c r="D33" s="16">
        <f>D16*100/$D$5</f>
        <v>13.28830038195675</v>
      </c>
      <c r="F33" s="7"/>
      <c r="G33" s="7"/>
      <c r="I33" s="7"/>
      <c r="J33" s="7"/>
      <c r="K33" s="7"/>
      <c r="L33" s="7"/>
      <c r="M33" s="7"/>
    </row>
    <row r="34" spans="1:13" ht="20.25" customHeight="1" x14ac:dyDescent="0.55000000000000004">
      <c r="A34" s="17" t="s">
        <v>21</v>
      </c>
      <c r="B34" s="16">
        <f>B17*100/$B$5</f>
        <v>4.7050677228955555</v>
      </c>
      <c r="C34" s="16">
        <f>C17*100/$C$5</f>
        <v>5.8733609183852611</v>
      </c>
      <c r="D34" s="16">
        <f>D17*100/$D$5</f>
        <v>3.2400098800433863</v>
      </c>
      <c r="F34" s="7"/>
      <c r="G34" s="7"/>
      <c r="H34" s="7"/>
      <c r="I34" s="7"/>
      <c r="J34" s="7"/>
      <c r="K34" s="7"/>
      <c r="L34" s="7"/>
      <c r="M34" s="7"/>
    </row>
    <row r="35" spans="1:13" ht="20.25" customHeight="1" x14ac:dyDescent="0.55000000000000004">
      <c r="A35" s="17" t="s">
        <v>20</v>
      </c>
      <c r="B35" s="16">
        <f>B18*100/$B$5</f>
        <v>1.4589585038945529</v>
      </c>
      <c r="C35" s="16">
        <f>C18*100/$C$5</f>
        <v>1.0993104688554867</v>
      </c>
      <c r="D35" s="16">
        <f>D18*100/$D$5</f>
        <v>1.9099627350537496</v>
      </c>
      <c r="F35" s="7"/>
      <c r="G35" s="7"/>
      <c r="H35" s="7"/>
      <c r="I35" s="7"/>
      <c r="J35" s="7"/>
      <c r="K35" s="7"/>
      <c r="L35" s="7"/>
      <c r="M35" s="7"/>
    </row>
    <row r="36" spans="1:13" ht="22.5" customHeight="1" x14ac:dyDescent="0.55000000000000004">
      <c r="A36" s="15" t="s">
        <v>19</v>
      </c>
      <c r="B36" s="238">
        <v>0</v>
      </c>
      <c r="C36" s="238">
        <v>0</v>
      </c>
      <c r="D36" s="238">
        <v>0</v>
      </c>
      <c r="F36" s="7"/>
      <c r="G36" s="7"/>
      <c r="H36" s="7"/>
      <c r="I36" s="7"/>
      <c r="J36" s="7"/>
      <c r="K36" s="7"/>
      <c r="L36" s="7"/>
      <c r="M36" s="7"/>
    </row>
    <row r="37" spans="1:13" ht="20.25" customHeight="1" x14ac:dyDescent="0.55000000000000004">
      <c r="A37" s="15" t="s">
        <v>18</v>
      </c>
      <c r="B37" s="16">
        <f t="shared" ref="B37" si="1">B20*100/$B$5</f>
        <v>6.646428279321509E-2</v>
      </c>
      <c r="C37" s="16">
        <f t="shared" ref="C37" si="2">C20*100/$C$5</f>
        <v>0</v>
      </c>
      <c r="D37" s="16">
        <f t="shared" ref="D37" si="3">D20*100/$D$5</f>
        <v>0.14981152743322917</v>
      </c>
      <c r="F37" s="7"/>
      <c r="G37" s="7"/>
      <c r="H37" s="7"/>
      <c r="I37" s="7"/>
      <c r="J37" s="7"/>
      <c r="K37" s="7"/>
      <c r="L37" s="7"/>
      <c r="M37" s="7"/>
    </row>
    <row r="38" spans="1:13" ht="17.25" customHeight="1" x14ac:dyDescent="0.55000000000000004">
      <c r="A38" s="12"/>
      <c r="B38" s="12"/>
      <c r="C38" s="12"/>
      <c r="D38" s="12"/>
      <c r="F38" s="7"/>
      <c r="G38" s="7"/>
      <c r="H38" s="7"/>
      <c r="I38" s="7"/>
      <c r="J38" s="7"/>
      <c r="K38" s="7"/>
      <c r="L38" s="7"/>
      <c r="M38" s="7"/>
    </row>
    <row r="39" spans="1:13" ht="17.25" customHeight="1" x14ac:dyDescent="0.55000000000000004">
      <c r="F39" s="7"/>
      <c r="G39" s="7"/>
      <c r="H39" s="7"/>
      <c r="I39" s="7"/>
      <c r="J39" s="7"/>
      <c r="K39" s="7"/>
      <c r="L39" s="7"/>
      <c r="M39" s="7"/>
    </row>
    <row r="40" spans="1:13" ht="23.25" customHeight="1" x14ac:dyDescent="0.55000000000000004">
      <c r="A40" s="10" t="s">
        <v>17</v>
      </c>
      <c r="B40" s="9"/>
      <c r="C40" s="9"/>
      <c r="D40" s="9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L92" s="7"/>
      <c r="M92" s="7"/>
    </row>
    <row r="93" spans="1:13" ht="15" customHeight="1" x14ac:dyDescent="0.55000000000000004">
      <c r="A93" s="7"/>
      <c r="L93" s="7"/>
      <c r="M93" s="7"/>
    </row>
    <row r="94" spans="1:13" ht="15" customHeight="1" x14ac:dyDescent="0.55000000000000004">
      <c r="A94" s="7"/>
      <c r="L94" s="7"/>
      <c r="M94" s="7"/>
    </row>
    <row r="95" spans="1:13" ht="15" customHeight="1" x14ac:dyDescent="0.55000000000000004">
      <c r="A95" s="7"/>
      <c r="L95" s="7"/>
      <c r="M95" s="7"/>
    </row>
    <row r="96" spans="1:13" ht="15" customHeight="1" x14ac:dyDescent="0.55000000000000004">
      <c r="A96" s="7"/>
      <c r="L96" s="7"/>
      <c r="M96" s="7"/>
    </row>
    <row r="97" spans="1:13" ht="15" customHeight="1" x14ac:dyDescent="0.55000000000000004">
      <c r="A97" s="7"/>
      <c r="L97" s="7"/>
      <c r="M97" s="7"/>
    </row>
    <row r="98" spans="1:13" ht="15" customHeight="1" x14ac:dyDescent="0.55000000000000004">
      <c r="A98" s="7"/>
      <c r="L98" s="7"/>
      <c r="M98" s="7"/>
    </row>
    <row r="99" spans="1:13" ht="15" customHeight="1" x14ac:dyDescent="0.55000000000000004">
      <c r="A99" s="7"/>
      <c r="L99" s="7"/>
      <c r="M99" s="7"/>
    </row>
    <row r="100" spans="1:13" ht="15" customHeight="1" x14ac:dyDescent="0.55000000000000004">
      <c r="A100" s="7"/>
      <c r="L100" s="7"/>
      <c r="M100" s="7"/>
    </row>
    <row r="101" spans="1:13" ht="15" customHeight="1" x14ac:dyDescent="0.55000000000000004">
      <c r="A101" s="7"/>
      <c r="L101" s="7"/>
      <c r="M101" s="7"/>
    </row>
    <row r="102" spans="1:13" ht="15" customHeight="1" x14ac:dyDescent="0.55000000000000004">
      <c r="A102" s="7"/>
      <c r="L102" s="7"/>
      <c r="M102" s="7"/>
    </row>
    <row r="103" spans="1:13" ht="15" customHeight="1" x14ac:dyDescent="0.55000000000000004">
      <c r="A103" s="7"/>
      <c r="L103" s="7"/>
      <c r="M103" s="7"/>
    </row>
    <row r="104" spans="1:13" ht="15" customHeight="1" x14ac:dyDescent="0.55000000000000004">
      <c r="A104" s="7"/>
      <c r="L104" s="7"/>
      <c r="M104" s="7"/>
    </row>
    <row r="105" spans="1:13" ht="5.25" customHeight="1" x14ac:dyDescent="0.55000000000000004">
      <c r="A105" s="7"/>
      <c r="L105" s="7"/>
      <c r="M105" s="7"/>
    </row>
    <row r="65522" spans="1:13" ht="5.25" customHeight="1" x14ac:dyDescent="0.55000000000000004">
      <c r="F65522" s="7"/>
      <c r="G65522" s="7"/>
      <c r="H65522" s="7"/>
      <c r="I65522" s="7"/>
      <c r="J65522" s="7"/>
      <c r="K65522" s="7"/>
    </row>
    <row r="65536" spans="1:13" ht="26.25" customHeight="1" x14ac:dyDescent="0.55000000000000004">
      <c r="A65536" s="7"/>
      <c r="L65536" s="7"/>
      <c r="M65536" s="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A21" sqref="A21"/>
    </sheetView>
  </sheetViews>
  <sheetFormatPr defaultColWidth="11.28515625" defaultRowHeight="8.25" customHeight="1" x14ac:dyDescent="0.5"/>
  <cols>
    <col min="1" max="1" width="25.28515625" style="210" customWidth="1"/>
    <col min="2" max="4" width="20.140625" style="34" customWidth="1"/>
    <col min="5" max="5" width="11.28515625" style="34" customWidth="1"/>
    <col min="6" max="6" width="15.28515625" style="34" customWidth="1"/>
    <col min="7" max="7" width="20.28515625" style="34" customWidth="1"/>
    <col min="8" max="8" width="12.42578125" style="34" customWidth="1"/>
    <col min="9" max="9" width="11" style="34" customWidth="1"/>
    <col min="10" max="10" width="12.42578125" style="34" customWidth="1"/>
    <col min="11" max="11" width="12.42578125" style="34" bestFit="1" customWidth="1"/>
    <col min="12" max="12" width="14.28515625" style="34" bestFit="1" customWidth="1"/>
    <col min="13" max="13" width="12.5703125" style="34" bestFit="1" customWidth="1"/>
    <col min="14" max="14" width="12.7109375" style="34" bestFit="1" customWidth="1"/>
    <col min="15" max="17" width="13.42578125" style="34" customWidth="1"/>
    <col min="18" max="16384" width="11.28515625" style="34"/>
  </cols>
  <sheetData>
    <row r="1" spans="1:17" s="235" customFormat="1" ht="31.5" customHeight="1" x14ac:dyDescent="0.55000000000000004">
      <c r="A1" s="235" t="s">
        <v>132</v>
      </c>
      <c r="B1" s="236"/>
      <c r="C1" s="236"/>
      <c r="D1" s="236"/>
      <c r="K1" s="34"/>
      <c r="L1" s="34"/>
      <c r="M1" s="34"/>
    </row>
    <row r="3" spans="1:17" s="210" customFormat="1" ht="30" customHeight="1" x14ac:dyDescent="0.55000000000000004">
      <c r="A3" s="234" t="s">
        <v>46</v>
      </c>
      <c r="B3" s="233" t="s">
        <v>0</v>
      </c>
      <c r="C3" s="233" t="s">
        <v>45</v>
      </c>
      <c r="D3" s="233" t="s">
        <v>44</v>
      </c>
      <c r="O3" s="232"/>
      <c r="P3" s="232"/>
      <c r="Q3" s="232"/>
    </row>
    <row r="4" spans="1:17" s="210" customFormat="1" ht="24" customHeight="1" x14ac:dyDescent="0.5">
      <c r="B4" s="260" t="s">
        <v>43</v>
      </c>
      <c r="C4" s="260"/>
      <c r="D4" s="260"/>
    </row>
    <row r="5" spans="1:17" ht="21" customHeight="1" x14ac:dyDescent="0.5">
      <c r="A5" s="224" t="s">
        <v>8</v>
      </c>
      <c r="B5" s="231">
        <v>161304</v>
      </c>
      <c r="C5" s="231">
        <v>98632</v>
      </c>
      <c r="D5" s="231">
        <v>62672</v>
      </c>
      <c r="E5" s="210"/>
      <c r="F5" s="210"/>
      <c r="G5" s="210"/>
      <c r="H5" s="211"/>
      <c r="K5" s="33"/>
      <c r="L5" s="33"/>
      <c r="M5" s="33"/>
    </row>
    <row r="6" spans="1:17" ht="3.75" customHeight="1" x14ac:dyDescent="0.5">
      <c r="A6" s="224"/>
      <c r="B6" s="230"/>
      <c r="C6" s="230"/>
      <c r="D6" s="229"/>
      <c r="E6" s="210"/>
      <c r="F6" s="210"/>
      <c r="G6" s="210"/>
      <c r="H6" s="211"/>
    </row>
    <row r="7" spans="1:17" ht="21" customHeight="1" x14ac:dyDescent="0.55000000000000004">
      <c r="A7" s="219" t="s">
        <v>131</v>
      </c>
      <c r="B7" s="229">
        <v>87126</v>
      </c>
      <c r="C7" s="229">
        <v>58271</v>
      </c>
      <c r="D7" s="229">
        <v>28855</v>
      </c>
      <c r="E7" s="210"/>
      <c r="F7" s="210"/>
      <c r="G7" s="210"/>
      <c r="K7" s="33"/>
      <c r="L7" s="33"/>
      <c r="M7" s="33"/>
      <c r="N7" s="228"/>
    </row>
    <row r="8" spans="1:17" ht="21" customHeight="1" x14ac:dyDescent="0.55000000000000004">
      <c r="A8" s="36" t="s">
        <v>130</v>
      </c>
      <c r="B8" s="229">
        <v>74178</v>
      </c>
      <c r="C8" s="229">
        <v>40361</v>
      </c>
      <c r="D8" s="229">
        <v>33817</v>
      </c>
      <c r="E8" s="210"/>
      <c r="F8" s="210"/>
      <c r="G8" s="210"/>
      <c r="K8" s="33"/>
      <c r="L8" s="33"/>
      <c r="M8" s="33"/>
      <c r="N8" s="228"/>
    </row>
    <row r="9" spans="1:17" ht="21" customHeight="1" x14ac:dyDescent="0.5">
      <c r="A9" s="34"/>
      <c r="B9" s="261" t="s">
        <v>32</v>
      </c>
      <c r="C9" s="261"/>
      <c r="D9" s="261"/>
      <c r="E9" s="225"/>
      <c r="F9" s="225"/>
      <c r="G9" s="225"/>
      <c r="H9" s="211"/>
    </row>
    <row r="10" spans="1:17" s="225" customFormat="1" ht="18.75" customHeight="1" x14ac:dyDescent="0.5">
      <c r="A10" s="227" t="s">
        <v>8</v>
      </c>
      <c r="B10" s="226">
        <f>B5/$B$5*100</f>
        <v>100</v>
      </c>
      <c r="C10" s="226">
        <f>C5/$C$5*100</f>
        <v>100</v>
      </c>
      <c r="D10" s="226">
        <f>D5/$D$5*100</f>
        <v>100</v>
      </c>
      <c r="E10" s="34"/>
      <c r="F10" s="34"/>
      <c r="G10" s="34"/>
      <c r="H10" s="211"/>
      <c r="I10" s="34"/>
      <c r="J10" s="34"/>
      <c r="K10" s="34"/>
      <c r="L10" s="34"/>
      <c r="M10" s="34"/>
    </row>
    <row r="11" spans="1:17" ht="6" customHeight="1" x14ac:dyDescent="0.55000000000000004">
      <c r="A11" s="224"/>
      <c r="B11" s="223"/>
      <c r="C11" s="223"/>
      <c r="D11" s="222"/>
      <c r="E11" s="36"/>
      <c r="F11" s="36"/>
      <c r="G11" s="36"/>
      <c r="H11" s="221"/>
      <c r="K11" s="211"/>
      <c r="L11" s="211"/>
      <c r="M11" s="220"/>
    </row>
    <row r="12" spans="1:17" s="36" customFormat="1" ht="20.25" customHeight="1" x14ac:dyDescent="0.55000000000000004">
      <c r="A12" s="219" t="s">
        <v>131</v>
      </c>
      <c r="B12" s="218">
        <f>B7/$B$5*100-0.03</f>
        <v>53.983539651837525</v>
      </c>
      <c r="C12" s="218">
        <f>C7/$C$5*100</f>
        <v>59.079203503933819</v>
      </c>
      <c r="D12" s="218">
        <f>D7/$D$5*100</f>
        <v>46.041294357926986</v>
      </c>
      <c r="H12" s="34"/>
      <c r="I12" s="34"/>
      <c r="J12" s="211"/>
      <c r="K12" s="214"/>
      <c r="L12" s="214"/>
      <c r="M12" s="211"/>
    </row>
    <row r="13" spans="1:17" s="36" customFormat="1" ht="20.25" customHeight="1" x14ac:dyDescent="0.55000000000000004">
      <c r="A13" s="36" t="s">
        <v>130</v>
      </c>
      <c r="B13" s="218">
        <f>B8/$B$5*100</f>
        <v>45.986460348162481</v>
      </c>
      <c r="C13" s="218">
        <f>C8/$C$5*100</f>
        <v>40.920796496066188</v>
      </c>
      <c r="D13" s="218">
        <f>D8/$D$5*100</f>
        <v>53.958705642073014</v>
      </c>
      <c r="H13" s="3"/>
      <c r="I13" s="3"/>
      <c r="J13" s="215"/>
      <c r="K13" s="214"/>
      <c r="L13" s="214"/>
      <c r="M13" s="214"/>
      <c r="O13" s="36" t="e">
        <f>SUM(#REF!)</f>
        <v>#REF!</v>
      </c>
      <c r="P13" s="36" t="e">
        <f>SUM(#REF!)</f>
        <v>#REF!</v>
      </c>
      <c r="Q13" s="36" t="e">
        <f>SUM(#REF!)</f>
        <v>#REF!</v>
      </c>
    </row>
    <row r="14" spans="1:17" ht="2.25" customHeight="1" x14ac:dyDescent="0.55000000000000004">
      <c r="A14" s="217"/>
      <c r="B14" s="217"/>
      <c r="C14" s="217"/>
      <c r="D14" s="216">
        <v>0</v>
      </c>
      <c r="E14" s="36"/>
      <c r="F14" s="36"/>
      <c r="G14" s="36"/>
      <c r="H14" s="3"/>
      <c r="I14" s="3"/>
      <c r="J14" s="215"/>
      <c r="K14" s="211"/>
      <c r="L14" s="211"/>
      <c r="M14" s="214"/>
    </row>
    <row r="15" spans="1:17" ht="12.75" customHeight="1" x14ac:dyDescent="0.55000000000000004">
      <c r="A15" s="212"/>
      <c r="B15" s="213"/>
      <c r="E15" s="36"/>
      <c r="F15" s="36"/>
      <c r="G15" s="36"/>
      <c r="J15" s="211"/>
      <c r="K15" s="211"/>
      <c r="L15" s="211"/>
      <c r="M15" s="211"/>
    </row>
    <row r="16" spans="1:17" ht="20.25" customHeight="1" x14ac:dyDescent="0.55000000000000004">
      <c r="E16" s="36"/>
      <c r="F16" s="36"/>
      <c r="G16" s="36"/>
      <c r="J16" s="211"/>
      <c r="K16" s="211"/>
      <c r="L16" s="211"/>
      <c r="M16" s="211"/>
    </row>
    <row r="17" spans="5:10" ht="20.25" customHeight="1" x14ac:dyDescent="0.55000000000000004">
      <c r="E17" s="36"/>
      <c r="F17" s="36"/>
      <c r="G17" s="36"/>
      <c r="J17" s="211"/>
    </row>
    <row r="18" spans="5:10" ht="20.25" customHeight="1" x14ac:dyDescent="0.55000000000000004">
      <c r="E18" s="36"/>
      <c r="F18" s="36"/>
      <c r="G18" s="36"/>
    </row>
    <row r="19" spans="5:10" ht="20.25" customHeight="1" x14ac:dyDescent="0.55000000000000004">
      <c r="E19" s="36"/>
      <c r="F19" s="36"/>
      <c r="G19" s="36"/>
    </row>
    <row r="65511" spans="1:1" ht="26.25" customHeight="1" x14ac:dyDescent="0.5">
      <c r="A65511" s="34"/>
    </row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ตารางที่1ไตรมาส3พ.ศ.2564 </vt:lpstr>
      <vt:lpstr>ตารางที่2ไตรมาส 3 พ.ศ.2564</vt:lpstr>
      <vt:lpstr>ตารางที่3ไตรมาส 3 พ.ศ. 2564</vt:lpstr>
      <vt:lpstr>ตารางที่4ไตรมาส 3 พ.ศ. 2564</vt:lpstr>
      <vt:lpstr>ตารางที่5ไตรมาส3 พ.ศ.2564</vt:lpstr>
      <vt:lpstr>ตารางที่6ไตรมาส3 พ.ศ. 2564</vt:lpstr>
      <vt:lpstr>ตารางที่7ไตรมาส 3 พ.ศ. 2564</vt:lpstr>
      <vt:lpstr>ตารางที่8ไตรมาส 3 พ.ศ.2564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2021-12-17T06:12:36Z</cp:lastPrinted>
  <dcterms:created xsi:type="dcterms:W3CDTF">2021-08-30T04:56:35Z</dcterms:created>
  <dcterms:modified xsi:type="dcterms:W3CDTF">2021-12-21T08:33:00Z</dcterms:modified>
</cp:coreProperties>
</file>