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20730" windowHeight="92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B6" i="1"/>
  <c r="B26" s="1"/>
  <c r="D6"/>
  <c r="E6"/>
  <c r="O6"/>
  <c r="P25" s="1"/>
  <c r="B8"/>
  <c r="B25" s="1"/>
  <c r="D8"/>
  <c r="E8"/>
  <c r="E25" s="1"/>
  <c r="O8"/>
  <c r="C8" s="1"/>
  <c r="B9"/>
  <c r="C9"/>
  <c r="D9"/>
  <c r="E9"/>
  <c r="O9"/>
  <c r="B10"/>
  <c r="B27" s="1"/>
  <c r="C10"/>
  <c r="D10"/>
  <c r="E10"/>
  <c r="O10"/>
  <c r="B11"/>
  <c r="B28" s="1"/>
  <c r="D11"/>
  <c r="E11"/>
  <c r="O11"/>
  <c r="C11" s="1"/>
  <c r="D12"/>
  <c r="E12"/>
  <c r="E29" s="1"/>
  <c r="G12"/>
  <c r="G29" s="1"/>
  <c r="H12"/>
  <c r="I12"/>
  <c r="J12"/>
  <c r="J29" s="1"/>
  <c r="L12"/>
  <c r="C12" s="1"/>
  <c r="M12"/>
  <c r="N12"/>
  <c r="N6" s="1"/>
  <c r="O12"/>
  <c r="O29" s="1"/>
  <c r="R12"/>
  <c r="S12"/>
  <c r="B13"/>
  <c r="B30" s="1"/>
  <c r="C13"/>
  <c r="D13"/>
  <c r="E13"/>
  <c r="O13"/>
  <c r="B14"/>
  <c r="B31" s="1"/>
  <c r="D14"/>
  <c r="E14"/>
  <c r="O14"/>
  <c r="C14" s="1"/>
  <c r="B15"/>
  <c r="B32" s="1"/>
  <c r="D15"/>
  <c r="E15"/>
  <c r="E32" s="1"/>
  <c r="O15"/>
  <c r="C15" s="1"/>
  <c r="E16"/>
  <c r="G16"/>
  <c r="B16" s="1"/>
  <c r="B33" s="1"/>
  <c r="H16"/>
  <c r="H33" s="1"/>
  <c r="I16"/>
  <c r="J16"/>
  <c r="L16"/>
  <c r="M16"/>
  <c r="M33" s="1"/>
  <c r="N16"/>
  <c r="O16"/>
  <c r="Q16"/>
  <c r="R16"/>
  <c r="S16"/>
  <c r="D16" s="1"/>
  <c r="D33" s="1"/>
  <c r="B17"/>
  <c r="D17"/>
  <c r="E17"/>
  <c r="O17"/>
  <c r="C17" s="1"/>
  <c r="B18"/>
  <c r="C18"/>
  <c r="D18"/>
  <c r="E18"/>
  <c r="O18"/>
  <c r="B19"/>
  <c r="C19"/>
  <c r="D19"/>
  <c r="E19"/>
  <c r="O19"/>
  <c r="B20"/>
  <c r="D20"/>
  <c r="E20"/>
  <c r="O20"/>
  <c r="C20" s="1"/>
  <c r="B21"/>
  <c r="D21"/>
  <c r="E21"/>
  <c r="E38" s="1"/>
  <c r="O21"/>
  <c r="C21" s="1"/>
  <c r="D25"/>
  <c r="D23" s="1"/>
  <c r="G25"/>
  <c r="G23" s="1"/>
  <c r="H25"/>
  <c r="I25"/>
  <c r="I23" s="1"/>
  <c r="J25"/>
  <c r="J23" s="1"/>
  <c r="L25"/>
  <c r="M25"/>
  <c r="Q25"/>
  <c r="Q23" s="1"/>
  <c r="R25"/>
  <c r="R23" s="1"/>
  <c r="S25"/>
  <c r="S23" s="1"/>
  <c r="U25"/>
  <c r="U23" s="1"/>
  <c r="V25"/>
  <c r="V23" s="1"/>
  <c r="W25"/>
  <c r="W23" s="1"/>
  <c r="X25"/>
  <c r="X23" s="1"/>
  <c r="D26"/>
  <c r="E26"/>
  <c r="G26"/>
  <c r="H26"/>
  <c r="I26"/>
  <c r="J26"/>
  <c r="L26"/>
  <c r="M26"/>
  <c r="Q26"/>
  <c r="R26"/>
  <c r="S26"/>
  <c r="U26"/>
  <c r="V26"/>
  <c r="W26"/>
  <c r="X26"/>
  <c r="D27"/>
  <c r="E27"/>
  <c r="G27"/>
  <c r="H27"/>
  <c r="I27"/>
  <c r="J27"/>
  <c r="L27"/>
  <c r="M27"/>
  <c r="Q27"/>
  <c r="R27"/>
  <c r="S27"/>
  <c r="U27"/>
  <c r="V27"/>
  <c r="W27"/>
  <c r="X27"/>
  <c r="D28"/>
  <c r="E28"/>
  <c r="G28"/>
  <c r="H28"/>
  <c r="I28"/>
  <c r="J28"/>
  <c r="L28"/>
  <c r="M28"/>
  <c r="Q28"/>
  <c r="R28"/>
  <c r="S28"/>
  <c r="U28"/>
  <c r="V28"/>
  <c r="W28"/>
  <c r="X28"/>
  <c r="D29"/>
  <c r="H29"/>
  <c r="I29"/>
  <c r="M29"/>
  <c r="Q29"/>
  <c r="R29"/>
  <c r="S29"/>
  <c r="U29"/>
  <c r="V29"/>
  <c r="W29"/>
  <c r="X29"/>
  <c r="D30"/>
  <c r="E30"/>
  <c r="G30"/>
  <c r="H30"/>
  <c r="I30"/>
  <c r="J30"/>
  <c r="L30"/>
  <c r="M30"/>
  <c r="O30"/>
  <c r="Q30"/>
  <c r="R30"/>
  <c r="S30"/>
  <c r="U30"/>
  <c r="V30"/>
  <c r="W30"/>
  <c r="X30"/>
  <c r="D31"/>
  <c r="E31"/>
  <c r="G31"/>
  <c r="H31"/>
  <c r="I31"/>
  <c r="J31"/>
  <c r="L31"/>
  <c r="M31"/>
  <c r="Q31"/>
  <c r="R31"/>
  <c r="S31"/>
  <c r="U31"/>
  <c r="V31"/>
  <c r="W31"/>
  <c r="X31"/>
  <c r="D32"/>
  <c r="G32"/>
  <c r="H32"/>
  <c r="I32"/>
  <c r="J32"/>
  <c r="M32"/>
  <c r="R32"/>
  <c r="S32"/>
  <c r="U32"/>
  <c r="V32"/>
  <c r="W32"/>
  <c r="X32"/>
  <c r="E33"/>
  <c r="G33"/>
  <c r="I33"/>
  <c r="J33"/>
  <c r="L33"/>
  <c r="O33"/>
  <c r="P33"/>
  <c r="Q33"/>
  <c r="R33"/>
  <c r="S33"/>
  <c r="U33"/>
  <c r="V33"/>
  <c r="W33"/>
  <c r="X33"/>
  <c r="B34"/>
  <c r="D34"/>
  <c r="E34"/>
  <c r="G34"/>
  <c r="H34"/>
  <c r="I34"/>
  <c r="J34"/>
  <c r="L34"/>
  <c r="M34"/>
  <c r="O34"/>
  <c r="P34"/>
  <c r="Q34"/>
  <c r="R34"/>
  <c r="S34"/>
  <c r="U34"/>
  <c r="V34"/>
  <c r="W34"/>
  <c r="X34"/>
  <c r="B35"/>
  <c r="D35"/>
  <c r="E35"/>
  <c r="G35"/>
  <c r="H35"/>
  <c r="I35"/>
  <c r="J35"/>
  <c r="L35"/>
  <c r="M35"/>
  <c r="O35"/>
  <c r="P35"/>
  <c r="Q35"/>
  <c r="R35"/>
  <c r="S35"/>
  <c r="U35"/>
  <c r="V35"/>
  <c r="W35"/>
  <c r="X35"/>
  <c r="B36"/>
  <c r="D36"/>
  <c r="E36"/>
  <c r="G36"/>
  <c r="H36"/>
  <c r="I36"/>
  <c r="J36"/>
  <c r="L36"/>
  <c r="M36"/>
  <c r="O36"/>
  <c r="P36"/>
  <c r="Q36"/>
  <c r="R36"/>
  <c r="S36"/>
  <c r="U36"/>
  <c r="V36"/>
  <c r="W36"/>
  <c r="X36"/>
  <c r="B37"/>
  <c r="D37"/>
  <c r="E37"/>
  <c r="G37"/>
  <c r="H37"/>
  <c r="I37"/>
  <c r="J37"/>
  <c r="O37"/>
  <c r="U37"/>
  <c r="V37"/>
  <c r="W37"/>
  <c r="X37"/>
  <c r="B38"/>
  <c r="D38"/>
  <c r="G38"/>
  <c r="H38"/>
  <c r="I38"/>
  <c r="J38"/>
  <c r="L38"/>
  <c r="M38"/>
  <c r="P38"/>
  <c r="Q38"/>
  <c r="R38"/>
  <c r="S38"/>
  <c r="U38"/>
  <c r="V38"/>
  <c r="W38"/>
  <c r="X38"/>
  <c r="AC38"/>
  <c r="AB38"/>
  <c r="AA38"/>
  <c r="Z38"/>
  <c r="AC37"/>
  <c r="AB37"/>
  <c r="AA37"/>
  <c r="Z37"/>
  <c r="AC36"/>
  <c r="AB36"/>
  <c r="AA36"/>
  <c r="Z36"/>
  <c r="AC35"/>
  <c r="AB35"/>
  <c r="AA35"/>
  <c r="Z35"/>
  <c r="AC34"/>
  <c r="AB34"/>
  <c r="AA34"/>
  <c r="Z34"/>
  <c r="AC33"/>
  <c r="AB33"/>
  <c r="AA33"/>
  <c r="Z33"/>
  <c r="AC32"/>
  <c r="AB32"/>
  <c r="AA32"/>
  <c r="Z32"/>
  <c r="AC31"/>
  <c r="AB31"/>
  <c r="AA31"/>
  <c r="Z31"/>
  <c r="AC30"/>
  <c r="AB30"/>
  <c r="AA30"/>
  <c r="Z30"/>
  <c r="AC28"/>
  <c r="AB28"/>
  <c r="AA28"/>
  <c r="Z28"/>
  <c r="AC27"/>
  <c r="AB27"/>
  <c r="AA27"/>
  <c r="Z27"/>
  <c r="AC26"/>
  <c r="AB26"/>
  <c r="AA26"/>
  <c r="Z26"/>
  <c r="AC25"/>
  <c r="AB25"/>
  <c r="AA25"/>
  <c r="Z25"/>
  <c r="AC12"/>
  <c r="AC29" s="1"/>
  <c r="AB12"/>
  <c r="AB29" s="1"/>
  <c r="AA12"/>
  <c r="AA29" s="1"/>
  <c r="Z12"/>
  <c r="Z29" s="1"/>
  <c r="Z23" s="1"/>
  <c r="B23" l="1"/>
  <c r="N38"/>
  <c r="C6"/>
  <c r="N25"/>
  <c r="N26"/>
  <c r="N27"/>
  <c r="N28"/>
  <c r="N29"/>
  <c r="N30"/>
  <c r="N31"/>
  <c r="N33"/>
  <c r="N34"/>
  <c r="N35"/>
  <c r="N36"/>
  <c r="L23"/>
  <c r="E23"/>
  <c r="M23"/>
  <c r="H23"/>
  <c r="C16"/>
  <c r="O31"/>
  <c r="O28"/>
  <c r="O27"/>
  <c r="O26"/>
  <c r="O25"/>
  <c r="B12"/>
  <c r="B29" s="1"/>
  <c r="AA23"/>
  <c r="O38"/>
  <c r="P37"/>
  <c r="P31"/>
  <c r="P30"/>
  <c r="P29"/>
  <c r="L29"/>
  <c r="P28"/>
  <c r="P27"/>
  <c r="P23" s="1"/>
  <c r="P26"/>
  <c r="AC23"/>
  <c r="AB23"/>
  <c r="C26" l="1"/>
  <c r="C27"/>
  <c r="C30"/>
  <c r="C35"/>
  <c r="C36"/>
  <c r="C33"/>
  <c r="C34"/>
  <c r="N23"/>
  <c r="C29"/>
  <c r="C28"/>
  <c r="O23"/>
  <c r="C32"/>
  <c r="C38"/>
  <c r="C25"/>
  <c r="C31"/>
  <c r="C37"/>
  <c r="C23" l="1"/>
</calcChain>
</file>

<file path=xl/sharedStrings.xml><?xml version="1.0" encoding="utf-8"?>
<sst xmlns="http://schemas.openxmlformats.org/spreadsheetml/2006/main" count="77" uniqueCount="29">
  <si>
    <t>ระดับการศึกษาที่สำเร็จ</t>
  </si>
  <si>
    <t>พ.ศ.</t>
  </si>
  <si>
    <t>พ.ศ. 2551</t>
  </si>
  <si>
    <t>พ.ศ. 2552</t>
  </si>
  <si>
    <t>พ.ศ. 2553</t>
  </si>
  <si>
    <t>พ.ศ. 2554</t>
  </si>
  <si>
    <t>ไตรมาสที่ 1</t>
  </si>
  <si>
    <t>ไตรมาสที่ 2</t>
  </si>
  <si>
    <t>ไตรมาสที่ 3</t>
  </si>
  <si>
    <t>ไตรมาสที่ 4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</si>
  <si>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</si>
  <si>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</si>
  <si>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</si>
  <si>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</si>
  <si>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</si>
  <si>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</si>
  <si>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</si>
  <si>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</si>
  <si>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</si>
  <si>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</si>
  <si>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</si>
  <si>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</si>
  <si>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</si>
  <si>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</si>
  <si>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</si>
  <si>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</si>
  <si>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</si>
  <si>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ตารางที่ 3  จำนวนและร้อยละของผู้มีงานทำ  จำแนกตามระดับการศึกษาที่สำเร็จ จ.ภูเก็ต พ.ศ. 2556</t>
  </si>
  <si>
    <t>พ.ศ. 2556</t>
  </si>
</sst>
</file>

<file path=xl/styles.xml><?xml version="1.0" encoding="utf-8"?>
<styleSheet xmlns="http://schemas.openxmlformats.org/spreadsheetml/2006/main">
  <numFmts count="5">
    <numFmt numFmtId="164" formatCode="_-* #,##0.00_-;\-* #,##0.00_-;_-* &quot;-&quot;??_-;_-@_-"/>
    <numFmt numFmtId="165" formatCode="_-* #,##0_-;\-* #,##0_-;_-* &quot;-&quot;??_-;_-@_-"/>
    <numFmt numFmtId="166" formatCode="#,##0.0"/>
    <numFmt numFmtId="167" formatCode="0.0"/>
    <numFmt numFmtId="168" formatCode="_-* #,##0.0_-;\-* #,##0.0_-;_-* &quot;-&quot;??_-;_-@_-"/>
  </numFmts>
  <fonts count="9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7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3"/>
      <name val="Cordia New"/>
      <family val="2"/>
      <charset val="222"/>
    </font>
    <font>
      <b/>
      <sz val="14"/>
      <name val="Angsana New"/>
      <family val="1"/>
    </font>
    <font>
      <b/>
      <sz val="12"/>
      <name val="Cordia New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4" fillId="0" borderId="0" xfId="0" applyFont="1"/>
    <xf numFmtId="0" fontId="4" fillId="0" borderId="1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shrinkToFit="1"/>
    </xf>
    <xf numFmtId="0" fontId="3" fillId="0" borderId="0" xfId="0" applyNumberFormat="1" applyFont="1" applyBorder="1" applyAlignment="1">
      <alignment horizontal="right" vertical="center" shrinkToFit="1"/>
    </xf>
    <xf numFmtId="0" fontId="3" fillId="0" borderId="1" xfId="0" applyNumberFormat="1" applyFont="1" applyBorder="1" applyAlignment="1">
      <alignment horizontal="right" vertical="center" shrinkToFit="1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3" fontId="3" fillId="0" borderId="3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3" xfId="1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3" fontId="3" fillId="0" borderId="0" xfId="1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165" fontId="5" fillId="0" borderId="0" xfId="1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3" fontId="4" fillId="0" borderId="0" xfId="1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165" fontId="4" fillId="0" borderId="0" xfId="1" applyNumberFormat="1" applyFont="1" applyAlignment="1">
      <alignment vertical="center"/>
    </xf>
    <xf numFmtId="0" fontId="4" fillId="0" borderId="0" xfId="0" applyFont="1" applyAlignment="1" applyProtection="1">
      <alignment horizontal="left" vertical="center"/>
    </xf>
    <xf numFmtId="165" fontId="4" fillId="0" borderId="0" xfId="1" applyNumberFormat="1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3" fontId="4" fillId="0" borderId="0" xfId="0" applyNumberFormat="1" applyFont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165" fontId="4" fillId="0" borderId="0" xfId="1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3" fontId="4" fillId="0" borderId="0" xfId="0" applyNumberFormat="1" applyFont="1" applyBorder="1" applyAlignment="1" applyProtection="1">
      <alignment vertical="center"/>
    </xf>
    <xf numFmtId="3" fontId="3" fillId="0" borderId="0" xfId="0" applyNumberFormat="1" applyFont="1" applyAlignment="1">
      <alignment horizontal="right"/>
    </xf>
    <xf numFmtId="3" fontId="4" fillId="0" borderId="0" xfId="1" applyNumberFormat="1" applyFont="1" applyAlignment="1">
      <alignment vertical="center"/>
    </xf>
    <xf numFmtId="166" fontId="4" fillId="0" borderId="0" xfId="0" applyNumberFormat="1" applyFont="1" applyBorder="1" applyAlignment="1" applyProtection="1">
      <alignment horizontal="left" vertical="center"/>
    </xf>
    <xf numFmtId="166" fontId="4" fillId="0" borderId="0" xfId="0" applyNumberFormat="1" applyFont="1" applyBorder="1" applyAlignment="1" applyProtection="1">
      <alignment vertical="center"/>
    </xf>
    <xf numFmtId="165" fontId="6" fillId="0" borderId="0" xfId="1" applyNumberFormat="1" applyFont="1" applyAlignment="1">
      <alignment vertical="center"/>
    </xf>
    <xf numFmtId="165" fontId="6" fillId="0" borderId="0" xfId="1" applyNumberFormat="1" applyFont="1" applyFill="1" applyAlignment="1">
      <alignment vertical="center"/>
    </xf>
    <xf numFmtId="3" fontId="4" fillId="0" borderId="0" xfId="1" quotePrefix="1" applyNumberFormat="1" applyFont="1" applyAlignment="1">
      <alignment vertical="center"/>
    </xf>
    <xf numFmtId="165" fontId="5" fillId="0" borderId="1" xfId="1" applyNumberFormat="1" applyFont="1" applyBorder="1" applyAlignment="1">
      <alignment vertical="center"/>
    </xf>
    <xf numFmtId="3" fontId="4" fillId="0" borderId="1" xfId="1" applyNumberFormat="1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3" fontId="4" fillId="0" borderId="1" xfId="1" applyNumberFormat="1" applyFont="1" applyFill="1" applyBorder="1" applyAlignment="1">
      <alignment vertical="center"/>
    </xf>
    <xf numFmtId="0" fontId="4" fillId="0" borderId="3" xfId="0" applyFont="1" applyBorder="1"/>
    <xf numFmtId="167" fontId="3" fillId="0" borderId="3" xfId="0" applyNumberFormat="1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167" fontId="4" fillId="0" borderId="0" xfId="0" applyNumberFormat="1" applyFont="1" applyAlignment="1">
      <alignment vertical="center"/>
    </xf>
    <xf numFmtId="168" fontId="4" fillId="0" borderId="0" xfId="1" applyNumberFormat="1" applyFont="1" applyFill="1" applyBorder="1" applyAlignment="1">
      <alignment vertical="center"/>
    </xf>
    <xf numFmtId="168" fontId="4" fillId="0" borderId="0" xfId="1" quotePrefix="1" applyNumberFormat="1" applyFont="1" applyFill="1" applyBorder="1" applyAlignment="1">
      <alignment vertical="center"/>
    </xf>
    <xf numFmtId="0" fontId="4" fillId="0" borderId="1" xfId="0" applyFont="1" applyBorder="1" applyAlignment="1" applyProtection="1">
      <alignment horizontal="left" vertical="center"/>
    </xf>
    <xf numFmtId="168" fontId="4" fillId="0" borderId="1" xfId="1" applyNumberFormat="1" applyFont="1" applyFill="1" applyBorder="1" applyAlignment="1">
      <alignment vertical="center"/>
    </xf>
    <xf numFmtId="0" fontId="4" fillId="0" borderId="1" xfId="0" applyFont="1" applyBorder="1" applyAlignment="1" applyProtection="1">
      <alignment vertical="center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5;&#3634;&#3619;&#3648;&#3619;&#3637;&#3618;&#3609;/&#3591;&#3634;&#3609;&#3626;&#3627;&#3585;&#3636;&#3592;/&#3619;&#3634;&#3618;&#3591;&#3634;&#3609;%20&#3626;&#3619;&#3591;.%2053/&#3652;&#3605;&#3619;&#3617;&#3634;&#3626;%201%2053/10.&#3605;&#3634;&#3619;&#3634;&#3591;&#3586;&#3657;&#3629;&#3617;&#3641;&#3621;&#3626;&#3606;&#3636;&#3605;&#3636;&#3607;&#3637;&#3656;&#3626;&#3635;&#3588;&#3633;&#3597;4%20-5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ปก"/>
      <sheetName val="ตารางที่1"/>
      <sheetName val="ตารางที่2"/>
      <sheetName val="ตารางที่3"/>
      <sheetName val="ตารางที่4"/>
      <sheetName val="ตารางที่5"/>
      <sheetName val="ตารางที่6"/>
      <sheetName val="ตารางที่7"/>
    </sheetNames>
    <sheetDataSet>
      <sheetData sheetId="0" refreshError="1"/>
      <sheetData sheetId="1" refreshError="1"/>
      <sheetData sheetId="2" refreshError="1"/>
      <sheetData sheetId="3" refreshError="1">
        <row r="5">
          <cell r="B5">
            <v>157514</v>
          </cell>
        </row>
        <row r="6">
          <cell r="B6">
            <v>2477</v>
          </cell>
        </row>
        <row r="7">
          <cell r="B7">
            <v>23860</v>
          </cell>
        </row>
        <row r="8">
          <cell r="B8">
            <v>29553</v>
          </cell>
        </row>
        <row r="9">
          <cell r="B9">
            <v>32497</v>
          </cell>
        </row>
        <row r="10">
          <cell r="B10">
            <v>21238</v>
          </cell>
        </row>
        <row r="11">
          <cell r="B11">
            <v>13702</v>
          </cell>
        </row>
        <row r="12">
          <cell r="B12">
            <v>7537</v>
          </cell>
        </row>
        <row r="13">
          <cell r="B13" t="str">
            <v>-</v>
          </cell>
        </row>
        <row r="14">
          <cell r="B14">
            <v>38110</v>
          </cell>
        </row>
        <row r="15">
          <cell r="B15">
            <v>25803</v>
          </cell>
        </row>
        <row r="16">
          <cell r="B16">
            <v>10101</v>
          </cell>
        </row>
        <row r="17">
          <cell r="B17">
            <v>2206</v>
          </cell>
        </row>
        <row r="18">
          <cell r="B18">
            <v>92</v>
          </cell>
        </row>
        <row r="19">
          <cell r="B19">
            <v>9685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P48"/>
  <sheetViews>
    <sheetView tabSelected="1" workbookViewId="0">
      <selection activeCell="AH8" sqref="AH8"/>
    </sheetView>
  </sheetViews>
  <sheetFormatPr defaultColWidth="9.140625" defaultRowHeight="18.75"/>
  <cols>
    <col min="1" max="1" width="28.85546875" style="2" customWidth="1"/>
    <col min="2" max="2" width="0.140625" style="2" hidden="1" customWidth="1"/>
    <col min="3" max="5" width="9.140625" style="2" hidden="1" customWidth="1"/>
    <col min="6" max="6" width="1.140625" style="2" hidden="1" customWidth="1"/>
    <col min="7" max="11" width="9.140625" style="2" hidden="1" customWidth="1"/>
    <col min="12" max="25" width="9.140625" style="4" hidden="1" customWidth="1"/>
    <col min="26" max="29" width="12.28515625" style="4" customWidth="1"/>
    <col min="30" max="16384" width="9.140625" style="4"/>
  </cols>
  <sheetData>
    <row r="1" spans="1:42" s="2" customFormat="1" ht="22.5">
      <c r="A1" s="1" t="s">
        <v>27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42">
      <c r="F2" s="3"/>
      <c r="K2" s="3"/>
      <c r="P2" s="5"/>
    </row>
    <row r="3" spans="1:42" s="2" customFormat="1">
      <c r="A3" s="62" t="s">
        <v>0</v>
      </c>
      <c r="B3" s="64" t="s">
        <v>1</v>
      </c>
      <c r="C3" s="64"/>
      <c r="D3" s="64"/>
      <c r="E3" s="64"/>
      <c r="F3" s="6"/>
      <c r="G3" s="64" t="s">
        <v>2</v>
      </c>
      <c r="H3" s="64"/>
      <c r="I3" s="64"/>
      <c r="J3" s="64"/>
      <c r="K3" s="7"/>
      <c r="L3" s="64" t="s">
        <v>3</v>
      </c>
      <c r="M3" s="64"/>
      <c r="N3" s="64"/>
      <c r="O3" s="64"/>
      <c r="Q3" s="64" t="s">
        <v>4</v>
      </c>
      <c r="R3" s="64"/>
      <c r="S3" s="64"/>
      <c r="U3" s="64" t="s">
        <v>5</v>
      </c>
      <c r="V3" s="64"/>
      <c r="W3" s="64"/>
      <c r="X3" s="64"/>
      <c r="Z3" s="64" t="s">
        <v>28</v>
      </c>
      <c r="AA3" s="64"/>
      <c r="AB3" s="64"/>
      <c r="AC3" s="64"/>
    </row>
    <row r="4" spans="1:42" s="2" customFormat="1">
      <c r="A4" s="63"/>
      <c r="B4" s="8">
        <v>2551</v>
      </c>
      <c r="C4" s="8">
        <v>2552</v>
      </c>
      <c r="D4" s="8">
        <v>2553</v>
      </c>
      <c r="E4" s="8">
        <v>2554</v>
      </c>
      <c r="F4" s="9"/>
      <c r="G4" s="10" t="s">
        <v>6</v>
      </c>
      <c r="H4" s="10" t="s">
        <v>7</v>
      </c>
      <c r="I4" s="10" t="s">
        <v>8</v>
      </c>
      <c r="J4" s="10" t="s">
        <v>9</v>
      </c>
      <c r="K4" s="11"/>
      <c r="L4" s="10" t="s">
        <v>6</v>
      </c>
      <c r="M4" s="10" t="s">
        <v>7</v>
      </c>
      <c r="N4" s="10" t="s">
        <v>8</v>
      </c>
      <c r="O4" s="10" t="s">
        <v>9</v>
      </c>
      <c r="P4" s="12"/>
      <c r="Q4" s="10" t="s">
        <v>6</v>
      </c>
      <c r="R4" s="10" t="s">
        <v>7</v>
      </c>
      <c r="S4" s="10" t="s">
        <v>9</v>
      </c>
      <c r="U4" s="10" t="s">
        <v>6</v>
      </c>
      <c r="V4" s="10" t="s">
        <v>7</v>
      </c>
      <c r="W4" s="10" t="s">
        <v>8</v>
      </c>
      <c r="X4" s="10" t="s">
        <v>9</v>
      </c>
      <c r="Z4" s="10" t="s">
        <v>6</v>
      </c>
      <c r="AA4" s="10" t="s">
        <v>7</v>
      </c>
      <c r="AB4" s="10" t="s">
        <v>8</v>
      </c>
      <c r="AC4" s="10" t="s">
        <v>9</v>
      </c>
    </row>
    <row r="5" spans="1:42" s="2" customFormat="1">
      <c r="A5" s="13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</row>
    <row r="6" spans="1:42" s="20" customFormat="1">
      <c r="A6" s="14" t="s">
        <v>10</v>
      </c>
      <c r="B6" s="15">
        <f>SUM(G6:J6)/4</f>
        <v>164552.5</v>
      </c>
      <c r="C6" s="16">
        <f>SUM(L6:O6)/4</f>
        <v>158171.25</v>
      </c>
      <c r="D6" s="16">
        <f>SUM(Q6:S6)/3</f>
        <v>160537.66666666666</v>
      </c>
      <c r="E6" s="16">
        <f>SUM(U6:X6)/4</f>
        <v>164972.505</v>
      </c>
      <c r="F6" s="17"/>
      <c r="G6" s="16">
        <v>173190</v>
      </c>
      <c r="H6" s="16">
        <v>178872</v>
      </c>
      <c r="I6" s="16">
        <v>153655</v>
      </c>
      <c r="J6" s="16">
        <v>152493</v>
      </c>
      <c r="K6" s="17"/>
      <c r="L6" s="18">
        <v>156514</v>
      </c>
      <c r="M6" s="18">
        <v>160310</v>
      </c>
      <c r="N6" s="18">
        <f>N8+N9+N10+N11+N12+N16+N21</f>
        <v>158347</v>
      </c>
      <c r="O6" s="18">
        <f>[1]ตารางที่3!$B$5</f>
        <v>157514</v>
      </c>
      <c r="P6" s="19"/>
      <c r="Q6" s="18">
        <v>160912</v>
      </c>
      <c r="R6" s="18">
        <v>158591</v>
      </c>
      <c r="S6" s="18">
        <v>162110</v>
      </c>
      <c r="U6" s="18">
        <v>161451.31</v>
      </c>
      <c r="V6" s="18">
        <v>163776.34</v>
      </c>
      <c r="W6" s="18">
        <v>166554.47</v>
      </c>
      <c r="X6" s="18">
        <v>168107.9</v>
      </c>
      <c r="Z6" s="18">
        <v>164183</v>
      </c>
      <c r="AA6" s="18">
        <v>163776.34</v>
      </c>
      <c r="AB6" s="18">
        <v>166554.47</v>
      </c>
      <c r="AC6" s="18">
        <v>168107.9</v>
      </c>
    </row>
    <row r="7" spans="1:42" s="20" customFormat="1">
      <c r="A7" s="21"/>
      <c r="B7" s="22"/>
      <c r="C7" s="22"/>
      <c r="D7" s="22"/>
      <c r="E7" s="22"/>
      <c r="F7" s="22"/>
      <c r="G7" s="22"/>
      <c r="H7" s="22"/>
      <c r="I7" s="22"/>
      <c r="J7" s="22"/>
      <c r="K7" s="22"/>
      <c r="M7" s="23"/>
      <c r="S7" s="24"/>
      <c r="V7" s="23"/>
      <c r="AA7" s="23"/>
    </row>
    <row r="8" spans="1:42" s="20" customFormat="1">
      <c r="A8" s="25" t="s">
        <v>11</v>
      </c>
      <c r="B8" s="26">
        <f t="shared" ref="B8:B21" si="0">SUM(G8:J8)/4</f>
        <v>1485.75</v>
      </c>
      <c r="C8" s="26">
        <f t="shared" ref="C8:C21" si="1">SUM(L8:O8)/4</f>
        <v>2748.75</v>
      </c>
      <c r="D8" s="26">
        <f t="shared" ref="D8:D21" si="2">SUM(Q8:S8)/3</f>
        <v>3274</v>
      </c>
      <c r="E8" s="26">
        <f>SUM(U8:X8)/4</f>
        <v>2605.8924999999999</v>
      </c>
      <c r="F8" s="25"/>
      <c r="G8" s="27">
        <v>2161</v>
      </c>
      <c r="H8" s="27">
        <v>1416</v>
      </c>
      <c r="I8" s="27">
        <v>1897</v>
      </c>
      <c r="J8" s="27">
        <v>469</v>
      </c>
      <c r="K8" s="25"/>
      <c r="L8" s="28">
        <v>2713</v>
      </c>
      <c r="M8" s="23">
        <v>4176</v>
      </c>
      <c r="N8" s="28">
        <v>1629</v>
      </c>
      <c r="O8" s="28">
        <f>[1]ตารางที่3!$B$6</f>
        <v>2477</v>
      </c>
      <c r="Q8" s="28">
        <v>3855</v>
      </c>
      <c r="R8" s="28">
        <v>1876</v>
      </c>
      <c r="S8" s="28">
        <v>4091</v>
      </c>
      <c r="U8" s="28">
        <v>2637.23</v>
      </c>
      <c r="V8" s="29">
        <v>3534.32</v>
      </c>
      <c r="W8" s="28">
        <v>1585.38</v>
      </c>
      <c r="X8" s="28">
        <v>2666.64</v>
      </c>
      <c r="Z8" s="28">
        <v>13611</v>
      </c>
      <c r="AA8" s="29">
        <v>3534.32</v>
      </c>
      <c r="AB8" s="28">
        <v>1585.38</v>
      </c>
      <c r="AC8" s="28">
        <v>2666.64</v>
      </c>
    </row>
    <row r="9" spans="1:42" s="20" customFormat="1">
      <c r="A9" s="4" t="s">
        <v>12</v>
      </c>
      <c r="B9" s="30">
        <f t="shared" si="0"/>
        <v>26937.75</v>
      </c>
      <c r="C9" s="30">
        <f t="shared" si="1"/>
        <v>22150</v>
      </c>
      <c r="D9" s="30">
        <f t="shared" si="2"/>
        <v>24727.666666666668</v>
      </c>
      <c r="E9" s="26">
        <f t="shared" ref="E9:E21" si="3">SUM(U9:X9)/4</f>
        <v>26811.4575</v>
      </c>
      <c r="G9" s="23">
        <v>27507</v>
      </c>
      <c r="H9" s="23">
        <v>26710</v>
      </c>
      <c r="I9" s="23">
        <v>24299</v>
      </c>
      <c r="J9" s="23">
        <v>29235</v>
      </c>
      <c r="L9" s="28">
        <v>19929</v>
      </c>
      <c r="M9" s="23">
        <v>22183</v>
      </c>
      <c r="N9" s="28">
        <v>22628</v>
      </c>
      <c r="O9" s="28">
        <f>[1]ตารางที่3!$B$7</f>
        <v>23860</v>
      </c>
      <c r="Q9" s="28">
        <v>26081</v>
      </c>
      <c r="R9" s="28">
        <v>25204</v>
      </c>
      <c r="S9" s="28">
        <v>22898</v>
      </c>
      <c r="U9" s="28">
        <v>21463.75</v>
      </c>
      <c r="V9" s="29">
        <v>27149.78</v>
      </c>
      <c r="W9" s="28">
        <v>28287.81</v>
      </c>
      <c r="X9" s="28">
        <v>30344.49</v>
      </c>
      <c r="Z9" s="28">
        <v>10764</v>
      </c>
      <c r="AA9" s="29">
        <v>27149.78</v>
      </c>
      <c r="AB9" s="28">
        <v>28287.81</v>
      </c>
      <c r="AC9" s="28">
        <v>30344.49</v>
      </c>
    </row>
    <row r="10" spans="1:42" s="20" customFormat="1">
      <c r="A10" s="31" t="s">
        <v>13</v>
      </c>
      <c r="B10" s="32">
        <f t="shared" si="0"/>
        <v>29966.25</v>
      </c>
      <c r="C10" s="32">
        <f t="shared" si="1"/>
        <v>30219.75</v>
      </c>
      <c r="D10" s="32">
        <f t="shared" si="2"/>
        <v>26158.666666666668</v>
      </c>
      <c r="E10" s="26">
        <f t="shared" si="3"/>
        <v>23767.337500000001</v>
      </c>
      <c r="F10" s="33"/>
      <c r="G10" s="34">
        <v>31058</v>
      </c>
      <c r="H10" s="34">
        <v>32143</v>
      </c>
      <c r="I10" s="34">
        <v>26026</v>
      </c>
      <c r="J10" s="34">
        <v>30638</v>
      </c>
      <c r="K10" s="33"/>
      <c r="L10" s="28">
        <v>30458</v>
      </c>
      <c r="M10" s="23">
        <v>26377</v>
      </c>
      <c r="N10" s="28">
        <v>34491</v>
      </c>
      <c r="O10" s="28">
        <f>[1]ตารางที่3!$B$8</f>
        <v>29553</v>
      </c>
      <c r="Q10" s="28">
        <v>24070</v>
      </c>
      <c r="R10" s="28">
        <v>25842</v>
      </c>
      <c r="S10" s="28">
        <v>28564</v>
      </c>
      <c r="U10" s="28">
        <v>29704.66</v>
      </c>
      <c r="V10" s="29">
        <v>24265.95</v>
      </c>
      <c r="W10" s="28">
        <v>21782.71</v>
      </c>
      <c r="X10" s="28">
        <v>19316.03</v>
      </c>
      <c r="Z10" s="28">
        <v>9478</v>
      </c>
      <c r="AA10" s="29">
        <v>24265.95</v>
      </c>
      <c r="AB10" s="28">
        <v>21782.71</v>
      </c>
      <c r="AC10" s="28">
        <v>19316.03</v>
      </c>
    </row>
    <row r="11" spans="1:42" s="20" customFormat="1">
      <c r="A11" s="31" t="s">
        <v>14</v>
      </c>
      <c r="B11" s="32">
        <f t="shared" si="0"/>
        <v>30878.75</v>
      </c>
      <c r="C11" s="32">
        <f t="shared" si="1"/>
        <v>29842</v>
      </c>
      <c r="D11" s="32">
        <f t="shared" si="2"/>
        <v>28585.666666666668</v>
      </c>
      <c r="E11" s="26">
        <f t="shared" si="3"/>
        <v>28958.499999999996</v>
      </c>
      <c r="F11" s="33"/>
      <c r="G11" s="34">
        <v>30012</v>
      </c>
      <c r="H11" s="34">
        <v>34727</v>
      </c>
      <c r="I11" s="34">
        <v>29890</v>
      </c>
      <c r="J11" s="34">
        <v>28886</v>
      </c>
      <c r="K11" s="33"/>
      <c r="L11" s="28">
        <v>32878</v>
      </c>
      <c r="M11" s="23">
        <v>27190</v>
      </c>
      <c r="N11" s="28">
        <v>26803</v>
      </c>
      <c r="O11" s="28">
        <f>[1]ตารางที่3!$B$9</f>
        <v>32497</v>
      </c>
      <c r="Q11" s="28">
        <v>26884</v>
      </c>
      <c r="R11" s="28">
        <v>31880</v>
      </c>
      <c r="S11" s="28">
        <v>26993</v>
      </c>
      <c r="U11" s="28">
        <v>28729.23</v>
      </c>
      <c r="V11" s="29">
        <v>28415.119999999999</v>
      </c>
      <c r="W11" s="28">
        <v>31116.92</v>
      </c>
      <c r="X11" s="28">
        <v>27572.73</v>
      </c>
      <c r="Z11" s="28">
        <v>9284</v>
      </c>
      <c r="AA11" s="29">
        <v>28415.119999999999</v>
      </c>
      <c r="AB11" s="28">
        <v>31116.92</v>
      </c>
      <c r="AC11" s="28">
        <v>27572.73</v>
      </c>
    </row>
    <row r="12" spans="1:42">
      <c r="A12" s="4" t="s">
        <v>15</v>
      </c>
      <c r="B12" s="30">
        <f t="shared" si="0"/>
        <v>27369</v>
      </c>
      <c r="C12" s="30">
        <f t="shared" si="1"/>
        <v>25111.5</v>
      </c>
      <c r="D12" s="30">
        <f t="shared" si="2"/>
        <v>27801.333333333332</v>
      </c>
      <c r="E12" s="26">
        <f t="shared" si="3"/>
        <v>27753.477500000001</v>
      </c>
      <c r="F12" s="20"/>
      <c r="G12" s="20">
        <f>SUM(G13:G15)</f>
        <v>30612</v>
      </c>
      <c r="H12" s="20">
        <f>SUM(H13:H15)</f>
        <v>28558</v>
      </c>
      <c r="I12" s="20">
        <f>SUM(I13:I15)</f>
        <v>24911</v>
      </c>
      <c r="J12" s="20">
        <f>SUM(J13:J15)</f>
        <v>25395</v>
      </c>
      <c r="K12" s="20"/>
      <c r="L12" s="28">
        <f>SUM(L13:L14)</f>
        <v>24997</v>
      </c>
      <c r="M12" s="28">
        <f>SUM(M13:M15)</f>
        <v>27380</v>
      </c>
      <c r="N12" s="28">
        <f>SUM(N13:N14)</f>
        <v>26831</v>
      </c>
      <c r="O12" s="28">
        <f>[1]ตารางที่3!$B$10</f>
        <v>21238</v>
      </c>
      <c r="P12" s="20"/>
      <c r="Q12" s="28">
        <v>31117</v>
      </c>
      <c r="R12" s="28">
        <f>SUM(R13:R15)</f>
        <v>27303</v>
      </c>
      <c r="S12" s="28">
        <f>SUM(S13:S15)</f>
        <v>24984</v>
      </c>
      <c r="U12" s="28">
        <v>31064.58</v>
      </c>
      <c r="V12" s="28">
        <v>26697.61</v>
      </c>
      <c r="W12" s="28">
        <v>25503.599999999999</v>
      </c>
      <c r="X12" s="28">
        <v>27748.12</v>
      </c>
      <c r="Z12" s="28">
        <f>SUM(Z13:Z15)</f>
        <v>31064.58</v>
      </c>
      <c r="AA12" s="28">
        <f>SUM(AA13:AA15)</f>
        <v>26697.61</v>
      </c>
      <c r="AB12" s="28">
        <f>SUM(AB13:AB15)</f>
        <v>25503.599999999999</v>
      </c>
      <c r="AC12" s="28">
        <f>SUM(AC13:AC15)</f>
        <v>27748.120000000003</v>
      </c>
    </row>
    <row r="13" spans="1:42">
      <c r="A13" s="35" t="s">
        <v>16</v>
      </c>
      <c r="B13" s="36">
        <f t="shared" si="0"/>
        <v>17346.25</v>
      </c>
      <c r="C13" s="36">
        <f t="shared" si="1"/>
        <v>15880</v>
      </c>
      <c r="D13" s="36">
        <f t="shared" si="2"/>
        <v>18822.666666666668</v>
      </c>
      <c r="E13" s="26">
        <f t="shared" si="3"/>
        <v>20651.802499999998</v>
      </c>
      <c r="F13" s="37"/>
      <c r="G13" s="38">
        <v>18525</v>
      </c>
      <c r="H13" s="38">
        <v>18132</v>
      </c>
      <c r="I13" s="38">
        <v>15718</v>
      </c>
      <c r="J13" s="38">
        <v>17010</v>
      </c>
      <c r="K13" s="37"/>
      <c r="L13" s="28">
        <v>16710</v>
      </c>
      <c r="M13" s="23">
        <v>15343</v>
      </c>
      <c r="N13" s="28">
        <v>17765</v>
      </c>
      <c r="O13" s="28">
        <f>[1]ตารางที่3!$B$11</f>
        <v>13702</v>
      </c>
      <c r="P13" s="20"/>
      <c r="Q13" s="28">
        <v>19865</v>
      </c>
      <c r="R13" s="28">
        <v>19255</v>
      </c>
      <c r="S13" s="28">
        <v>17348</v>
      </c>
      <c r="U13" s="28">
        <v>22084.9</v>
      </c>
      <c r="V13" s="29">
        <v>19299.189999999999</v>
      </c>
      <c r="W13" s="28">
        <v>20818.72</v>
      </c>
      <c r="X13" s="28">
        <v>20404.400000000001</v>
      </c>
      <c r="Z13" s="28">
        <v>22084.9</v>
      </c>
      <c r="AA13" s="29">
        <v>19299.189999999999</v>
      </c>
      <c r="AB13" s="28">
        <v>20818.72</v>
      </c>
      <c r="AC13" s="28">
        <v>20404.400000000001</v>
      </c>
      <c r="AE13" s="2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</row>
    <row r="14" spans="1:42">
      <c r="A14" s="35" t="s">
        <v>17</v>
      </c>
      <c r="B14" s="36">
        <f t="shared" si="0"/>
        <v>9975.25</v>
      </c>
      <c r="C14" s="36">
        <f t="shared" si="1"/>
        <v>9158.25</v>
      </c>
      <c r="D14" s="36">
        <f t="shared" si="2"/>
        <v>8890.3333333333339</v>
      </c>
      <c r="E14" s="26">
        <f t="shared" si="3"/>
        <v>6919.6050000000005</v>
      </c>
      <c r="F14" s="37"/>
      <c r="G14" s="38">
        <v>12087</v>
      </c>
      <c r="H14" s="38">
        <v>10426</v>
      </c>
      <c r="I14" s="38">
        <v>9003</v>
      </c>
      <c r="J14" s="38">
        <v>8385</v>
      </c>
      <c r="K14" s="37"/>
      <c r="L14" s="40">
        <v>8287</v>
      </c>
      <c r="M14" s="23">
        <v>11743</v>
      </c>
      <c r="N14" s="40">
        <v>9066</v>
      </c>
      <c r="O14" s="28">
        <f>[1]ตารางที่3!$B$12</f>
        <v>7537</v>
      </c>
      <c r="P14" s="20"/>
      <c r="Q14" s="28">
        <v>11252</v>
      </c>
      <c r="R14" s="28">
        <v>7880</v>
      </c>
      <c r="S14" s="28">
        <v>7539</v>
      </c>
      <c r="U14" s="28">
        <v>8979.68</v>
      </c>
      <c r="V14" s="29">
        <v>7398.42</v>
      </c>
      <c r="W14" s="28">
        <v>4543.78</v>
      </c>
      <c r="X14" s="28">
        <v>6756.54</v>
      </c>
      <c r="Z14" s="28">
        <v>8979.68</v>
      </c>
      <c r="AA14" s="29">
        <v>7398.42</v>
      </c>
      <c r="AB14" s="28">
        <v>4543.78</v>
      </c>
      <c r="AC14" s="28">
        <v>6756.54</v>
      </c>
    </row>
    <row r="15" spans="1:42">
      <c r="A15" s="41" t="s">
        <v>18</v>
      </c>
      <c r="B15" s="36">
        <f t="shared" si="0"/>
        <v>47.5</v>
      </c>
      <c r="C15" s="36">
        <f t="shared" si="1"/>
        <v>73.5</v>
      </c>
      <c r="D15" s="36">
        <f t="shared" si="2"/>
        <v>88.333333333333329</v>
      </c>
      <c r="E15" s="26">
        <f t="shared" si="3"/>
        <v>182.07</v>
      </c>
      <c r="F15" s="42"/>
      <c r="G15" s="43">
        <v>0</v>
      </c>
      <c r="H15" s="43">
        <v>0</v>
      </c>
      <c r="I15" s="42">
        <v>190</v>
      </c>
      <c r="J15" s="43">
        <v>0</v>
      </c>
      <c r="K15" s="42"/>
      <c r="L15" s="40" t="s">
        <v>19</v>
      </c>
      <c r="M15" s="40">
        <v>294</v>
      </c>
      <c r="N15" s="40" t="s">
        <v>19</v>
      </c>
      <c r="O15" s="28" t="str">
        <f>[1]ตารางที่3!$B$13</f>
        <v>-</v>
      </c>
      <c r="P15" s="20"/>
      <c r="Q15" s="40" t="s">
        <v>19</v>
      </c>
      <c r="R15" s="40">
        <v>168</v>
      </c>
      <c r="S15" s="40">
        <v>97</v>
      </c>
      <c r="U15" s="44">
        <v>0</v>
      </c>
      <c r="V15" s="44">
        <v>0</v>
      </c>
      <c r="W15" s="28">
        <v>141.1</v>
      </c>
      <c r="X15" s="28">
        <v>587.17999999999995</v>
      </c>
      <c r="Z15" s="44">
        <v>0</v>
      </c>
      <c r="AA15" s="44">
        <v>0</v>
      </c>
      <c r="AB15" s="28">
        <v>141.1</v>
      </c>
      <c r="AC15" s="28">
        <v>587.17999999999995</v>
      </c>
    </row>
    <row r="16" spans="1:42">
      <c r="A16" s="4" t="s">
        <v>20</v>
      </c>
      <c r="B16" s="30">
        <f t="shared" si="0"/>
        <v>34807.75</v>
      </c>
      <c r="C16" s="30">
        <f t="shared" si="1"/>
        <v>37494</v>
      </c>
      <c r="D16" s="30">
        <f t="shared" si="2"/>
        <v>36993.333333333336</v>
      </c>
      <c r="E16" s="26">
        <f t="shared" si="3"/>
        <v>35435.39</v>
      </c>
      <c r="F16" s="20"/>
      <c r="G16" s="20">
        <f>SUM(G17:G19)</f>
        <v>36361</v>
      </c>
      <c r="H16" s="20">
        <f>SUM(H17:H19)</f>
        <v>40522</v>
      </c>
      <c r="I16" s="20">
        <f>SUM(I17:I19)</f>
        <v>32623</v>
      </c>
      <c r="J16" s="20">
        <f>SUM(J17:J19)</f>
        <v>29725</v>
      </c>
      <c r="K16" s="20"/>
      <c r="L16" s="28">
        <f>SUM(L17:L19)</f>
        <v>35522</v>
      </c>
      <c r="M16" s="28">
        <f>SUM(M17:M19)</f>
        <v>39506</v>
      </c>
      <c r="N16" s="28">
        <f>SUM(N17:N19)</f>
        <v>36838</v>
      </c>
      <c r="O16" s="28">
        <f>[1]ตารางที่3!$B$14</f>
        <v>38110</v>
      </c>
      <c r="P16" s="20"/>
      <c r="Q16" s="28">
        <f>Q17+Q18+Q19</f>
        <v>36920</v>
      </c>
      <c r="R16" s="28">
        <f>SUM(R17:R19)</f>
        <v>34812</v>
      </c>
      <c r="S16" s="28">
        <f>SUM(S17:S19)</f>
        <v>39248</v>
      </c>
      <c r="U16" s="28">
        <v>33088.080000000002</v>
      </c>
      <c r="V16" s="28">
        <v>31973.64</v>
      </c>
      <c r="W16" s="28">
        <v>33440.730000000003</v>
      </c>
      <c r="X16" s="28">
        <v>43239.11</v>
      </c>
      <c r="Z16" s="28">
        <v>33088.080000000002</v>
      </c>
      <c r="AA16" s="28">
        <v>31973.64</v>
      </c>
      <c r="AB16" s="28">
        <v>33440.730000000003</v>
      </c>
      <c r="AC16" s="28">
        <v>43239.11</v>
      </c>
    </row>
    <row r="17" spans="1:29" s="20" customFormat="1">
      <c r="A17" s="41" t="s">
        <v>21</v>
      </c>
      <c r="B17" s="36">
        <f t="shared" si="0"/>
        <v>18499.5</v>
      </c>
      <c r="C17" s="36">
        <f t="shared" si="1"/>
        <v>22503</v>
      </c>
      <c r="D17" s="36">
        <f t="shared" si="2"/>
        <v>25112</v>
      </c>
      <c r="E17" s="26">
        <f t="shared" si="3"/>
        <v>24078.697499999998</v>
      </c>
      <c r="F17" s="42"/>
      <c r="G17" s="42">
        <v>17423</v>
      </c>
      <c r="H17" s="42">
        <v>20375</v>
      </c>
      <c r="I17" s="42">
        <v>18100</v>
      </c>
      <c r="J17" s="42">
        <v>18100</v>
      </c>
      <c r="K17" s="42"/>
      <c r="L17" s="28">
        <v>18394</v>
      </c>
      <c r="M17" s="23">
        <v>23409</v>
      </c>
      <c r="N17" s="28">
        <v>22406</v>
      </c>
      <c r="O17" s="28">
        <f>[1]ตารางที่3!$B$15</f>
        <v>25803</v>
      </c>
      <c r="Q17" s="28">
        <v>24535</v>
      </c>
      <c r="R17" s="28">
        <v>22226</v>
      </c>
      <c r="S17" s="28">
        <v>28575</v>
      </c>
      <c r="U17" s="28">
        <v>21250.080000000002</v>
      </c>
      <c r="V17" s="29">
        <v>20778.43</v>
      </c>
      <c r="W17" s="28">
        <v>23489.41</v>
      </c>
      <c r="X17" s="28">
        <v>30796.87</v>
      </c>
      <c r="Z17" s="28">
        <v>21250.080000000002</v>
      </c>
      <c r="AA17" s="29">
        <v>20778.43</v>
      </c>
      <c r="AB17" s="28">
        <v>23489.41</v>
      </c>
      <c r="AC17" s="28">
        <v>30796.87</v>
      </c>
    </row>
    <row r="18" spans="1:29" s="20" customFormat="1">
      <c r="A18" s="41" t="s">
        <v>22</v>
      </c>
      <c r="B18" s="36">
        <f t="shared" si="0"/>
        <v>12529</v>
      </c>
      <c r="C18" s="36">
        <f t="shared" si="1"/>
        <v>12406</v>
      </c>
      <c r="D18" s="36">
        <f t="shared" si="2"/>
        <v>9550.3333333333339</v>
      </c>
      <c r="E18" s="26">
        <f t="shared" si="3"/>
        <v>8698.0325000000012</v>
      </c>
      <c r="F18" s="42"/>
      <c r="G18" s="42">
        <v>14360</v>
      </c>
      <c r="H18" s="42">
        <v>14880</v>
      </c>
      <c r="I18" s="42">
        <v>11652</v>
      </c>
      <c r="J18" s="42">
        <v>9224</v>
      </c>
      <c r="K18" s="42"/>
      <c r="L18" s="28">
        <v>14306</v>
      </c>
      <c r="M18" s="23">
        <v>13820</v>
      </c>
      <c r="N18" s="28">
        <v>11397</v>
      </c>
      <c r="O18" s="28">
        <f>[1]ตารางที่3!$B$16</f>
        <v>10101</v>
      </c>
      <c r="Q18" s="28">
        <v>10916</v>
      </c>
      <c r="R18" s="28">
        <v>10882</v>
      </c>
      <c r="S18" s="28">
        <v>6853</v>
      </c>
      <c r="U18" s="28">
        <v>8433.73</v>
      </c>
      <c r="V18" s="29">
        <v>9265.99</v>
      </c>
      <c r="W18" s="28">
        <v>7664.93</v>
      </c>
      <c r="X18" s="28">
        <v>9427.48</v>
      </c>
      <c r="Z18" s="28">
        <v>8433.73</v>
      </c>
      <c r="AA18" s="29">
        <v>9265.99</v>
      </c>
      <c r="AB18" s="28">
        <v>7664.93</v>
      </c>
      <c r="AC18" s="28">
        <v>9427.48</v>
      </c>
    </row>
    <row r="19" spans="1:29" s="20" customFormat="1">
      <c r="A19" s="41" t="s">
        <v>23</v>
      </c>
      <c r="B19" s="36">
        <f t="shared" si="0"/>
        <v>3779.25</v>
      </c>
      <c r="C19" s="36">
        <f t="shared" si="1"/>
        <v>2585</v>
      </c>
      <c r="D19" s="36">
        <f t="shared" si="2"/>
        <v>2331</v>
      </c>
      <c r="E19" s="26">
        <f t="shared" si="3"/>
        <v>2658.66</v>
      </c>
      <c r="F19" s="42"/>
      <c r="G19" s="42">
        <v>4578</v>
      </c>
      <c r="H19" s="42">
        <v>5267</v>
      </c>
      <c r="I19" s="42">
        <v>2871</v>
      </c>
      <c r="J19" s="42">
        <v>2401</v>
      </c>
      <c r="K19" s="42"/>
      <c r="L19" s="28">
        <v>2822</v>
      </c>
      <c r="M19" s="23">
        <v>2277</v>
      </c>
      <c r="N19" s="28">
        <v>3035</v>
      </c>
      <c r="O19" s="28">
        <f>[1]ตารางที่3!$B$17</f>
        <v>2206</v>
      </c>
      <c r="Q19" s="28">
        <v>1469</v>
      </c>
      <c r="R19" s="28">
        <v>1704</v>
      </c>
      <c r="S19" s="28">
        <v>3820</v>
      </c>
      <c r="U19" s="28">
        <v>3404.27</v>
      </c>
      <c r="V19" s="29">
        <v>1929.22</v>
      </c>
      <c r="W19" s="28">
        <v>2286.39</v>
      </c>
      <c r="X19" s="28">
        <v>3014.76</v>
      </c>
      <c r="Z19" s="28">
        <v>3404.27</v>
      </c>
      <c r="AA19" s="29">
        <v>1929.22</v>
      </c>
      <c r="AB19" s="28">
        <v>2286.39</v>
      </c>
      <c r="AC19" s="28">
        <v>3014.76</v>
      </c>
    </row>
    <row r="20" spans="1:29" s="20" customFormat="1">
      <c r="A20" s="35" t="s">
        <v>24</v>
      </c>
      <c r="B20" s="36">
        <f t="shared" si="0"/>
        <v>0</v>
      </c>
      <c r="C20" s="36">
        <f t="shared" si="1"/>
        <v>23</v>
      </c>
      <c r="D20" s="36">
        <f t="shared" si="2"/>
        <v>0</v>
      </c>
      <c r="E20" s="26">
        <f t="shared" si="3"/>
        <v>0</v>
      </c>
      <c r="F20" s="37"/>
      <c r="G20" s="43">
        <v>0</v>
      </c>
      <c r="H20" s="43">
        <v>0</v>
      </c>
      <c r="I20" s="43">
        <v>0</v>
      </c>
      <c r="J20" s="43">
        <v>0</v>
      </c>
      <c r="K20" s="37"/>
      <c r="L20" s="40" t="s">
        <v>19</v>
      </c>
      <c r="M20" s="40" t="s">
        <v>19</v>
      </c>
      <c r="N20" s="40" t="s">
        <v>19</v>
      </c>
      <c r="O20" s="28">
        <f>[1]ตารางที่3!$B$18</f>
        <v>92</v>
      </c>
      <c r="Q20" s="45" t="s">
        <v>19</v>
      </c>
      <c r="R20" s="45" t="s">
        <v>19</v>
      </c>
      <c r="S20" s="45" t="s">
        <v>19</v>
      </c>
      <c r="U20" s="43">
        <v>0</v>
      </c>
      <c r="V20" s="43">
        <v>0</v>
      </c>
      <c r="W20" s="43">
        <v>0</v>
      </c>
      <c r="X20" s="43">
        <v>0</v>
      </c>
      <c r="Z20" s="43">
        <v>0</v>
      </c>
      <c r="AA20" s="43">
        <v>0</v>
      </c>
      <c r="AB20" s="43">
        <v>0</v>
      </c>
      <c r="AC20" s="43">
        <v>0</v>
      </c>
    </row>
    <row r="21" spans="1:29" s="20" customFormat="1">
      <c r="A21" s="35" t="s">
        <v>25</v>
      </c>
      <c r="B21" s="36">
        <f t="shared" si="0"/>
        <v>13107</v>
      </c>
      <c r="C21" s="36">
        <f t="shared" si="1"/>
        <v>10582.25</v>
      </c>
      <c r="D21" s="36">
        <f t="shared" si="2"/>
        <v>12997.666666666666</v>
      </c>
      <c r="E21" s="46">
        <f t="shared" si="3"/>
        <v>19640.4575</v>
      </c>
      <c r="F21" s="37"/>
      <c r="G21" s="38">
        <v>15476</v>
      </c>
      <c r="H21" s="38">
        <v>14795</v>
      </c>
      <c r="I21" s="38">
        <v>14011</v>
      </c>
      <c r="J21" s="38">
        <v>8146</v>
      </c>
      <c r="K21" s="37"/>
      <c r="L21" s="40">
        <v>10018</v>
      </c>
      <c r="M21" s="23">
        <v>13499</v>
      </c>
      <c r="N21" s="40">
        <v>9127</v>
      </c>
      <c r="O21" s="28">
        <f>[1]ตารางที่3!$B$19</f>
        <v>9685</v>
      </c>
      <c r="P21" s="19"/>
      <c r="Q21" s="28">
        <v>11985</v>
      </c>
      <c r="R21" s="28">
        <v>11675</v>
      </c>
      <c r="S21" s="28">
        <v>15333</v>
      </c>
      <c r="U21" s="47">
        <v>14763.79</v>
      </c>
      <c r="V21" s="48">
        <v>21739.93</v>
      </c>
      <c r="W21" s="47">
        <v>24837.33</v>
      </c>
      <c r="X21" s="49">
        <v>17220.78</v>
      </c>
      <c r="Z21" s="47">
        <v>14763.79</v>
      </c>
      <c r="AA21" s="48">
        <v>21739.93</v>
      </c>
      <c r="AB21" s="47">
        <v>24837.33</v>
      </c>
      <c r="AC21" s="49">
        <v>17220.78</v>
      </c>
    </row>
    <row r="22" spans="1:29">
      <c r="A22" s="50"/>
      <c r="B22" s="66" t="s">
        <v>26</v>
      </c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</row>
    <row r="23" spans="1:29">
      <c r="A23" s="14" t="s">
        <v>10</v>
      </c>
      <c r="B23" s="51">
        <f>SUM(B25,B26,B27,B28,B29,B33,B37,B38)</f>
        <v>99.999848072803502</v>
      </c>
      <c r="C23" s="51">
        <f>SUM(C25,C26,C27,C28,C29,C33,C37,C38)</f>
        <v>100.00000000000001</v>
      </c>
      <c r="D23" s="51">
        <f>SUM(D25,D26,D27,D28,D29,D33,D37,D38)</f>
        <v>100.00041527118249</v>
      </c>
      <c r="E23" s="51">
        <f>SUM(E25,E26,E27,E28,E29,E33,E37,E38)</f>
        <v>100.0000045462121</v>
      </c>
      <c r="F23" s="17"/>
      <c r="G23" s="51">
        <f>SUM(G25,G26,G27,G28,G29,G33,G37,G38)</f>
        <v>99.998267798371742</v>
      </c>
      <c r="H23" s="51">
        <f>SUM(H25,H26,H27,H28,H29,H33,H37,H38)</f>
        <v>99.999440941008103</v>
      </c>
      <c r="I23" s="51">
        <f>SUM(I25,I26,I27,I28,I29,I33,I37,I38)</f>
        <v>100.00130161725946</v>
      </c>
      <c r="J23" s="51">
        <f>SUM(J25,J26,J27,J28,J29,J33,J37,J38)</f>
        <v>100.00065576780572</v>
      </c>
      <c r="K23" s="17"/>
      <c r="L23" s="51">
        <f t="shared" ref="L23:Q23" si="4">SUM(L25,L26,L27,L28,L29,L33,L37,L38)</f>
        <v>100.00063892047996</v>
      </c>
      <c r="M23" s="51">
        <f t="shared" si="4"/>
        <v>100.00062379140415</v>
      </c>
      <c r="N23" s="51">
        <f t="shared" si="4"/>
        <v>100.00000000000001</v>
      </c>
      <c r="O23" s="51">
        <f t="shared" si="4"/>
        <v>99.998730271594894</v>
      </c>
      <c r="P23" s="52">
        <f t="shared" si="4"/>
        <v>0</v>
      </c>
      <c r="Q23" s="51">
        <f t="shared" si="4"/>
        <v>100</v>
      </c>
      <c r="R23" s="51">
        <f>SUM(R25,R26,R27,R28,R29,R33,R37,R38)</f>
        <v>100.00063055280565</v>
      </c>
      <c r="S23" s="51">
        <f>SUM(S25,S26,S27,S28,S29,S33,S37,S38)</f>
        <v>100.00061686509162</v>
      </c>
      <c r="U23" s="51">
        <f>SUM(U25,U26,U27,U28,U29,U33,U37,U38)</f>
        <v>100.0000061938178</v>
      </c>
      <c r="V23" s="51">
        <f>SUM(V25,V26,V27,V28,V29,V33,V37,V38)</f>
        <v>100.00000610588808</v>
      </c>
      <c r="W23" s="51">
        <f>SUM(W25,W26,W27,W28,W29,W33,W37,W38)</f>
        <v>100.00000600404181</v>
      </c>
      <c r="X23" s="51">
        <f>SUM(X25,X26,X27,X28,X29,X33,X37,X38)</f>
        <v>100.00000000000001</v>
      </c>
      <c r="Z23" s="51">
        <f>SUM(Z25,Z26,Z27,Z28,Z29,Z33,Z37,Z38)</f>
        <v>75.597683289160045</v>
      </c>
      <c r="AA23" s="51">
        <f>SUM(AA25,AA26,AA27,AA28,AA29,AA33,AA37,AA38)</f>
        <v>100.00000610588808</v>
      </c>
      <c r="AB23" s="51">
        <f>SUM(AB25,AB26,AB27,AB28,AB29,AB33,AB37,AB38)</f>
        <v>100.00000600404181</v>
      </c>
      <c r="AC23" s="51">
        <f>SUM(AC25,AC26,AC27,AC28,AC29,AC33,AC37,AC38)</f>
        <v>100.00000000000001</v>
      </c>
    </row>
    <row r="24" spans="1:29">
      <c r="A24" s="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52"/>
      <c r="M24" s="53"/>
      <c r="N24" s="20"/>
      <c r="O24" s="20"/>
      <c r="P24" s="20"/>
      <c r="Q24" s="20"/>
      <c r="R24" s="20"/>
      <c r="S24" s="20"/>
      <c r="U24" s="52"/>
      <c r="V24" s="53"/>
      <c r="W24" s="20"/>
      <c r="X24" s="20"/>
      <c r="Z24" s="52"/>
      <c r="AA24" s="53"/>
      <c r="AB24" s="20"/>
      <c r="AC24" s="20"/>
    </row>
    <row r="25" spans="1:29">
      <c r="A25" s="25" t="s">
        <v>11</v>
      </c>
      <c r="B25" s="54">
        <f>(B8*100)/$B$6</f>
        <v>0.902903328724875</v>
      </c>
      <c r="C25" s="54">
        <f>(C8*100)/$C$6</f>
        <v>1.7378316223713222</v>
      </c>
      <c r="D25" s="54">
        <f>(D8*100)/$D$6</f>
        <v>2.0393967770803529</v>
      </c>
      <c r="E25" s="54">
        <f>(E8*100)/$E$6</f>
        <v>1.5795920053465879</v>
      </c>
      <c r="F25" s="25"/>
      <c r="G25" s="54">
        <f>(G8*100)/$G$6</f>
        <v>1.2477625728968185</v>
      </c>
      <c r="H25" s="54">
        <f>(H8*100)/$H$6</f>
        <v>0.79162753253723328</v>
      </c>
      <c r="I25" s="54">
        <f>(I8*100)/$I$6</f>
        <v>1.23458397058345</v>
      </c>
      <c r="J25" s="54">
        <f>(J8*100)/$J$6</f>
        <v>0.30755510088987692</v>
      </c>
      <c r="K25" s="25"/>
      <c r="L25" s="54">
        <f t="shared" ref="L25:L31" si="5">(L8*100)/$L$6</f>
        <v>1.7333912621235161</v>
      </c>
      <c r="M25" s="54">
        <f>(M8*100)/$M$6</f>
        <v>2.6049529037489862</v>
      </c>
      <c r="N25" s="54">
        <f t="shared" ref="N25:N31" si="6">(N8*100)/$N$6</f>
        <v>1.0287533076092379</v>
      </c>
      <c r="O25" s="54">
        <f>(O8*100)/$O$6</f>
        <v>1.5725586297091052</v>
      </c>
      <c r="P25" s="54">
        <f>(P8*100)/$O$6</f>
        <v>0</v>
      </c>
      <c r="Q25" s="54">
        <f t="shared" ref="Q25:Q31" si="7">(Q8*100)/$Q$6</f>
        <v>2.395719399423287</v>
      </c>
      <c r="R25" s="54">
        <f t="shared" ref="R25:R36" si="8">(R8*100)/$R$6</f>
        <v>1.1829170633894734</v>
      </c>
      <c r="S25" s="54">
        <f>(S8*100)/$S$6</f>
        <v>2.5235950897538708</v>
      </c>
      <c r="U25" s="54">
        <f>(U8*100)/$U$6</f>
        <v>1.6334522154078528</v>
      </c>
      <c r="V25" s="54">
        <f>(V8*100)/$V$6</f>
        <v>2.1580162311601296</v>
      </c>
      <c r="W25" s="54">
        <f>(W8*100)/$W$6</f>
        <v>0.95186877902466382</v>
      </c>
      <c r="X25" s="54">
        <f>(X8*100)/$X$6</f>
        <v>1.5862669154751206</v>
      </c>
      <c r="Z25" s="54">
        <f t="shared" ref="Z25:Z38" si="9">(Z8*100)/$U$6</f>
        <v>8.4304054268745166</v>
      </c>
      <c r="AA25" s="54">
        <f t="shared" ref="AA25:AA38" si="10">(AA8*100)/$V$6</f>
        <v>2.1580162311601296</v>
      </c>
      <c r="AB25" s="54">
        <f t="shared" ref="AB25:AB38" si="11">(AB8*100)/$W$6</f>
        <v>0.95186877902466382</v>
      </c>
      <c r="AC25" s="54">
        <f t="shared" ref="AC25:AC38" si="12">(AC8*100)/$X$6</f>
        <v>1.5862669154751206</v>
      </c>
    </row>
    <row r="26" spans="1:29">
      <c r="A26" s="4" t="s">
        <v>12</v>
      </c>
      <c r="B26" s="54">
        <f t="shared" ref="B26:B38" si="13">(B9*100)/$B$6</f>
        <v>16.370307348718494</v>
      </c>
      <c r="C26" s="54">
        <f t="shared" ref="C26:C38" si="14">(C9*100)/$C$6</f>
        <v>14.00380916253744</v>
      </c>
      <c r="D26" s="54">
        <f t="shared" ref="D26:D38" si="15">(D9*100)/$D$6</f>
        <v>15.403031064360807</v>
      </c>
      <c r="E26" s="54">
        <f t="shared" ref="E26:E38" si="16">(E9*100)/$E$6</f>
        <v>16.252076368725806</v>
      </c>
      <c r="F26" s="20"/>
      <c r="G26" s="54">
        <f t="shared" ref="G26:G38" si="17">(G9*100)/$G$6</f>
        <v>15.882556729603326</v>
      </c>
      <c r="H26" s="54">
        <f t="shared" ref="H26:H38" si="18">(H9*100)/$H$6</f>
        <v>14.932465673777896</v>
      </c>
      <c r="I26" s="54">
        <f t="shared" ref="I26:I38" si="19">(I9*100)/$I$6</f>
        <v>15.81399889362533</v>
      </c>
      <c r="J26" s="54">
        <f t="shared" ref="J26:J38" si="20">(J9*100)/$J$6</f>
        <v>19.171371800672819</v>
      </c>
      <c r="K26" s="20"/>
      <c r="L26" s="54">
        <f t="shared" si="5"/>
        <v>12.733046245064338</v>
      </c>
      <c r="M26" s="54">
        <f t="shared" ref="M26:M38" si="21">(M9*100)/$M$6</f>
        <v>13.83756471835818</v>
      </c>
      <c r="N26" s="54">
        <f t="shared" si="6"/>
        <v>14.290134956772153</v>
      </c>
      <c r="O26" s="54">
        <f t="shared" ref="O26:P38" si="22">(O9*100)/$O$6</f>
        <v>15.147859872773214</v>
      </c>
      <c r="P26" s="54">
        <f t="shared" si="22"/>
        <v>0</v>
      </c>
      <c r="Q26" s="54">
        <f t="shared" si="7"/>
        <v>16.208238043154022</v>
      </c>
      <c r="R26" s="54">
        <f t="shared" si="8"/>
        <v>15.892452913469238</v>
      </c>
      <c r="S26" s="54">
        <f t="shared" ref="S26:S38" si="23">(S9*100)/$S$6</f>
        <v>14.124976867559065</v>
      </c>
      <c r="U26" s="54">
        <f t="shared" ref="U26:U38" si="24">(U9*100)/$U$6</f>
        <v>13.294255710901323</v>
      </c>
      <c r="V26" s="54">
        <f t="shared" ref="V26:V38" si="25">(V9*100)/$V$6</f>
        <v>16.577351771324235</v>
      </c>
      <c r="W26" s="54">
        <f t="shared" ref="W26:W38" si="26">(W9*100)/$W$6</f>
        <v>16.984119369477146</v>
      </c>
      <c r="X26" s="54">
        <f t="shared" ref="X26:X38" si="27">(X9*100)/$X$6</f>
        <v>18.050603213769254</v>
      </c>
      <c r="Z26" s="54">
        <f t="shared" si="9"/>
        <v>6.6670254951787014</v>
      </c>
      <c r="AA26" s="54">
        <f t="shared" si="10"/>
        <v>16.577351771324235</v>
      </c>
      <c r="AB26" s="54">
        <f t="shared" si="11"/>
        <v>16.984119369477146</v>
      </c>
      <c r="AC26" s="54">
        <f t="shared" si="12"/>
        <v>18.050603213769254</v>
      </c>
    </row>
    <row r="27" spans="1:29">
      <c r="A27" s="31" t="s">
        <v>13</v>
      </c>
      <c r="B27" s="54">
        <f t="shared" si="13"/>
        <v>18.210753406967381</v>
      </c>
      <c r="C27" s="54">
        <f t="shared" si="14"/>
        <v>19.105716114654211</v>
      </c>
      <c r="D27" s="54">
        <f t="shared" si="15"/>
        <v>16.294410657519631</v>
      </c>
      <c r="E27" s="54">
        <f t="shared" si="16"/>
        <v>14.406847674404895</v>
      </c>
      <c r="F27" s="33"/>
      <c r="G27" s="54">
        <f t="shared" si="17"/>
        <v>17.932906056931692</v>
      </c>
      <c r="H27" s="54">
        <f t="shared" si="18"/>
        <v>17.969833176796815</v>
      </c>
      <c r="I27" s="54">
        <f t="shared" si="19"/>
        <v>16.937945397155968</v>
      </c>
      <c r="J27" s="54">
        <f t="shared" si="20"/>
        <v>20.091414032119506</v>
      </c>
      <c r="K27" s="33"/>
      <c r="L27" s="54">
        <f t="shared" si="5"/>
        <v>19.460239978532272</v>
      </c>
      <c r="M27" s="54">
        <f t="shared" si="21"/>
        <v>16.453745867381947</v>
      </c>
      <c r="N27" s="54">
        <f t="shared" si="6"/>
        <v>21.781909350982335</v>
      </c>
      <c r="O27" s="54">
        <f t="shared" si="22"/>
        <v>18.762141777873712</v>
      </c>
      <c r="P27" s="54">
        <f>(P10*100)/$O$6</f>
        <v>0</v>
      </c>
      <c r="Q27" s="54">
        <f t="shared" si="7"/>
        <v>14.958486626230487</v>
      </c>
      <c r="R27" s="54">
        <f t="shared" si="8"/>
        <v>16.294745603470563</v>
      </c>
      <c r="S27" s="54">
        <f t="shared" si="23"/>
        <v>17.620134476589971</v>
      </c>
      <c r="U27" s="54">
        <f t="shared" si="24"/>
        <v>18.398525227203173</v>
      </c>
      <c r="V27" s="54">
        <f t="shared" si="25"/>
        <v>14.816517453009391</v>
      </c>
      <c r="W27" s="54">
        <f t="shared" si="26"/>
        <v>13.07843013760003</v>
      </c>
      <c r="X27" s="54">
        <f t="shared" si="27"/>
        <v>11.490257150318337</v>
      </c>
      <c r="Z27" s="54">
        <f t="shared" si="9"/>
        <v>5.8705005242757089</v>
      </c>
      <c r="AA27" s="54">
        <f t="shared" si="10"/>
        <v>14.816517453009391</v>
      </c>
      <c r="AB27" s="54">
        <f t="shared" si="11"/>
        <v>13.07843013760003</v>
      </c>
      <c r="AC27" s="54">
        <f t="shared" si="12"/>
        <v>11.490257150318337</v>
      </c>
    </row>
    <row r="28" spans="1:29">
      <c r="A28" s="31" t="s">
        <v>14</v>
      </c>
      <c r="B28" s="54">
        <f t="shared" si="13"/>
        <v>18.765287674146549</v>
      </c>
      <c r="C28" s="54">
        <f t="shared" si="14"/>
        <v>18.866892687514323</v>
      </c>
      <c r="D28" s="54">
        <f t="shared" si="15"/>
        <v>17.806205397279562</v>
      </c>
      <c r="E28" s="54">
        <f t="shared" si="16"/>
        <v>17.553531117200404</v>
      </c>
      <c r="F28" s="33"/>
      <c r="G28" s="54">
        <f t="shared" si="17"/>
        <v>17.328945089208386</v>
      </c>
      <c r="H28" s="54">
        <f t="shared" si="18"/>
        <v>19.414441611878885</v>
      </c>
      <c r="I28" s="54">
        <f t="shared" si="19"/>
        <v>19.452669942403435</v>
      </c>
      <c r="J28" s="54">
        <f t="shared" si="20"/>
        <v>18.942508836471184</v>
      </c>
      <c r="K28" s="33"/>
      <c r="L28" s="54">
        <f t="shared" si="5"/>
        <v>21.006427540028369</v>
      </c>
      <c r="M28" s="54">
        <f t="shared" si="21"/>
        <v>16.960888278959516</v>
      </c>
      <c r="N28" s="54">
        <f t="shared" si="6"/>
        <v>16.92674948057115</v>
      </c>
      <c r="O28" s="54">
        <f t="shared" si="22"/>
        <v>20.631181990172301</v>
      </c>
      <c r="P28" s="54">
        <f>(P11*100)/$O$6</f>
        <v>0</v>
      </c>
      <c r="Q28" s="54">
        <f t="shared" si="7"/>
        <v>16.707268569155811</v>
      </c>
      <c r="R28" s="54">
        <f t="shared" si="8"/>
        <v>20.102023443953314</v>
      </c>
      <c r="S28" s="54">
        <f t="shared" si="23"/>
        <v>16.651039417679353</v>
      </c>
      <c r="U28" s="54">
        <f t="shared" si="24"/>
        <v>17.794361656155036</v>
      </c>
      <c r="V28" s="54">
        <f t="shared" si="25"/>
        <v>17.349954211945388</v>
      </c>
      <c r="W28" s="54">
        <f t="shared" si="26"/>
        <v>18.682728839400106</v>
      </c>
      <c r="X28" s="54">
        <f t="shared" si="27"/>
        <v>16.401805031173431</v>
      </c>
      <c r="Z28" s="54">
        <f t="shared" si="9"/>
        <v>5.750340458680701</v>
      </c>
      <c r="AA28" s="54">
        <f t="shared" si="10"/>
        <v>17.349954211945388</v>
      </c>
      <c r="AB28" s="54">
        <f t="shared" si="11"/>
        <v>18.682728839400106</v>
      </c>
      <c r="AC28" s="54">
        <f t="shared" si="12"/>
        <v>16.401805031173431</v>
      </c>
    </row>
    <row r="29" spans="1:29">
      <c r="A29" s="4" t="s">
        <v>15</v>
      </c>
      <c r="B29" s="54">
        <f t="shared" si="13"/>
        <v>16.632381762659335</v>
      </c>
      <c r="C29" s="54">
        <f t="shared" si="14"/>
        <v>15.876146897745324</v>
      </c>
      <c r="D29" s="54">
        <f t="shared" si="15"/>
        <v>17.317638851110747</v>
      </c>
      <c r="E29" s="54">
        <f t="shared" si="16"/>
        <v>16.823092732937528</v>
      </c>
      <c r="F29" s="20"/>
      <c r="G29" s="54">
        <f t="shared" si="17"/>
        <v>17.675385414862291</v>
      </c>
      <c r="H29" s="54">
        <f t="shared" si="18"/>
        <v>15.965606690818015</v>
      </c>
      <c r="I29" s="54">
        <f t="shared" si="19"/>
        <v>16.212293775015457</v>
      </c>
      <c r="J29" s="54">
        <f t="shared" si="20"/>
        <v>16.653223426649092</v>
      </c>
      <c r="K29" s="20"/>
      <c r="L29" s="54">
        <f t="shared" si="5"/>
        <v>15.971095237486743</v>
      </c>
      <c r="M29" s="54">
        <f t="shared" si="21"/>
        <v>17.079408645748863</v>
      </c>
      <c r="N29" s="54">
        <f t="shared" si="6"/>
        <v>16.944432164802617</v>
      </c>
      <c r="O29" s="54">
        <f t="shared" si="22"/>
        <v>13.483245933694782</v>
      </c>
      <c r="P29" s="54">
        <f>(P12*100)/$O$6</f>
        <v>0</v>
      </c>
      <c r="Q29" s="54">
        <f t="shared" si="7"/>
        <v>19.337898975837724</v>
      </c>
      <c r="R29" s="54">
        <f t="shared" si="8"/>
        <v>17.215983252517482</v>
      </c>
      <c r="S29" s="54">
        <f t="shared" si="23"/>
        <v>15.411757448645981</v>
      </c>
      <c r="U29" s="54">
        <f t="shared" si="24"/>
        <v>19.240834899388553</v>
      </c>
      <c r="V29" s="54">
        <f t="shared" si="25"/>
        <v>16.30126183061607</v>
      </c>
      <c r="W29" s="54">
        <f t="shared" si="26"/>
        <v>15.31246804724004</v>
      </c>
      <c r="X29" s="54">
        <f t="shared" si="27"/>
        <v>16.506136832355885</v>
      </c>
      <c r="Z29" s="54">
        <f t="shared" si="9"/>
        <v>19.240834899388553</v>
      </c>
      <c r="AA29" s="54">
        <f t="shared" si="10"/>
        <v>16.30126183061607</v>
      </c>
      <c r="AB29" s="54">
        <f t="shared" si="11"/>
        <v>15.31246804724004</v>
      </c>
      <c r="AC29" s="54">
        <f t="shared" si="12"/>
        <v>16.506136832355889</v>
      </c>
    </row>
    <row r="30" spans="1:29">
      <c r="A30" s="35" t="s">
        <v>16</v>
      </c>
      <c r="B30" s="54">
        <f t="shared" si="13"/>
        <v>10.541468528281248</v>
      </c>
      <c r="C30" s="54">
        <f t="shared" si="14"/>
        <v>10.039751219011039</v>
      </c>
      <c r="D30" s="54">
        <f t="shared" si="15"/>
        <v>11.724766565686558</v>
      </c>
      <c r="E30" s="54">
        <f t="shared" si="16"/>
        <v>12.518329948375335</v>
      </c>
      <c r="F30" s="37"/>
      <c r="G30" s="54">
        <f t="shared" si="17"/>
        <v>10.696345054564352</v>
      </c>
      <c r="H30" s="54">
        <f t="shared" si="18"/>
        <v>10.136857641218301</v>
      </c>
      <c r="I30" s="54">
        <f t="shared" si="19"/>
        <v>10.229410041977157</v>
      </c>
      <c r="J30" s="54">
        <f t="shared" si="20"/>
        <v>11.154610375558223</v>
      </c>
      <c r="K30" s="37"/>
      <c r="L30" s="54">
        <f t="shared" si="5"/>
        <v>10.676361220082548</v>
      </c>
      <c r="M30" s="54">
        <f t="shared" si="21"/>
        <v>9.5708315139417373</v>
      </c>
      <c r="N30" s="54">
        <f t="shared" si="6"/>
        <v>11.219031620428552</v>
      </c>
      <c r="O30" s="54">
        <f t="shared" si="22"/>
        <v>8.6989093033000238</v>
      </c>
      <c r="P30" s="54">
        <f>(P13*100)/$O$6</f>
        <v>0</v>
      </c>
      <c r="Q30" s="54">
        <f t="shared" si="7"/>
        <v>12.345257034901064</v>
      </c>
      <c r="R30" s="54">
        <f t="shared" si="8"/>
        <v>12.141294272688866</v>
      </c>
      <c r="S30" s="54">
        <f t="shared" si="23"/>
        <v>10.701375609154278</v>
      </c>
      <c r="U30" s="54">
        <f t="shared" si="24"/>
        <v>13.678984704428846</v>
      </c>
      <c r="V30" s="54">
        <f t="shared" si="25"/>
        <v>11.783869391634957</v>
      </c>
      <c r="W30" s="54">
        <f t="shared" si="26"/>
        <v>12.499646512038975</v>
      </c>
      <c r="X30" s="54">
        <f t="shared" si="27"/>
        <v>12.137680620601413</v>
      </c>
      <c r="Z30" s="54">
        <f t="shared" si="9"/>
        <v>13.678984704428846</v>
      </c>
      <c r="AA30" s="54">
        <f t="shared" si="10"/>
        <v>11.783869391634957</v>
      </c>
      <c r="AB30" s="54">
        <f t="shared" si="11"/>
        <v>12.499646512038975</v>
      </c>
      <c r="AC30" s="54">
        <f t="shared" si="12"/>
        <v>12.137680620601413</v>
      </c>
    </row>
    <row r="31" spans="1:29">
      <c r="A31" s="35" t="s">
        <v>17</v>
      </c>
      <c r="B31" s="54">
        <f t="shared" si="13"/>
        <v>6.062047067045472</v>
      </c>
      <c r="C31" s="54">
        <f t="shared" si="14"/>
        <v>5.7900851134450795</v>
      </c>
      <c r="D31" s="54">
        <f t="shared" si="15"/>
        <v>5.5378488537477191</v>
      </c>
      <c r="E31" s="54">
        <f t="shared" si="16"/>
        <v>4.1943989393868994</v>
      </c>
      <c r="F31" s="37"/>
      <c r="G31" s="54">
        <f t="shared" si="17"/>
        <v>6.9790403602979385</v>
      </c>
      <c r="H31" s="54">
        <f t="shared" si="18"/>
        <v>5.8287490495997138</v>
      </c>
      <c r="I31" s="54">
        <f t="shared" si="19"/>
        <v>5.8592300933910382</v>
      </c>
      <c r="J31" s="54">
        <f t="shared" si="20"/>
        <v>5.49861305109087</v>
      </c>
      <c r="K31" s="37"/>
      <c r="L31" s="54">
        <f t="shared" si="5"/>
        <v>5.2947340174041937</v>
      </c>
      <c r="M31" s="54">
        <f t="shared" si="21"/>
        <v>7.3251824589857151</v>
      </c>
      <c r="N31" s="54">
        <f t="shared" si="6"/>
        <v>5.7254005443740645</v>
      </c>
      <c r="O31" s="54">
        <f t="shared" si="22"/>
        <v>4.7849714945973059</v>
      </c>
      <c r="P31" s="54">
        <f>(P14*100)/$O$6</f>
        <v>0</v>
      </c>
      <c r="Q31" s="54">
        <f t="shared" si="7"/>
        <v>6.9926419409366609</v>
      </c>
      <c r="R31" s="54">
        <f t="shared" si="8"/>
        <v>4.9687561084803047</v>
      </c>
      <c r="S31" s="54">
        <f t="shared" si="23"/>
        <v>4.6505459256060702</v>
      </c>
      <c r="U31" s="54">
        <f t="shared" si="24"/>
        <v>5.5618501949597068</v>
      </c>
      <c r="V31" s="54">
        <f t="shared" si="25"/>
        <v>4.5173924389811129</v>
      </c>
      <c r="W31" s="54">
        <f t="shared" si="26"/>
        <v>2.728104505390939</v>
      </c>
      <c r="X31" s="54">
        <f t="shared" si="27"/>
        <v>4.0191686410930121</v>
      </c>
      <c r="Z31" s="54">
        <f t="shared" si="9"/>
        <v>5.5618501949597068</v>
      </c>
      <c r="AA31" s="54">
        <f t="shared" si="10"/>
        <v>4.5173924389811129</v>
      </c>
      <c r="AB31" s="54">
        <f t="shared" si="11"/>
        <v>2.728104505390939</v>
      </c>
      <c r="AC31" s="54">
        <f t="shared" si="12"/>
        <v>4.0191686410930121</v>
      </c>
    </row>
    <row r="32" spans="1:29">
      <c r="A32" s="41" t="s">
        <v>18</v>
      </c>
      <c r="B32" s="54">
        <f t="shared" si="13"/>
        <v>2.8866167332614212E-2</v>
      </c>
      <c r="C32" s="54">
        <f t="shared" si="14"/>
        <v>4.6468621826027172E-2</v>
      </c>
      <c r="D32" s="54">
        <f t="shared" si="15"/>
        <v>5.5023431676470523E-2</v>
      </c>
      <c r="E32" s="54">
        <f t="shared" si="16"/>
        <v>0.11036384517529148</v>
      </c>
      <c r="F32" s="42"/>
      <c r="G32" s="54">
        <f t="shared" si="17"/>
        <v>0</v>
      </c>
      <c r="H32" s="54">
        <f t="shared" si="18"/>
        <v>0</v>
      </c>
      <c r="I32" s="54">
        <f t="shared" si="19"/>
        <v>0.12365363964726173</v>
      </c>
      <c r="J32" s="54">
        <f t="shared" si="20"/>
        <v>0</v>
      </c>
      <c r="K32" s="42"/>
      <c r="L32" s="54" t="s">
        <v>19</v>
      </c>
      <c r="M32" s="54">
        <f t="shared" si="21"/>
        <v>0.18339467282140853</v>
      </c>
      <c r="N32" s="54" t="s">
        <v>19</v>
      </c>
      <c r="O32" s="54" t="s">
        <v>19</v>
      </c>
      <c r="P32" s="54"/>
      <c r="Q32" s="40" t="s">
        <v>19</v>
      </c>
      <c r="R32" s="54">
        <f t="shared" si="8"/>
        <v>0.10593287134831106</v>
      </c>
      <c r="S32" s="54">
        <f t="shared" si="23"/>
        <v>5.983591388563321E-2</v>
      </c>
      <c r="U32" s="54">
        <f t="shared" si="24"/>
        <v>0</v>
      </c>
      <c r="V32" s="54">
        <f t="shared" si="25"/>
        <v>0</v>
      </c>
      <c r="W32" s="54">
        <f t="shared" si="26"/>
        <v>8.4717029810127575E-2</v>
      </c>
      <c r="X32" s="54">
        <f t="shared" si="27"/>
        <v>0.34928757066146204</v>
      </c>
      <c r="Z32" s="54">
        <f t="shared" si="9"/>
        <v>0</v>
      </c>
      <c r="AA32" s="54">
        <f t="shared" si="10"/>
        <v>0</v>
      </c>
      <c r="AB32" s="54">
        <f t="shared" si="11"/>
        <v>8.4717029810127575E-2</v>
      </c>
      <c r="AC32" s="54">
        <f t="shared" si="12"/>
        <v>0.34928757066146204</v>
      </c>
    </row>
    <row r="33" spans="1:29">
      <c r="A33" s="4" t="s">
        <v>20</v>
      </c>
      <c r="B33" s="54">
        <f t="shared" si="13"/>
        <v>21.152975494143206</v>
      </c>
      <c r="C33" s="54">
        <f t="shared" si="14"/>
        <v>23.704687166599491</v>
      </c>
      <c r="D33" s="54">
        <f t="shared" si="15"/>
        <v>23.043397914923396</v>
      </c>
      <c r="E33" s="54">
        <f t="shared" si="16"/>
        <v>21.479573217367342</v>
      </c>
      <c r="F33" s="20"/>
      <c r="G33" s="54">
        <f t="shared" si="17"/>
        <v>20.994861135169469</v>
      </c>
      <c r="H33" s="54">
        <f t="shared" si="18"/>
        <v>22.654188469967352</v>
      </c>
      <c r="I33" s="54">
        <f t="shared" si="19"/>
        <v>21.231329927434839</v>
      </c>
      <c r="J33" s="54">
        <f t="shared" si="20"/>
        <v>19.492698025483136</v>
      </c>
      <c r="K33" s="20"/>
      <c r="L33" s="54">
        <f>(L16*100)/$L$6</f>
        <v>22.695733289034848</v>
      </c>
      <c r="M33" s="54">
        <f t="shared" si="21"/>
        <v>24.643503212525733</v>
      </c>
      <c r="N33" s="54">
        <f>(N16*100)/$N$6</f>
        <v>23.264097204241317</v>
      </c>
      <c r="O33" s="54">
        <f t="shared" si="22"/>
        <v>24.194674759069034</v>
      </c>
      <c r="P33" s="54">
        <f t="shared" si="22"/>
        <v>0</v>
      </c>
      <c r="Q33" s="54">
        <f>(Q16*100)/$Q$6</f>
        <v>22.944217957641445</v>
      </c>
      <c r="R33" s="54">
        <f t="shared" si="8"/>
        <v>21.9508042701036</v>
      </c>
      <c r="S33" s="54">
        <f t="shared" si="23"/>
        <v>24.210721115292085</v>
      </c>
      <c r="U33" s="54">
        <f t="shared" si="24"/>
        <v>20.494153934087002</v>
      </c>
      <c r="V33" s="54">
        <f t="shared" si="25"/>
        <v>19.522746692226729</v>
      </c>
      <c r="W33" s="54">
        <f t="shared" si="26"/>
        <v>20.077954077125643</v>
      </c>
      <c r="X33" s="54">
        <f t="shared" si="27"/>
        <v>25.721045828304323</v>
      </c>
      <c r="Z33" s="54">
        <f t="shared" si="9"/>
        <v>20.494153934087002</v>
      </c>
      <c r="AA33" s="54">
        <f t="shared" si="10"/>
        <v>19.522746692226729</v>
      </c>
      <c r="AB33" s="54">
        <f t="shared" si="11"/>
        <v>20.077954077125643</v>
      </c>
      <c r="AC33" s="54">
        <f t="shared" si="12"/>
        <v>25.721045828304323</v>
      </c>
    </row>
    <row r="34" spans="1:29">
      <c r="A34" s="41" t="s">
        <v>21</v>
      </c>
      <c r="B34" s="54">
        <f t="shared" si="13"/>
        <v>11.242308685677823</v>
      </c>
      <c r="C34" s="54">
        <f t="shared" si="14"/>
        <v>14.226984992531829</v>
      </c>
      <c r="D34" s="54">
        <f t="shared" si="15"/>
        <v>15.64243490105126</v>
      </c>
      <c r="E34" s="54">
        <f t="shared" si="16"/>
        <v>14.595582154735421</v>
      </c>
      <c r="F34" s="42"/>
      <c r="G34" s="54">
        <f t="shared" si="17"/>
        <v>10.060049656446678</v>
      </c>
      <c r="H34" s="54">
        <f t="shared" si="18"/>
        <v>11.390826960060826</v>
      </c>
      <c r="I34" s="54">
        <f t="shared" si="19"/>
        <v>11.779636197975986</v>
      </c>
      <c r="J34" s="54">
        <f t="shared" si="20"/>
        <v>11.869397283809748</v>
      </c>
      <c r="K34" s="42"/>
      <c r="L34" s="54">
        <f>(L17*100)/$L$6</f>
        <v>11.752303308330244</v>
      </c>
      <c r="M34" s="54">
        <f t="shared" si="21"/>
        <v>14.602332979851537</v>
      </c>
      <c r="N34" s="54">
        <f>(N17*100)/$N$6</f>
        <v>14.149936531794097</v>
      </c>
      <c r="O34" s="54">
        <f t="shared" si="22"/>
        <v>16.38140101832218</v>
      </c>
      <c r="P34" s="54">
        <f t="shared" si="22"/>
        <v>0</v>
      </c>
      <c r="Q34" s="54">
        <f>(Q17*100)/$Q$6</f>
        <v>15.247464452620065</v>
      </c>
      <c r="R34" s="54">
        <f t="shared" si="8"/>
        <v>14.014666658259296</v>
      </c>
      <c r="S34" s="54">
        <f t="shared" si="23"/>
        <v>17.626919992597617</v>
      </c>
      <c r="U34" s="54">
        <f t="shared" si="24"/>
        <v>13.161912405665833</v>
      </c>
      <c r="V34" s="54">
        <f t="shared" si="25"/>
        <v>12.687076778001023</v>
      </c>
      <c r="W34" s="54">
        <f t="shared" si="26"/>
        <v>14.103139951752722</v>
      </c>
      <c r="X34" s="54">
        <f t="shared" si="27"/>
        <v>18.319704189987501</v>
      </c>
      <c r="Z34" s="54">
        <f t="shared" si="9"/>
        <v>13.161912405665833</v>
      </c>
      <c r="AA34" s="54">
        <f t="shared" si="10"/>
        <v>12.687076778001023</v>
      </c>
      <c r="AB34" s="54">
        <f t="shared" si="11"/>
        <v>14.103139951752722</v>
      </c>
      <c r="AC34" s="54">
        <f t="shared" si="12"/>
        <v>18.319704189987501</v>
      </c>
    </row>
    <row r="35" spans="1:29">
      <c r="A35" s="41" t="s">
        <v>22</v>
      </c>
      <c r="B35" s="54">
        <f t="shared" si="13"/>
        <v>7.6139833791647042</v>
      </c>
      <c r="C35" s="54">
        <f t="shared" si="14"/>
        <v>7.8433975833155518</v>
      </c>
      <c r="D35" s="54">
        <f t="shared" si="15"/>
        <v>5.9489673243870085</v>
      </c>
      <c r="E35" s="54">
        <f t="shared" si="16"/>
        <v>5.2724134242854594</v>
      </c>
      <c r="F35" s="42"/>
      <c r="G35" s="54">
        <f t="shared" si="17"/>
        <v>8.2914717939834865</v>
      </c>
      <c r="H35" s="54">
        <f t="shared" si="18"/>
        <v>8.3187977995438072</v>
      </c>
      <c r="I35" s="54">
        <f t="shared" si="19"/>
        <v>7.5832221535257558</v>
      </c>
      <c r="J35" s="54">
        <f t="shared" si="20"/>
        <v>6.0488022401028241</v>
      </c>
      <c r="K35" s="42"/>
      <c r="L35" s="54">
        <f>(L18*100)/$L$6</f>
        <v>9.1403963862657651</v>
      </c>
      <c r="M35" s="54">
        <f t="shared" si="21"/>
        <v>8.6207972054145099</v>
      </c>
      <c r="N35" s="54">
        <f>(N18*100)/$N$6</f>
        <v>7.197484006643637</v>
      </c>
      <c r="O35" s="54">
        <f t="shared" si="22"/>
        <v>6.4127633099280068</v>
      </c>
      <c r="P35" s="54">
        <f t="shared" si="22"/>
        <v>0</v>
      </c>
      <c r="Q35" s="54">
        <f>(Q18*100)/$Q$6</f>
        <v>6.7838321567067714</v>
      </c>
      <c r="R35" s="54">
        <f t="shared" si="8"/>
        <v>6.8616756310257205</v>
      </c>
      <c r="S35" s="54">
        <f t="shared" si="23"/>
        <v>4.227376472765406</v>
      </c>
      <c r="U35" s="54">
        <f t="shared" si="24"/>
        <v>5.2236987113947855</v>
      </c>
      <c r="V35" s="54">
        <f t="shared" si="25"/>
        <v>5.6577097766380664</v>
      </c>
      <c r="W35" s="54">
        <f t="shared" si="26"/>
        <v>4.6020560120662024</v>
      </c>
      <c r="X35" s="54">
        <f t="shared" si="27"/>
        <v>5.6079934375481466</v>
      </c>
      <c r="Z35" s="54">
        <f t="shared" si="9"/>
        <v>5.2236987113947855</v>
      </c>
      <c r="AA35" s="54">
        <f t="shared" si="10"/>
        <v>5.6577097766380664</v>
      </c>
      <c r="AB35" s="54">
        <f t="shared" si="11"/>
        <v>4.6020560120662024</v>
      </c>
      <c r="AC35" s="54">
        <f t="shared" si="12"/>
        <v>5.6079934375481466</v>
      </c>
    </row>
    <row r="36" spans="1:29">
      <c r="A36" s="41" t="s">
        <v>23</v>
      </c>
      <c r="B36" s="54">
        <f t="shared" si="13"/>
        <v>2.2966834293006793</v>
      </c>
      <c r="C36" s="54">
        <f t="shared" si="14"/>
        <v>1.6343045907521121</v>
      </c>
      <c r="D36" s="54">
        <f t="shared" si="15"/>
        <v>1.451995689485126</v>
      </c>
      <c r="E36" s="54">
        <f t="shared" si="16"/>
        <v>1.6115776383464626</v>
      </c>
      <c r="F36" s="42"/>
      <c r="G36" s="54">
        <f t="shared" si="17"/>
        <v>2.6433396847393036</v>
      </c>
      <c r="H36" s="54">
        <f t="shared" si="18"/>
        <v>2.9445637103627176</v>
      </c>
      <c r="I36" s="54">
        <f t="shared" si="19"/>
        <v>1.8684715759330968</v>
      </c>
      <c r="J36" s="54">
        <f t="shared" si="20"/>
        <v>1.5744985015705639</v>
      </c>
      <c r="K36" s="42"/>
      <c r="L36" s="54">
        <f>(L19*100)/$L$6</f>
        <v>1.803033594438836</v>
      </c>
      <c r="M36" s="54">
        <f t="shared" si="21"/>
        <v>1.4203730272596844</v>
      </c>
      <c r="N36" s="54">
        <f>(N19*100)/$N$6</f>
        <v>1.9166766658035832</v>
      </c>
      <c r="O36" s="54">
        <f t="shared" si="22"/>
        <v>1.4005104308188479</v>
      </c>
      <c r="P36" s="54">
        <f t="shared" si="22"/>
        <v>0</v>
      </c>
      <c r="Q36" s="54">
        <f>(Q19*100)/$Q$6</f>
        <v>0.9129213483146067</v>
      </c>
      <c r="R36" s="54">
        <f t="shared" si="8"/>
        <v>1.0744619808185836</v>
      </c>
      <c r="S36" s="54">
        <f t="shared" si="23"/>
        <v>2.3564246499290604</v>
      </c>
      <c r="U36" s="54">
        <f t="shared" si="24"/>
        <v>2.1085428170263842</v>
      </c>
      <c r="V36" s="54">
        <f t="shared" si="25"/>
        <v>1.1779601375876394</v>
      </c>
      <c r="W36" s="54">
        <f t="shared" si="26"/>
        <v>1.3727581133067157</v>
      </c>
      <c r="X36" s="54">
        <f t="shared" si="27"/>
        <v>1.793348200768673</v>
      </c>
      <c r="Z36" s="54">
        <f t="shared" si="9"/>
        <v>2.1085428170263842</v>
      </c>
      <c r="AA36" s="54">
        <f t="shared" si="10"/>
        <v>1.1779601375876394</v>
      </c>
      <c r="AB36" s="54">
        <f t="shared" si="11"/>
        <v>1.3727581133067157</v>
      </c>
      <c r="AC36" s="54">
        <f t="shared" si="12"/>
        <v>1.793348200768673</v>
      </c>
    </row>
    <row r="37" spans="1:29">
      <c r="A37" s="35" t="s">
        <v>24</v>
      </c>
      <c r="B37" s="54">
        <f t="shared" si="13"/>
        <v>0</v>
      </c>
      <c r="C37" s="54">
        <f t="shared" si="14"/>
        <v>1.4541201387736393E-2</v>
      </c>
      <c r="D37" s="54">
        <f t="shared" si="15"/>
        <v>0</v>
      </c>
      <c r="E37" s="54">
        <f t="shared" si="16"/>
        <v>0</v>
      </c>
      <c r="F37" s="37"/>
      <c r="G37" s="54">
        <f t="shared" si="17"/>
        <v>0</v>
      </c>
      <c r="H37" s="54">
        <f t="shared" si="18"/>
        <v>0</v>
      </c>
      <c r="I37" s="54">
        <f t="shared" si="19"/>
        <v>0</v>
      </c>
      <c r="J37" s="54">
        <f t="shared" si="20"/>
        <v>0</v>
      </c>
      <c r="K37" s="37"/>
      <c r="L37" s="54" t="s">
        <v>19</v>
      </c>
      <c r="M37" s="54" t="s">
        <v>19</v>
      </c>
      <c r="N37" s="54" t="s">
        <v>19</v>
      </c>
      <c r="O37" s="54">
        <f t="shared" si="22"/>
        <v>5.8407506634330919E-2</v>
      </c>
      <c r="P37" s="54">
        <f t="shared" si="22"/>
        <v>0</v>
      </c>
      <c r="Q37" s="55" t="s">
        <v>19</v>
      </c>
      <c r="R37" s="55" t="s">
        <v>19</v>
      </c>
      <c r="S37" s="55" t="s">
        <v>19</v>
      </c>
      <c r="U37" s="54">
        <f t="shared" si="24"/>
        <v>0</v>
      </c>
      <c r="V37" s="54">
        <f t="shared" si="25"/>
        <v>0</v>
      </c>
      <c r="W37" s="54">
        <f t="shared" si="26"/>
        <v>0</v>
      </c>
      <c r="X37" s="54">
        <f t="shared" si="27"/>
        <v>0</v>
      </c>
      <c r="Z37" s="54">
        <f t="shared" si="9"/>
        <v>0</v>
      </c>
      <c r="AA37" s="54">
        <f t="shared" si="10"/>
        <v>0</v>
      </c>
      <c r="AB37" s="54">
        <f t="shared" si="11"/>
        <v>0</v>
      </c>
      <c r="AC37" s="54">
        <f t="shared" si="12"/>
        <v>0</v>
      </c>
    </row>
    <row r="38" spans="1:29">
      <c r="A38" s="56" t="s">
        <v>25</v>
      </c>
      <c r="B38" s="57">
        <f t="shared" si="13"/>
        <v>7.9652390574436733</v>
      </c>
      <c r="C38" s="57">
        <f t="shared" si="14"/>
        <v>6.6903751471901503</v>
      </c>
      <c r="D38" s="57">
        <f t="shared" si="15"/>
        <v>8.0963346089079824</v>
      </c>
      <c r="E38" s="57">
        <f t="shared" si="16"/>
        <v>11.905291430229539</v>
      </c>
      <c r="F38" s="58"/>
      <c r="G38" s="57">
        <f t="shared" si="17"/>
        <v>8.935850799699752</v>
      </c>
      <c r="H38" s="57">
        <f t="shared" si="18"/>
        <v>8.2712777852318968</v>
      </c>
      <c r="I38" s="57">
        <f t="shared" si="19"/>
        <v>9.118479711040969</v>
      </c>
      <c r="J38" s="57">
        <f t="shared" si="20"/>
        <v>5.3418845455201218</v>
      </c>
      <c r="K38" s="58"/>
      <c r="L38" s="57">
        <f>(L21*100)/$L$6</f>
        <v>6.4007053682098727</v>
      </c>
      <c r="M38" s="57">
        <f t="shared" si="21"/>
        <v>8.4205601646809303</v>
      </c>
      <c r="N38" s="57">
        <f>(N21*100)/$N$6</f>
        <v>5.7639235350211875</v>
      </c>
      <c r="O38" s="57">
        <f t="shared" si="22"/>
        <v>6.1486598016684235</v>
      </c>
      <c r="P38" s="57">
        <f t="shared" si="22"/>
        <v>0</v>
      </c>
      <c r="Q38" s="57">
        <f>(Q21*100)/$Q$6</f>
        <v>7.4481704285572237</v>
      </c>
      <c r="R38" s="57">
        <f>(R21*100)/$R$6</f>
        <v>7.3617040059019745</v>
      </c>
      <c r="S38" s="57">
        <f t="shared" si="23"/>
        <v>9.4583924495712779</v>
      </c>
      <c r="U38" s="57">
        <f t="shared" si="24"/>
        <v>9.1444225506748751</v>
      </c>
      <c r="V38" s="57">
        <f t="shared" si="25"/>
        <v>13.274157915606125</v>
      </c>
      <c r="W38" s="57">
        <f t="shared" si="26"/>
        <v>14.912436754174175</v>
      </c>
      <c r="X38" s="57">
        <f t="shared" si="27"/>
        <v>10.243885028603653</v>
      </c>
      <c r="Z38" s="57">
        <f t="shared" si="9"/>
        <v>9.1444225506748751</v>
      </c>
      <c r="AA38" s="57">
        <f t="shared" si="10"/>
        <v>13.274157915606125</v>
      </c>
      <c r="AB38" s="57">
        <f t="shared" si="11"/>
        <v>14.912436754174175</v>
      </c>
      <c r="AC38" s="57">
        <f t="shared" si="12"/>
        <v>10.243885028603653</v>
      </c>
    </row>
    <row r="39" spans="1:2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1:29" ht="20.25">
      <c r="B40" s="59"/>
      <c r="C40" s="59"/>
      <c r="D40" s="59"/>
      <c r="E40" s="59"/>
    </row>
    <row r="41" spans="1:29" ht="20.25">
      <c r="B41" s="59"/>
      <c r="C41" s="59"/>
      <c r="D41" s="59"/>
      <c r="E41" s="59"/>
    </row>
    <row r="42" spans="1:29" ht="20.25">
      <c r="B42" s="59"/>
      <c r="C42" s="59"/>
      <c r="D42" s="59"/>
      <c r="E42" s="59"/>
    </row>
    <row r="43" spans="1:29" ht="21">
      <c r="B43" s="60"/>
      <c r="C43" s="60"/>
      <c r="D43" s="60"/>
      <c r="E43" s="60"/>
    </row>
    <row r="44" spans="1:29" ht="20.25">
      <c r="B44" s="61"/>
      <c r="C44" s="61"/>
      <c r="D44" s="61"/>
      <c r="E44" s="61"/>
    </row>
    <row r="45" spans="1:29" ht="21">
      <c r="B45" s="60"/>
      <c r="C45" s="60"/>
      <c r="D45" s="60"/>
      <c r="E45" s="60"/>
    </row>
    <row r="46" spans="1:29" ht="21">
      <c r="B46" s="60"/>
      <c r="C46" s="60"/>
      <c r="D46" s="60"/>
      <c r="E46" s="60"/>
    </row>
    <row r="47" spans="1:29" ht="21">
      <c r="B47" s="60"/>
      <c r="C47" s="60"/>
      <c r="D47" s="60"/>
      <c r="E47" s="60"/>
    </row>
    <row r="48" spans="1:29" ht="21">
      <c r="B48" s="60"/>
      <c r="C48" s="60"/>
      <c r="D48" s="60"/>
      <c r="E48" s="60"/>
    </row>
  </sheetData>
  <mergeCells count="9">
    <mergeCell ref="A3:A4"/>
    <mergeCell ref="Z3:AC3"/>
    <mergeCell ref="B5:S5"/>
    <mergeCell ref="B22:S22"/>
    <mergeCell ref="U3:X3"/>
    <mergeCell ref="Q3:S3"/>
    <mergeCell ref="L3:O3"/>
    <mergeCell ref="G3:J3"/>
    <mergeCell ref="B3:E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nso90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Chan</cp:lastModifiedBy>
  <cp:lastPrinted>2013-04-03T11:06:01Z</cp:lastPrinted>
  <dcterms:created xsi:type="dcterms:W3CDTF">2013-04-03T10:48:09Z</dcterms:created>
  <dcterms:modified xsi:type="dcterms:W3CDTF">2014-11-10T07:57:38Z</dcterms:modified>
</cp:coreProperties>
</file>