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3.ปานทิพย์\12.รายงานวิชาการ2562-2563\1.สรง2562-2564\3.รายงาน สรง.2564\สรง.รายปี 2564\ข้อมูล สรง.รายปี 2564\"/>
    </mc:Choice>
  </mc:AlternateContent>
  <xr:revisionPtr revIDLastSave="0" documentId="13_ncr:1_{0B842652-DA1E-4819-902C-D9939DEA5DF4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activeTab="4" xr2:uid="{00000000-000D-0000-FFFF-FFFF00000000}"/>
  </bookViews>
  <sheets>
    <sheet name="T1-2" sheetId="1" r:id="rId1"/>
    <sheet name="T2-2" sheetId="2" r:id="rId2"/>
    <sheet name="T2-3" sheetId="3" r:id="rId3"/>
    <sheet name="T2-4" sheetId="4" r:id="rId4"/>
    <sheet name="All" sheetId="5" r:id="rId5"/>
  </sheets>
  <definedNames>
    <definedName name="_xlnm.Print_Area" localSheetId="4">All!$A$1:$D$37</definedName>
    <definedName name="_xlnm.Print_Area" localSheetId="0">'T1-2'!$A$1:$D$38</definedName>
    <definedName name="_xlnm.Print_Area" localSheetId="1">'T2-2'!$A$1:$D$40</definedName>
    <definedName name="_xlnm.Print_Area" localSheetId="2">'T2-3'!$A$1:$D$37</definedName>
    <definedName name="_xlnm.Print_Area" localSheetId="3">'T2-4'!$A$1:$D$37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5" l="1"/>
  <c r="F30" i="5"/>
  <c r="F35" i="5"/>
  <c r="F23" i="5"/>
  <c r="D32" i="5"/>
  <c r="D33" i="5"/>
  <c r="D34" i="5"/>
  <c r="D24" i="5"/>
  <c r="D25" i="5"/>
  <c r="D26" i="5"/>
  <c r="D27" i="5"/>
  <c r="D28" i="5"/>
  <c r="D29" i="5"/>
  <c r="C32" i="5"/>
  <c r="C33" i="5"/>
  <c r="C34" i="5"/>
  <c r="C24" i="5"/>
  <c r="C25" i="5"/>
  <c r="C26" i="5"/>
  <c r="C27" i="5"/>
  <c r="C29" i="5"/>
  <c r="B32" i="5"/>
  <c r="B33" i="5"/>
  <c r="B34" i="5"/>
  <c r="B24" i="5"/>
  <c r="B26" i="5"/>
  <c r="B27" i="5"/>
  <c r="B28" i="5"/>
  <c r="B29" i="5"/>
  <c r="D6" i="5"/>
  <c r="D35" i="5" s="1"/>
  <c r="C6" i="5"/>
  <c r="C8" i="5"/>
  <c r="C7" i="5"/>
  <c r="D15" i="1"/>
  <c r="C15" i="1"/>
  <c r="B15" i="1"/>
  <c r="D11" i="1"/>
  <c r="C11" i="1"/>
  <c r="B11" i="1"/>
  <c r="D31" i="5" l="1"/>
  <c r="D30" i="5"/>
  <c r="D36" i="5"/>
  <c r="C36" i="5" l="1"/>
  <c r="C35" i="5"/>
  <c r="C30" i="5"/>
  <c r="D15" i="2" l="1"/>
  <c r="C15" i="2"/>
  <c r="B15" i="2"/>
  <c r="D11" i="2"/>
  <c r="C11" i="2"/>
  <c r="B11" i="2"/>
  <c r="D15" i="4" l="1"/>
  <c r="C15" i="4"/>
  <c r="B15" i="4"/>
  <c r="D11" i="4"/>
  <c r="C11" i="4"/>
  <c r="B11" i="4"/>
  <c r="C9" i="5" l="1"/>
  <c r="C10" i="5"/>
  <c r="B10" i="5" s="1"/>
  <c r="C12" i="5"/>
  <c r="C13" i="5"/>
  <c r="C14" i="5"/>
  <c r="C16" i="5"/>
  <c r="C17" i="5"/>
  <c r="C18" i="5"/>
  <c r="B18" i="5" s="1"/>
  <c r="C19" i="5"/>
  <c r="C20" i="5"/>
  <c r="D8" i="5"/>
  <c r="D9" i="5"/>
  <c r="D10" i="5"/>
  <c r="D12" i="5"/>
  <c r="D13" i="5"/>
  <c r="D14" i="5"/>
  <c r="D16" i="5"/>
  <c r="D17" i="5"/>
  <c r="D18" i="5"/>
  <c r="D19" i="5"/>
  <c r="D20" i="5"/>
  <c r="B13" i="5"/>
  <c r="D7" i="5"/>
  <c r="D36" i="4"/>
  <c r="H36" i="4" s="1"/>
  <c r="B36" i="4"/>
  <c r="F36" i="4" s="1"/>
  <c r="D34" i="4"/>
  <c r="H34" i="4" s="1"/>
  <c r="C34" i="4"/>
  <c r="G34" i="4" s="1"/>
  <c r="B34" i="4"/>
  <c r="F34" i="4" s="1"/>
  <c r="F33" i="4"/>
  <c r="D33" i="4"/>
  <c r="H33" i="4" s="1"/>
  <c r="C33" i="4"/>
  <c r="G33" i="4" s="1"/>
  <c r="D32" i="4"/>
  <c r="H32" i="4" s="1"/>
  <c r="C32" i="4"/>
  <c r="G32" i="4" s="1"/>
  <c r="B32" i="4"/>
  <c r="F32" i="4" s="1"/>
  <c r="H29" i="4"/>
  <c r="C29" i="4"/>
  <c r="G29" i="4" s="1"/>
  <c r="B29" i="4"/>
  <c r="F29" i="4" s="1"/>
  <c r="G28" i="4"/>
  <c r="D28" i="4"/>
  <c r="H28" i="4" s="1"/>
  <c r="C28" i="4"/>
  <c r="B28" i="4"/>
  <c r="F28" i="4" s="1"/>
  <c r="D26" i="4"/>
  <c r="H26" i="4" s="1"/>
  <c r="C26" i="4"/>
  <c r="G26" i="4" s="1"/>
  <c r="B26" i="4"/>
  <c r="F26" i="4" s="1"/>
  <c r="D25" i="4"/>
  <c r="H25" i="4" s="1"/>
  <c r="C25" i="4"/>
  <c r="G25" i="4" s="1"/>
  <c r="B25" i="4"/>
  <c r="F25" i="4" s="1"/>
  <c r="D24" i="4"/>
  <c r="H24" i="4" s="1"/>
  <c r="C24" i="4"/>
  <c r="G24" i="4" s="1"/>
  <c r="B24" i="4"/>
  <c r="F24" i="4" s="1"/>
  <c r="H23" i="4"/>
  <c r="C23" i="4"/>
  <c r="G23" i="4" s="1"/>
  <c r="B23" i="4"/>
  <c r="F23" i="4" s="1"/>
  <c r="D22" i="4"/>
  <c r="C22" i="4"/>
  <c r="B22" i="4"/>
  <c r="D31" i="4"/>
  <c r="H31" i="4" s="1"/>
  <c r="C31" i="4"/>
  <c r="B31" i="4"/>
  <c r="D27" i="4"/>
  <c r="H27" i="4" s="1"/>
  <c r="C27" i="4"/>
  <c r="B27" i="4"/>
  <c r="B19" i="5" l="1"/>
  <c r="B16" i="5"/>
  <c r="F27" i="4"/>
  <c r="F22" i="4" s="1"/>
  <c r="F31" i="4"/>
  <c r="B14" i="5"/>
  <c r="B20" i="5"/>
  <c r="B17" i="5"/>
  <c r="B12" i="5"/>
  <c r="B9" i="5"/>
  <c r="B8" i="5"/>
  <c r="B7" i="5"/>
  <c r="H22" i="4"/>
  <c r="G27" i="4"/>
  <c r="G22" i="4" s="1"/>
  <c r="G31" i="4"/>
  <c r="D36" i="3" l="1"/>
  <c r="H36" i="3" s="1"/>
  <c r="C36" i="3"/>
  <c r="G36" i="3" s="1"/>
  <c r="D35" i="3"/>
  <c r="H35" i="3" s="1"/>
  <c r="C35" i="3"/>
  <c r="G35" i="3" s="1"/>
  <c r="D34" i="3"/>
  <c r="H34" i="3" s="1"/>
  <c r="C34" i="3"/>
  <c r="G34" i="3" s="1"/>
  <c r="B34" i="3"/>
  <c r="F34" i="3" s="1"/>
  <c r="G33" i="3"/>
  <c r="D33" i="3"/>
  <c r="H33" i="3" s="1"/>
  <c r="B33" i="3"/>
  <c r="F33" i="3" s="1"/>
  <c r="D32" i="3"/>
  <c r="H32" i="3" s="1"/>
  <c r="C32" i="3"/>
  <c r="G32" i="3" s="1"/>
  <c r="B32" i="3"/>
  <c r="F32" i="3" s="1"/>
  <c r="D30" i="3"/>
  <c r="H30" i="3" s="1"/>
  <c r="C30" i="3"/>
  <c r="G30" i="3" s="1"/>
  <c r="B30" i="3"/>
  <c r="F30" i="3" s="1"/>
  <c r="D29" i="3"/>
  <c r="H29" i="3" s="1"/>
  <c r="C29" i="3"/>
  <c r="G29" i="3" s="1"/>
  <c r="B29" i="3"/>
  <c r="F29" i="3" s="1"/>
  <c r="G28" i="3"/>
  <c r="D28" i="3"/>
  <c r="H28" i="3" s="1"/>
  <c r="B28" i="3"/>
  <c r="F28" i="3" s="1"/>
  <c r="H27" i="3"/>
  <c r="F26" i="3"/>
  <c r="D26" i="3"/>
  <c r="H26" i="3" s="1"/>
  <c r="C26" i="3"/>
  <c r="G26" i="3" s="1"/>
  <c r="D25" i="3"/>
  <c r="H25" i="3" s="1"/>
  <c r="C25" i="3"/>
  <c r="G25" i="3" s="1"/>
  <c r="B25" i="3"/>
  <c r="F25" i="3" s="1"/>
  <c r="D24" i="3"/>
  <c r="H24" i="3" s="1"/>
  <c r="C24" i="3"/>
  <c r="G24" i="3" s="1"/>
  <c r="B24" i="3"/>
  <c r="F24" i="3" s="1"/>
  <c r="D23" i="3"/>
  <c r="H23" i="3" s="1"/>
  <c r="C23" i="3"/>
  <c r="G23" i="3" s="1"/>
  <c r="B23" i="3"/>
  <c r="F23" i="3" s="1"/>
  <c r="D22" i="3"/>
  <c r="C22" i="3"/>
  <c r="B22" i="3"/>
  <c r="B36" i="3"/>
  <c r="F36" i="3" s="1"/>
  <c r="B35" i="3"/>
  <c r="F35" i="3" s="1"/>
  <c r="D31" i="3"/>
  <c r="H31" i="3" s="1"/>
  <c r="C31" i="3"/>
  <c r="B31" i="3"/>
  <c r="C27" i="3"/>
  <c r="B27" i="3"/>
  <c r="F31" i="3" l="1"/>
  <c r="H22" i="3"/>
  <c r="G27" i="3"/>
  <c r="F27" i="3"/>
  <c r="G31" i="3"/>
  <c r="F22" i="3"/>
  <c r="G22" i="3" l="1"/>
  <c r="D36" i="2"/>
  <c r="B36" i="2"/>
  <c r="D34" i="2"/>
  <c r="C34" i="2"/>
  <c r="B34" i="2"/>
  <c r="D33" i="2"/>
  <c r="C33" i="2"/>
  <c r="B33" i="2"/>
  <c r="D32" i="2"/>
  <c r="C32" i="2"/>
  <c r="B32" i="2"/>
  <c r="D29" i="2"/>
  <c r="C29" i="2"/>
  <c r="B29" i="2"/>
  <c r="D28" i="2"/>
  <c r="D26" i="2"/>
  <c r="C26" i="2"/>
  <c r="B26" i="2"/>
  <c r="D25" i="2"/>
  <c r="C25" i="2"/>
  <c r="B25" i="2"/>
  <c r="D24" i="2"/>
  <c r="C24" i="2"/>
  <c r="B24" i="2"/>
  <c r="D23" i="2"/>
  <c r="C23" i="2"/>
  <c r="D22" i="2"/>
  <c r="C22" i="2"/>
  <c r="B22" i="2"/>
  <c r="D31" i="2"/>
  <c r="C31" i="2"/>
  <c r="B31" i="2"/>
  <c r="D27" i="2"/>
  <c r="C27" i="2"/>
  <c r="B27" i="2"/>
  <c r="I6" i="2"/>
  <c r="D15" i="5" l="1"/>
  <c r="C15" i="5"/>
  <c r="D11" i="5"/>
  <c r="C11" i="5"/>
  <c r="B15" i="5" l="1"/>
  <c r="D23" i="5"/>
  <c r="D32" i="1"/>
  <c r="C26" i="1"/>
  <c r="D26" i="1"/>
  <c r="D33" i="1"/>
  <c r="D36" i="1"/>
  <c r="D30" i="1"/>
  <c r="D34" i="1"/>
  <c r="D25" i="1" l="1"/>
  <c r="D22" i="1"/>
  <c r="H27" i="5"/>
  <c r="B6" i="5"/>
  <c r="C23" i="5"/>
  <c r="G23" i="5" s="1"/>
  <c r="D35" i="1"/>
  <c r="D28" i="1"/>
  <c r="D27" i="1"/>
  <c r="D24" i="1"/>
  <c r="D23" i="1"/>
  <c r="H25" i="5"/>
  <c r="H23" i="5"/>
  <c r="H36" i="5"/>
  <c r="H31" i="5"/>
  <c r="H26" i="5"/>
  <c r="H34" i="5"/>
  <c r="D22" i="5"/>
  <c r="H24" i="5"/>
  <c r="H28" i="5"/>
  <c r="H32" i="5"/>
  <c r="H33" i="5"/>
  <c r="H29" i="5"/>
  <c r="C23" i="1"/>
  <c r="C36" i="1"/>
  <c r="C32" i="1"/>
  <c r="C29" i="1"/>
  <c r="C33" i="1"/>
  <c r="C27" i="1"/>
  <c r="C24" i="1"/>
  <c r="C28" i="1"/>
  <c r="C31" i="1"/>
  <c r="C35" i="1"/>
  <c r="B24" i="1"/>
  <c r="C25" i="1"/>
  <c r="C30" i="1"/>
  <c r="C34" i="1"/>
  <c r="C22" i="1"/>
  <c r="G33" i="5"/>
  <c r="G32" i="5"/>
  <c r="G24" i="5"/>
  <c r="G25" i="5"/>
  <c r="C22" i="5"/>
  <c r="G26" i="5"/>
  <c r="G34" i="5"/>
  <c r="G29" i="5"/>
  <c r="G28" i="5"/>
  <c r="B22" i="5" l="1"/>
  <c r="B30" i="5"/>
  <c r="B31" i="5"/>
  <c r="F33" i="5"/>
  <c r="B35" i="5"/>
  <c r="B36" i="5"/>
  <c r="F36" i="5" s="1"/>
  <c r="F34" i="5"/>
  <c r="F29" i="5"/>
  <c r="F32" i="5"/>
  <c r="B23" i="5"/>
  <c r="F28" i="5"/>
  <c r="G27" i="5"/>
  <c r="G22" i="5" s="1"/>
  <c r="B29" i="1"/>
  <c r="B30" i="1"/>
  <c r="B22" i="1"/>
  <c r="B32" i="1"/>
  <c r="B26" i="1"/>
  <c r="B35" i="1"/>
  <c r="B23" i="1"/>
  <c r="B36" i="1"/>
  <c r="B28" i="1"/>
  <c r="B27" i="1"/>
  <c r="B25" i="1"/>
  <c r="G31" i="5"/>
  <c r="F26" i="5"/>
  <c r="F27" i="5" l="1"/>
  <c r="F31" i="5"/>
  <c r="F25" i="5"/>
  <c r="F22" i="5" s="1"/>
  <c r="F24" i="5" l="1"/>
  <c r="B11" i="5" l="1"/>
</calcChain>
</file>

<file path=xl/sharedStrings.xml><?xml version="1.0" encoding="utf-8"?>
<sst xmlns="http://schemas.openxmlformats.org/spreadsheetml/2006/main" count="212" uniqueCount="34">
  <si>
    <t>ตารางที่ 2  จำนวน และร้อยละของประชากรอายุ 15 ปีขึ้นไป จำแนกตามระดับการศึกษาที่สำเร็จ และเพศ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</si>
  <si>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</si>
  <si>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</si>
  <si>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</si>
  <si>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</si>
  <si>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</si>
  <si>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</si>
  <si>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</si>
  <si>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</si>
  <si>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</si>
  <si>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</si>
  <si>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</si>
  <si>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</si>
  <si>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</si>
  <si>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</si>
  <si>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</si>
  <si>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</si>
  <si>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</si>
  <si>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</si>
  <si>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</si>
  <si>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</si>
  <si>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</si>
  <si>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.. จำนวนเล็กน้อย</t>
  </si>
  <si>
    <t>-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</si>
  <si>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</si>
  <si>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ไตรมาสที่ 2 พ.ศ. 2562</t>
  </si>
  <si>
    <t>ตารางที่ 2  ประชากรอายุ 15 ปีขึ้นไป จำแนกตามระดับการศึกษาที่สำเร็จ และเพศ</t>
  </si>
  <si>
    <t xml:space="preserve"> -</t>
  </si>
  <si>
    <t xml:space="preserve">            </t>
  </si>
  <si>
    <t xml:space="preserve">               ไตรมาสที่ 4 พ.ศ. 2564</t>
  </si>
  <si>
    <t xml:space="preserve">               ไตรมาสที่ 3 พ.ศ. 2564</t>
  </si>
  <si>
    <t xml:space="preserve">               ไตรมาสที่ 2 พ.ศ. 2564</t>
  </si>
  <si>
    <t xml:space="preserve">               ไตรมาสที่ 1 พ.ศ. 2564</t>
  </si>
  <si>
    <t>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</si>
</sst>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#,##0.0"/>
    <numFmt numFmtId="188" formatCode="_-#,##0.0_-;\-#,##0.0_-;_-&quot;-&quot;_-;_-@_-"/>
    <numFmt numFmtId="189" formatCode="_-* #,##0.0_-;\-* #,##0.0_-;_-* &quot;-&quot;_-;_-@_-"/>
    <numFmt numFmtId="190" formatCode="0.0"/>
    <numFmt numFmtId="191" formatCode="_(* #,##0_);_(* \(#,##0\);_(* &quot;-&quot;_);_(@_)"/>
    <numFmt numFmtId="192" formatCode="_-* #,##0_-;\-* #,##0_-;_-* &quot;-&quot;??_-;_-@_-"/>
    <numFmt numFmtId="193" formatCode="_-#,##0_-;\-#,##0_-;_-&quot;-&quot;_-;_-@_-"/>
    <numFmt numFmtId="194" formatCode=".\ .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indexed="10"/>
      <name val="TH SarabunPSK"/>
      <family val="2"/>
    </font>
    <font>
      <sz val="18"/>
      <color theme="0"/>
      <name val="TH SarabunPSK"/>
      <family val="2"/>
    </font>
    <font>
      <sz val="14"/>
      <name val="CordiaUPC"/>
      <family val="2"/>
      <charset val="222"/>
    </font>
    <font>
      <sz val="14"/>
      <name val="Cordia New"/>
      <family val="2"/>
    </font>
    <font>
      <sz val="18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187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89" fontId="2" fillId="0" borderId="0" xfId="0" applyNumberFormat="1" applyFont="1" applyAlignment="1">
      <alignment horizontal="right"/>
    </xf>
    <xf numFmtId="190" fontId="2" fillId="0" borderId="0" xfId="0" applyNumberFormat="1" applyFont="1"/>
    <xf numFmtId="189" fontId="3" fillId="0" borderId="0" xfId="0" applyNumberFormat="1" applyFont="1" applyAlignment="1">
      <alignment horizontal="right"/>
    </xf>
    <xf numFmtId="190" fontId="3" fillId="0" borderId="0" xfId="0" applyNumberFormat="1" applyFont="1" applyAlignment="1">
      <alignment horizontal="right"/>
    </xf>
    <xf numFmtId="190" fontId="5" fillId="0" borderId="0" xfId="0" applyNumberFormat="1" applyFont="1" applyAlignment="1">
      <alignment horizontal="right"/>
    </xf>
    <xf numFmtId="191" fontId="3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left"/>
    </xf>
    <xf numFmtId="189" fontId="3" fillId="0" borderId="2" xfId="0" applyNumberFormat="1" applyFont="1" applyBorder="1" applyAlignment="1">
      <alignment horizontal="right"/>
    </xf>
    <xf numFmtId="0" fontId="6" fillId="0" borderId="0" xfId="0" applyFont="1"/>
    <xf numFmtId="190" fontId="6" fillId="0" borderId="0" xfId="0" applyNumberFormat="1" applyFont="1" applyAlignment="1">
      <alignment horizontal="right"/>
    </xf>
    <xf numFmtId="0" fontId="7" fillId="0" borderId="0" xfId="0" applyFont="1"/>
    <xf numFmtId="192" fontId="2" fillId="0" borderId="0" xfId="0" applyNumberFormat="1" applyFont="1" applyAlignment="1">
      <alignment vertical="center"/>
    </xf>
    <xf numFmtId="0" fontId="4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87" fontId="3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190" fontId="2" fillId="0" borderId="0" xfId="2" applyNumberFormat="1" applyFont="1" applyAlignment="1">
      <alignment horizontal="right" vertical="center"/>
    </xf>
    <xf numFmtId="190" fontId="3" fillId="0" borderId="0" xfId="2" applyNumberFormat="1" applyFont="1" applyAlignment="1">
      <alignment horizontal="right" vertical="center"/>
    </xf>
    <xf numFmtId="190" fontId="3" fillId="0" borderId="0" xfId="0" applyNumberFormat="1" applyFont="1"/>
    <xf numFmtId="0" fontId="3" fillId="0" borderId="2" xfId="0" applyFont="1" applyBorder="1" applyAlignment="1" applyProtection="1">
      <alignment horizontal="left"/>
    </xf>
    <xf numFmtId="190" fontId="3" fillId="0" borderId="2" xfId="2" applyNumberFormat="1" applyFont="1" applyBorder="1" applyAlignment="1">
      <alignment horizontal="right" vertical="center"/>
    </xf>
    <xf numFmtId="0" fontId="3" fillId="0" borderId="0" xfId="0" applyFont="1" applyBorder="1"/>
    <xf numFmtId="190" fontId="2" fillId="0" borderId="0" xfId="2" applyNumberFormat="1" applyFont="1" applyBorder="1" applyAlignment="1">
      <alignment horizontal="right" vertical="center"/>
    </xf>
    <xf numFmtId="190" fontId="6" fillId="0" borderId="0" xfId="0" applyNumberFormat="1" applyFont="1" applyFill="1" applyBorder="1" applyAlignment="1">
      <alignment horizontal="right"/>
    </xf>
    <xf numFmtId="0" fontId="6" fillId="0" borderId="0" xfId="0" applyFont="1" applyBorder="1"/>
    <xf numFmtId="192" fontId="2" fillId="0" borderId="0" xfId="3" applyNumberFormat="1" applyFont="1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192" fontId="3" fillId="0" borderId="0" xfId="3" applyNumberFormat="1" applyFont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192" fontId="3" fillId="0" borderId="0" xfId="0" applyNumberFormat="1" applyFont="1" applyAlignment="1">
      <alignment horizontal="right" wrapText="1"/>
    </xf>
    <xf numFmtId="193" fontId="4" fillId="0" borderId="0" xfId="0" applyNumberFormat="1" applyFont="1" applyAlignment="1">
      <alignment horizontal="right" wrapText="1"/>
    </xf>
    <xf numFmtId="193" fontId="3" fillId="0" borderId="0" xfId="0" applyNumberFormat="1" applyFont="1" applyAlignment="1">
      <alignment horizontal="right" wrapText="1"/>
    </xf>
    <xf numFmtId="188" fontId="3" fillId="0" borderId="0" xfId="0" applyNumberFormat="1" applyFont="1" applyAlignment="1">
      <alignment horizontal="right" wrapText="1"/>
    </xf>
    <xf numFmtId="190" fontId="3" fillId="0" borderId="0" xfId="0" applyNumberFormat="1" applyFont="1" applyBorder="1" applyAlignment="1">
      <alignment horizontal="right"/>
    </xf>
    <xf numFmtId="190" fontId="9" fillId="0" borderId="0" xfId="2" applyNumberFormat="1" applyFont="1" applyAlignment="1">
      <alignment horizontal="right" vertical="center"/>
    </xf>
    <xf numFmtId="190" fontId="5" fillId="0" borderId="0" xfId="0" applyNumberFormat="1" applyFont="1" applyBorder="1" applyAlignment="1">
      <alignment horizontal="right"/>
    </xf>
    <xf numFmtId="192" fontId="3" fillId="0" borderId="0" xfId="2" applyNumberFormat="1" applyFont="1" applyAlignment="1">
      <alignment horizontal="right" vertical="center" wrapText="1"/>
    </xf>
    <xf numFmtId="191" fontId="3" fillId="0" borderId="0" xfId="0" applyNumberFormat="1" applyFont="1" applyBorder="1" applyAlignment="1">
      <alignment horizontal="right"/>
    </xf>
    <xf numFmtId="192" fontId="3" fillId="0" borderId="2" xfId="2" applyNumberFormat="1" applyFont="1" applyBorder="1" applyAlignment="1">
      <alignment horizontal="right" vertical="center" wrapText="1"/>
    </xf>
    <xf numFmtId="192" fontId="2" fillId="0" borderId="0" xfId="3" applyNumberFormat="1" applyFont="1" applyAlignment="1">
      <alignment horizontal="right"/>
    </xf>
    <xf numFmtId="192" fontId="2" fillId="0" borderId="0" xfId="3" applyNumberFormat="1" applyFont="1" applyAlignment="1">
      <alignment horizontal="right" vertical="center"/>
    </xf>
    <xf numFmtId="192" fontId="2" fillId="0" borderId="0" xfId="4" applyNumberFormat="1" applyFont="1" applyAlignment="1">
      <alignment horizontal="right" wrapText="1"/>
    </xf>
    <xf numFmtId="192" fontId="3" fillId="0" borderId="0" xfId="4" applyNumberFormat="1" applyFont="1" applyAlignment="1">
      <alignment horizontal="right" wrapText="1"/>
    </xf>
    <xf numFmtId="192" fontId="3" fillId="0" borderId="0" xfId="4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vertical="center"/>
    </xf>
    <xf numFmtId="190" fontId="2" fillId="0" borderId="0" xfId="0" applyNumberFormat="1" applyFont="1"/>
    <xf numFmtId="190" fontId="3" fillId="0" borderId="0" xfId="0" applyNumberFormat="1" applyFont="1" applyBorder="1" applyAlignment="1">
      <alignment horizontal="right"/>
    </xf>
    <xf numFmtId="192" fontId="3" fillId="0" borderId="0" xfId="5" applyNumberFormat="1" applyFont="1" applyAlignment="1">
      <alignment horizontal="right" wrapText="1"/>
    </xf>
    <xf numFmtId="43" fontId="3" fillId="0" borderId="0" xfId="0" applyNumberFormat="1" applyFont="1" applyAlignment="1">
      <alignment horizontal="right" wrapText="1"/>
    </xf>
    <xf numFmtId="192" fontId="2" fillId="0" borderId="0" xfId="5" applyNumberFormat="1" applyFont="1" applyAlignment="1">
      <alignment horizontal="right" wrapText="1"/>
    </xf>
    <xf numFmtId="189" fontId="3" fillId="0" borderId="0" xfId="2" applyNumberFormat="1" applyFont="1" applyAlignment="1">
      <alignment horizontal="right" vertical="center" wrapText="1"/>
    </xf>
    <xf numFmtId="189" fontId="3" fillId="0" borderId="2" xfId="2" applyNumberFormat="1" applyFont="1" applyBorder="1" applyAlignment="1">
      <alignment horizontal="right" vertical="center" wrapText="1"/>
    </xf>
    <xf numFmtId="194" fontId="3" fillId="0" borderId="0" xfId="2" applyNumberFormat="1" applyFont="1" applyAlignment="1">
      <alignment horizontal="right" vertical="center"/>
    </xf>
    <xf numFmtId="194" fontId="3" fillId="0" borderId="2" xfId="2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wrapText="1"/>
    </xf>
    <xf numFmtId="192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6">
    <cellStyle name="Normal 2" xfId="2" xr:uid="{00000000-0005-0000-0000-000000000000}"/>
    <cellStyle name="เครื่องหมายจุลภาค 2" xfId="1" xr:uid="{00000000-0005-0000-0000-000001000000}"/>
    <cellStyle name="เครื่องหมายจุลภาค 3" xfId="3" xr:uid="{00000000-0005-0000-0000-000002000000}"/>
    <cellStyle name="จุลภาค" xfId="4" builtinId="3"/>
    <cellStyle name="จุลภาค 2" xfId="5" xr:uid="{E6ED3C35-07F3-425A-A4D0-0B9A85B92325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39"/>
  <sheetViews>
    <sheetView showGridLines="0" view="pageBreakPreview" zoomScale="80" zoomScaleNormal="75" zoomScaleSheetLayoutView="80" workbookViewId="0">
      <selection activeCell="B6" sqref="B6:D6"/>
    </sheetView>
  </sheetViews>
  <sheetFormatPr defaultRowHeight="26.25" customHeight="1" x14ac:dyDescent="0.35"/>
  <cols>
    <col min="1" max="1" width="33.28515625" style="1" customWidth="1"/>
    <col min="2" max="4" width="22.7109375" style="2" customWidth="1"/>
    <col min="5" max="16384" width="9.140625" style="2"/>
  </cols>
  <sheetData>
    <row r="1" spans="1:4" s="1" customFormat="1" ht="23.25" x14ac:dyDescent="0.35">
      <c r="A1" s="1" t="s">
        <v>0</v>
      </c>
      <c r="B1" s="2"/>
      <c r="C1" s="2"/>
      <c r="D1" s="2"/>
    </row>
    <row r="2" spans="1:4" ht="23.25" x14ac:dyDescent="0.35">
      <c r="A2" s="1" t="s">
        <v>32</v>
      </c>
    </row>
    <row r="3" spans="1:4" ht="8.25" customHeight="1" x14ac:dyDescent="0.35"/>
    <row r="4" spans="1:4" s="1" customFormat="1" ht="30" customHeight="1" x14ac:dyDescent="0.35">
      <c r="A4" s="3" t="s">
        <v>1</v>
      </c>
      <c r="B4" s="4" t="s">
        <v>2</v>
      </c>
      <c r="C4" s="4" t="s">
        <v>3</v>
      </c>
      <c r="D4" s="4" t="s">
        <v>4</v>
      </c>
    </row>
    <row r="5" spans="1:4" s="1" customFormat="1" ht="23.25" x14ac:dyDescent="0.35">
      <c r="B5" s="71" t="s">
        <v>5</v>
      </c>
      <c r="C5" s="71"/>
      <c r="D5" s="71"/>
    </row>
    <row r="6" spans="1:4" s="6" customFormat="1" ht="24.95" customHeight="1" x14ac:dyDescent="0.35">
      <c r="A6" s="5" t="s">
        <v>6</v>
      </c>
      <c r="B6" s="55">
        <v>446154</v>
      </c>
      <c r="C6" s="58">
        <v>220023</v>
      </c>
      <c r="D6" s="55">
        <v>226131</v>
      </c>
    </row>
    <row r="7" spans="1:4" s="8" customFormat="1" ht="24.95" customHeight="1" x14ac:dyDescent="0.35">
      <c r="A7" s="7" t="s">
        <v>7</v>
      </c>
      <c r="B7" s="56">
        <v>12828</v>
      </c>
      <c r="C7" s="42">
        <v>2641.07</v>
      </c>
      <c r="D7" s="56">
        <v>10186.94</v>
      </c>
    </row>
    <row r="8" spans="1:4" s="8" customFormat="1" ht="24.95" customHeight="1" x14ac:dyDescent="0.35">
      <c r="A8" s="2" t="s">
        <v>8</v>
      </c>
      <c r="B8" s="56">
        <v>121121.13</v>
      </c>
      <c r="C8" s="42">
        <v>58423.76</v>
      </c>
      <c r="D8" s="56">
        <v>62697.37</v>
      </c>
    </row>
    <row r="9" spans="1:4" s="8" customFormat="1" ht="24.95" customHeight="1" x14ac:dyDescent="0.35">
      <c r="A9" s="9" t="s">
        <v>9</v>
      </c>
      <c r="B9" s="56">
        <v>111808.22</v>
      </c>
      <c r="C9" s="42">
        <v>62543.01</v>
      </c>
      <c r="D9" s="56">
        <v>49265.21</v>
      </c>
    </row>
    <row r="10" spans="1:4" s="8" customFormat="1" ht="24.95" customHeight="1" x14ac:dyDescent="0.35">
      <c r="A10" s="9" t="s">
        <v>10</v>
      </c>
      <c r="B10" s="56">
        <v>86441.43</v>
      </c>
      <c r="C10" s="42">
        <v>43659.86</v>
      </c>
      <c r="D10" s="56">
        <v>42781.58</v>
      </c>
    </row>
    <row r="11" spans="1:4" ht="24.95" customHeight="1" x14ac:dyDescent="0.35">
      <c r="A11" s="2" t="s">
        <v>11</v>
      </c>
      <c r="B11" s="43">
        <f>SUM(B12:B14)</f>
        <v>67602.98000000001</v>
      </c>
      <c r="C11" s="43">
        <f t="shared" ref="C11" si="0">SUM(C12:C14)</f>
        <v>30545.61</v>
      </c>
      <c r="D11" s="43">
        <f>SUM(D12:D14)</f>
        <v>37057.35</v>
      </c>
    </row>
    <row r="12" spans="1:4" ht="24.95" customHeight="1" x14ac:dyDescent="0.35">
      <c r="A12" s="9" t="s">
        <v>12</v>
      </c>
      <c r="B12" s="56">
        <v>57500.3</v>
      </c>
      <c r="C12" s="42">
        <v>25003.09</v>
      </c>
      <c r="D12" s="56">
        <v>32497.200000000001</v>
      </c>
    </row>
    <row r="13" spans="1:4" ht="24.95" customHeight="1" x14ac:dyDescent="0.35">
      <c r="A13" s="9" t="s">
        <v>13</v>
      </c>
      <c r="B13" s="56">
        <v>10102.68</v>
      </c>
      <c r="C13" s="42">
        <v>5542.52</v>
      </c>
      <c r="D13" s="56">
        <v>4560.1499999999996</v>
      </c>
    </row>
    <row r="14" spans="1:4" ht="24.95" customHeight="1" x14ac:dyDescent="0.35">
      <c r="A14" s="10" t="s">
        <v>14</v>
      </c>
      <c r="B14" s="56">
        <v>0</v>
      </c>
      <c r="C14" s="56">
        <v>0</v>
      </c>
      <c r="D14" s="56">
        <v>0</v>
      </c>
    </row>
    <row r="15" spans="1:4" ht="24.95" customHeight="1" x14ac:dyDescent="0.35">
      <c r="A15" s="2" t="s">
        <v>15</v>
      </c>
      <c r="B15" s="43">
        <f>SUM(B16:B18)</f>
        <v>46268.639999999999</v>
      </c>
      <c r="C15" s="43">
        <f t="shared" ref="C15:D15" si="1">SUM(C16:C18)</f>
        <v>22126.1</v>
      </c>
      <c r="D15" s="43">
        <f t="shared" si="1"/>
        <v>24142.560000000001</v>
      </c>
    </row>
    <row r="16" spans="1:4" s="8" customFormat="1" ht="24.95" customHeight="1" x14ac:dyDescent="0.35">
      <c r="A16" s="10" t="s">
        <v>16</v>
      </c>
      <c r="B16" s="56">
        <v>28800.62</v>
      </c>
      <c r="C16" s="44">
        <v>11498.73</v>
      </c>
      <c r="D16" s="56">
        <v>17301.900000000001</v>
      </c>
    </row>
    <row r="17" spans="1:6" s="8" customFormat="1" ht="24.95" customHeight="1" x14ac:dyDescent="0.35">
      <c r="A17" s="10" t="s">
        <v>17</v>
      </c>
      <c r="B17" s="56">
        <v>9290.02</v>
      </c>
      <c r="C17" s="44">
        <v>6616.5</v>
      </c>
      <c r="D17" s="56">
        <v>2673.53</v>
      </c>
    </row>
    <row r="18" spans="1:6" s="8" customFormat="1" ht="24.95" customHeight="1" x14ac:dyDescent="0.35">
      <c r="A18" s="10" t="s">
        <v>18</v>
      </c>
      <c r="B18" s="56">
        <v>8178</v>
      </c>
      <c r="C18" s="45">
        <v>4010.87</v>
      </c>
      <c r="D18" s="56">
        <v>4167.13</v>
      </c>
    </row>
    <row r="19" spans="1:6" s="8" customFormat="1" ht="24.95" customHeight="1" x14ac:dyDescent="0.35">
      <c r="A19" s="9" t="s">
        <v>19</v>
      </c>
      <c r="B19" s="56">
        <v>83.59</v>
      </c>
      <c r="C19" s="45">
        <v>83.59</v>
      </c>
      <c r="D19" s="46">
        <v>0</v>
      </c>
    </row>
    <row r="20" spans="1:6" s="8" customFormat="1" ht="24.95" customHeight="1" x14ac:dyDescent="0.35">
      <c r="A20" s="9" t="s">
        <v>20</v>
      </c>
      <c r="B20" s="56">
        <v>0</v>
      </c>
      <c r="C20" s="45">
        <v>0</v>
      </c>
      <c r="D20" s="45">
        <v>0</v>
      </c>
    </row>
    <row r="21" spans="1:6" ht="24.95" customHeight="1" x14ac:dyDescent="0.35">
      <c r="A21" s="2"/>
      <c r="B21" s="71" t="s">
        <v>21</v>
      </c>
      <c r="C21" s="71"/>
      <c r="D21" s="71"/>
    </row>
    <row r="22" spans="1:6" s="1" customFormat="1" ht="23.25" x14ac:dyDescent="0.35">
      <c r="A22" s="11" t="s">
        <v>6</v>
      </c>
      <c r="B22" s="12">
        <f>B6/$B$6*100</f>
        <v>100</v>
      </c>
      <c r="C22" s="12">
        <f>C6/$C$6*100</f>
        <v>100</v>
      </c>
      <c r="D22" s="12">
        <f>D6/$D$6*100</f>
        <v>100</v>
      </c>
      <c r="F22" s="13"/>
    </row>
    <row r="23" spans="1:6" ht="24.95" customHeight="1" x14ac:dyDescent="0.35">
      <c r="A23" s="7" t="s">
        <v>7</v>
      </c>
      <c r="B23" s="14">
        <f>B7/$B$6*100</f>
        <v>2.8752403878481423</v>
      </c>
      <c r="C23" s="14">
        <f t="shared" ref="C23:C36" si="2">C7/$C$6*100</f>
        <v>1.2003608713634484</v>
      </c>
      <c r="D23" s="14">
        <f t="shared" ref="D23:D36" si="3">D7/$D$6*100</f>
        <v>4.5048843369551275</v>
      </c>
      <c r="F23" s="15"/>
    </row>
    <row r="24" spans="1:6" ht="24.95" customHeight="1" x14ac:dyDescent="0.35">
      <c r="A24" s="2" t="s">
        <v>8</v>
      </c>
      <c r="B24" s="14">
        <f t="shared" ref="B24:B36" si="4">B8/$B$6*100</f>
        <v>27.147830121437888</v>
      </c>
      <c r="C24" s="14">
        <f t="shared" si="2"/>
        <v>26.553478499975004</v>
      </c>
      <c r="D24" s="14">
        <f t="shared" si="3"/>
        <v>27.726127775492969</v>
      </c>
      <c r="F24" s="15"/>
    </row>
    <row r="25" spans="1:6" ht="24.95" customHeight="1" x14ac:dyDescent="0.35">
      <c r="A25" s="9" t="s">
        <v>9</v>
      </c>
      <c r="B25" s="14">
        <f t="shared" si="4"/>
        <v>25.060454461912258</v>
      </c>
      <c r="C25" s="14">
        <f t="shared" si="2"/>
        <v>28.425669134590475</v>
      </c>
      <c r="D25" s="14">
        <f t="shared" si="3"/>
        <v>21.786137239034012</v>
      </c>
      <c r="F25" s="15"/>
    </row>
    <row r="26" spans="1:6" ht="24.95" customHeight="1" x14ac:dyDescent="0.35">
      <c r="A26" s="9" t="s">
        <v>10</v>
      </c>
      <c r="B26" s="14">
        <f t="shared" si="4"/>
        <v>19.374796594897724</v>
      </c>
      <c r="C26" s="14">
        <f>C10/$C$6*100</f>
        <v>19.843316380560214</v>
      </c>
      <c r="D26" s="14">
        <f t="shared" si="3"/>
        <v>18.918936368742013</v>
      </c>
      <c r="F26" s="15"/>
    </row>
    <row r="27" spans="1:6" ht="24.95" customHeight="1" x14ac:dyDescent="0.35">
      <c r="A27" s="2" t="s">
        <v>11</v>
      </c>
      <c r="B27" s="14">
        <f t="shared" si="4"/>
        <v>15.152386844004539</v>
      </c>
      <c r="C27" s="14">
        <f t="shared" si="2"/>
        <v>13.882916785972377</v>
      </c>
      <c r="D27" s="14">
        <f>D11/$D$6*100</f>
        <v>16.387558539076906</v>
      </c>
      <c r="F27" s="16"/>
    </row>
    <row r="28" spans="1:6" ht="24.95" customHeight="1" x14ac:dyDescent="0.35">
      <c r="A28" s="9" t="s">
        <v>12</v>
      </c>
      <c r="B28" s="14">
        <f>B12/$B$6*100</f>
        <v>12.887993831726266</v>
      </c>
      <c r="C28" s="14">
        <f t="shared" si="2"/>
        <v>11.363852869927236</v>
      </c>
      <c r="D28" s="14">
        <f t="shared" si="3"/>
        <v>14.370961964524989</v>
      </c>
      <c r="F28" s="15"/>
    </row>
    <row r="29" spans="1:6" ht="24.95" customHeight="1" x14ac:dyDescent="0.35">
      <c r="A29" s="9" t="s">
        <v>13</v>
      </c>
      <c r="B29" s="14">
        <f>B13/$B$6*100</f>
        <v>2.2643930122782718</v>
      </c>
      <c r="C29" s="14">
        <f t="shared" si="2"/>
        <v>2.5190639160451411</v>
      </c>
      <c r="D29" s="14">
        <v>1.7</v>
      </c>
      <c r="F29" s="15"/>
    </row>
    <row r="30" spans="1:6" ht="24.95" customHeight="1" x14ac:dyDescent="0.35">
      <c r="A30" s="10" t="s">
        <v>14</v>
      </c>
      <c r="B30" s="14">
        <f t="shared" si="4"/>
        <v>0</v>
      </c>
      <c r="C30" s="14">
        <f t="shared" si="2"/>
        <v>0</v>
      </c>
      <c r="D30" s="14">
        <f t="shared" si="3"/>
        <v>0</v>
      </c>
      <c r="F30" s="17"/>
    </row>
    <row r="31" spans="1:6" ht="24.95" customHeight="1" x14ac:dyDescent="0.35">
      <c r="A31" s="2" t="s">
        <v>15</v>
      </c>
      <c r="B31" s="14">
        <v>11.2</v>
      </c>
      <c r="C31" s="14">
        <f t="shared" si="2"/>
        <v>10.056266844829858</v>
      </c>
      <c r="D31" s="14">
        <v>12</v>
      </c>
      <c r="F31" s="16"/>
    </row>
    <row r="32" spans="1:6" ht="24.95" customHeight="1" x14ac:dyDescent="0.35">
      <c r="A32" s="10" t="s">
        <v>16</v>
      </c>
      <c r="B32" s="14">
        <f t="shared" ref="B32" si="5">B16/$B$6*100</f>
        <v>6.4553091533416707</v>
      </c>
      <c r="C32" s="14">
        <f t="shared" si="2"/>
        <v>5.226149084413902</v>
      </c>
      <c r="D32" s="14">
        <f t="shared" si="3"/>
        <v>7.6512729347148341</v>
      </c>
      <c r="F32" s="15"/>
    </row>
    <row r="33" spans="1:6" ht="24.95" customHeight="1" x14ac:dyDescent="0.35">
      <c r="A33" s="10" t="s">
        <v>17</v>
      </c>
      <c r="B33" s="14">
        <v>3.4</v>
      </c>
      <c r="C33" s="14">
        <f t="shared" si="2"/>
        <v>3.0071856124132474</v>
      </c>
      <c r="D33" s="14">
        <f t="shared" si="3"/>
        <v>1.1822925649291782</v>
      </c>
      <c r="F33" s="15"/>
    </row>
    <row r="34" spans="1:6" ht="24.95" customHeight="1" x14ac:dyDescent="0.35">
      <c r="A34" s="10" t="s">
        <v>18</v>
      </c>
      <c r="B34" s="14">
        <v>2.2999999999999998</v>
      </c>
      <c r="C34" s="14">
        <f t="shared" si="2"/>
        <v>1.8229321480027088</v>
      </c>
      <c r="D34" s="14">
        <f t="shared" si="3"/>
        <v>1.8427946632704053</v>
      </c>
      <c r="F34" s="15"/>
    </row>
    <row r="35" spans="1:6" ht="24.95" customHeight="1" x14ac:dyDescent="0.35">
      <c r="A35" s="9" t="s">
        <v>19</v>
      </c>
      <c r="B35" s="14">
        <f t="shared" si="4"/>
        <v>1.8735683194592002E-2</v>
      </c>
      <c r="C35" s="14">
        <f t="shared" si="2"/>
        <v>3.7991482708625922E-2</v>
      </c>
      <c r="D35" s="14">
        <f t="shared" si="3"/>
        <v>0</v>
      </c>
      <c r="F35" s="15"/>
    </row>
    <row r="36" spans="1:6" ht="24.95" customHeight="1" x14ac:dyDescent="0.35">
      <c r="A36" s="18" t="s">
        <v>20</v>
      </c>
      <c r="B36" s="19">
        <f t="shared" si="4"/>
        <v>0</v>
      </c>
      <c r="C36" s="19">
        <f t="shared" si="2"/>
        <v>0</v>
      </c>
      <c r="D36" s="19">
        <f t="shared" si="3"/>
        <v>0</v>
      </c>
      <c r="F36" s="15"/>
    </row>
    <row r="37" spans="1:6" s="20" customFormat="1" ht="6.75" customHeight="1" x14ac:dyDescent="0.35">
      <c r="A37" s="20" t="s">
        <v>22</v>
      </c>
      <c r="B37" s="21"/>
    </row>
    <row r="38" spans="1:6" s="22" customFormat="1" ht="24" customHeight="1" x14ac:dyDescent="0.5"/>
    <row r="39" spans="1:6" s="22" customFormat="1" ht="27" customHeight="1" x14ac:dyDescent="0.5"/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I40"/>
  <sheetViews>
    <sheetView showGridLines="0" view="pageBreakPreview" zoomScale="80" zoomScaleNormal="75" zoomScaleSheetLayoutView="80" workbookViewId="0">
      <selection activeCell="B6" sqref="B6:D6"/>
    </sheetView>
  </sheetViews>
  <sheetFormatPr defaultRowHeight="26.25" customHeight="1" x14ac:dyDescent="0.35"/>
  <cols>
    <col min="1" max="1" width="33.28515625" style="1" customWidth="1"/>
    <col min="2" max="4" width="22.7109375" style="2" customWidth="1"/>
    <col min="5" max="5" width="9.140625" style="2"/>
    <col min="6" max="6" width="11" style="2" bestFit="1" customWidth="1"/>
    <col min="7" max="7" width="13.85546875" style="2" customWidth="1"/>
    <col min="8" max="8" width="15" style="2" customWidth="1"/>
    <col min="9" max="16384" width="9.140625" style="2"/>
  </cols>
  <sheetData>
    <row r="1" spans="1:9" s="1" customFormat="1" ht="23.25" x14ac:dyDescent="0.35">
      <c r="A1" s="1" t="s">
        <v>0</v>
      </c>
      <c r="B1" s="2"/>
      <c r="C1" s="2"/>
      <c r="D1" s="2"/>
    </row>
    <row r="2" spans="1:9" ht="23.25" x14ac:dyDescent="0.35">
      <c r="A2" s="1" t="s">
        <v>31</v>
      </c>
    </row>
    <row r="3" spans="1:9" ht="8.25" customHeight="1" x14ac:dyDescent="0.35"/>
    <row r="4" spans="1:9" s="1" customFormat="1" ht="30" customHeight="1" x14ac:dyDescent="0.35">
      <c r="A4" s="3" t="s">
        <v>1</v>
      </c>
      <c r="B4" s="4" t="s">
        <v>2</v>
      </c>
      <c r="C4" s="4" t="s">
        <v>3</v>
      </c>
      <c r="D4" s="4" t="s">
        <v>4</v>
      </c>
    </row>
    <row r="5" spans="1:9" s="1" customFormat="1" ht="23.25" x14ac:dyDescent="0.35">
      <c r="B5" s="72" t="s">
        <v>5</v>
      </c>
      <c r="C5" s="72"/>
      <c r="D5" s="72"/>
    </row>
    <row r="6" spans="1:9" s="6" customFormat="1" ht="24.95" customHeight="1" x14ac:dyDescent="0.35">
      <c r="A6" s="5" t="s">
        <v>6</v>
      </c>
      <c r="B6" s="55">
        <v>446169</v>
      </c>
      <c r="C6" s="58">
        <v>220035</v>
      </c>
      <c r="D6" s="55">
        <v>226134</v>
      </c>
      <c r="F6" s="23"/>
      <c r="G6" s="23"/>
      <c r="H6" s="23"/>
      <c r="I6" s="23">
        <f t="shared" ref="I6" si="0">E7+E8+E9+E10+E11+E15+E19+E20</f>
        <v>0</v>
      </c>
    </row>
    <row r="7" spans="1:9" s="8" customFormat="1" ht="24.95" customHeight="1" x14ac:dyDescent="0.35">
      <c r="A7" s="24" t="s">
        <v>7</v>
      </c>
      <c r="B7" s="56">
        <v>8187.81</v>
      </c>
      <c r="C7" s="42">
        <v>2896.27</v>
      </c>
      <c r="D7" s="56">
        <v>5291.54</v>
      </c>
    </row>
    <row r="8" spans="1:9" s="8" customFormat="1" ht="24.95" customHeight="1" x14ac:dyDescent="0.35">
      <c r="A8" s="25" t="s">
        <v>8</v>
      </c>
      <c r="B8" s="56">
        <v>132541.43</v>
      </c>
      <c r="C8" s="42">
        <v>63408.68</v>
      </c>
      <c r="D8" s="56">
        <v>69132.740000000005</v>
      </c>
    </row>
    <row r="9" spans="1:9" s="8" customFormat="1" ht="24.95" customHeight="1" x14ac:dyDescent="0.35">
      <c r="A9" s="26" t="s">
        <v>9</v>
      </c>
      <c r="B9" s="56">
        <v>113505.87</v>
      </c>
      <c r="C9" s="42">
        <v>61934.41</v>
      </c>
      <c r="D9" s="56">
        <v>51571.46</v>
      </c>
    </row>
    <row r="10" spans="1:9" s="8" customFormat="1" ht="24.95" customHeight="1" x14ac:dyDescent="0.35">
      <c r="A10" s="26" t="s">
        <v>10</v>
      </c>
      <c r="B10" s="56">
        <v>80593.84</v>
      </c>
      <c r="C10" s="42">
        <v>40380.75</v>
      </c>
      <c r="D10" s="56">
        <v>40213.089999999997</v>
      </c>
    </row>
    <row r="11" spans="1:9" ht="24.95" customHeight="1" x14ac:dyDescent="0.35">
      <c r="A11" s="25" t="s">
        <v>11</v>
      </c>
      <c r="B11" s="43">
        <f>SUM(B12:B14)</f>
        <v>61614.420000000006</v>
      </c>
      <c r="C11" s="43">
        <f t="shared" ref="C11:D11" si="1">SUM(C12:C14)</f>
        <v>30675.899999999998</v>
      </c>
      <c r="D11" s="43">
        <f t="shared" si="1"/>
        <v>30938.52</v>
      </c>
    </row>
    <row r="12" spans="1:9" ht="24.95" customHeight="1" x14ac:dyDescent="0.35">
      <c r="A12" s="27" t="s">
        <v>12</v>
      </c>
      <c r="B12" s="56">
        <v>51321.23</v>
      </c>
      <c r="C12" s="42">
        <v>24869.19</v>
      </c>
      <c r="D12" s="56">
        <v>26452.04</v>
      </c>
    </row>
    <row r="13" spans="1:9" ht="24.95" customHeight="1" x14ac:dyDescent="0.35">
      <c r="A13" s="27" t="s">
        <v>13</v>
      </c>
      <c r="B13" s="56">
        <v>10293.19</v>
      </c>
      <c r="C13" s="42">
        <v>5806.71</v>
      </c>
      <c r="D13" s="56">
        <v>4486.4799999999996</v>
      </c>
    </row>
    <row r="14" spans="1:9" ht="24.95" customHeight="1" x14ac:dyDescent="0.35">
      <c r="A14" s="28" t="s">
        <v>14</v>
      </c>
      <c r="B14" s="56">
        <v>0</v>
      </c>
      <c r="C14" s="56">
        <v>0</v>
      </c>
      <c r="D14" s="56">
        <v>0</v>
      </c>
    </row>
    <row r="15" spans="1:9" ht="24.95" customHeight="1" x14ac:dyDescent="0.35">
      <c r="A15" s="25" t="s">
        <v>15</v>
      </c>
      <c r="B15" s="43">
        <f>SUM(B16:B18)</f>
        <v>49240.5</v>
      </c>
      <c r="C15" s="43">
        <f t="shared" ref="C15:D15" si="2">SUM(C16:C18)</f>
        <v>20253.850000000002</v>
      </c>
      <c r="D15" s="43">
        <f t="shared" si="2"/>
        <v>28986.65</v>
      </c>
    </row>
    <row r="16" spans="1:9" s="8" customFormat="1" ht="24.95" customHeight="1" x14ac:dyDescent="0.35">
      <c r="A16" s="28" t="s">
        <v>16</v>
      </c>
      <c r="B16" s="56">
        <v>31433.52</v>
      </c>
      <c r="C16" s="44">
        <v>12265.78</v>
      </c>
      <c r="D16" s="56">
        <v>19167.740000000002</v>
      </c>
    </row>
    <row r="17" spans="1:9" s="8" customFormat="1" ht="24.95" customHeight="1" x14ac:dyDescent="0.35">
      <c r="A17" s="28" t="s">
        <v>17</v>
      </c>
      <c r="B17" s="56">
        <v>9280.7000000000007</v>
      </c>
      <c r="C17" s="44">
        <v>5399.05</v>
      </c>
      <c r="D17" s="56">
        <v>3881.65</v>
      </c>
    </row>
    <row r="18" spans="1:9" s="8" customFormat="1" ht="24.95" customHeight="1" x14ac:dyDescent="0.35">
      <c r="A18" s="28" t="s">
        <v>18</v>
      </c>
      <c r="B18" s="56">
        <v>8526.2800000000007</v>
      </c>
      <c r="C18" s="45">
        <v>2589.02</v>
      </c>
      <c r="D18" s="56">
        <v>5937.26</v>
      </c>
    </row>
    <row r="19" spans="1:9" s="8" customFormat="1" ht="24.95" customHeight="1" x14ac:dyDescent="0.35">
      <c r="A19" s="27" t="s">
        <v>19</v>
      </c>
      <c r="B19" s="56">
        <v>0</v>
      </c>
      <c r="C19" s="56">
        <v>0</v>
      </c>
      <c r="D19" s="56">
        <v>0</v>
      </c>
    </row>
    <row r="20" spans="1:9" s="8" customFormat="1" ht="24.95" customHeight="1" x14ac:dyDescent="0.35">
      <c r="A20" s="27" t="s">
        <v>20</v>
      </c>
      <c r="B20" s="56">
        <v>485.12</v>
      </c>
      <c r="C20" s="45">
        <v>485.12</v>
      </c>
      <c r="D20" s="45">
        <v>0</v>
      </c>
    </row>
    <row r="21" spans="1:9" ht="24.95" customHeight="1" x14ac:dyDescent="0.35">
      <c r="A21" s="2"/>
      <c r="B21" s="71" t="s">
        <v>21</v>
      </c>
      <c r="C21" s="71"/>
      <c r="D21" s="71"/>
    </row>
    <row r="22" spans="1:9" s="1" customFormat="1" ht="23.25" x14ac:dyDescent="0.35">
      <c r="A22" s="29" t="s">
        <v>6</v>
      </c>
      <c r="B22" s="30">
        <f>+B6/$B$6*100</f>
        <v>100</v>
      </c>
      <c r="C22" s="30">
        <f>+C6/$C$6*100</f>
        <v>100</v>
      </c>
      <c r="D22" s="30">
        <f>+D6/$D$6*100</f>
        <v>100</v>
      </c>
    </row>
    <row r="23" spans="1:9" ht="24.95" customHeight="1" x14ac:dyDescent="0.35">
      <c r="A23" s="24" t="s">
        <v>7</v>
      </c>
      <c r="B23" s="31">
        <v>2.9</v>
      </c>
      <c r="C23" s="31">
        <f t="shared" ref="C23:C34" si="3">+C7/$C$6*100</f>
        <v>1.3162769559388279</v>
      </c>
      <c r="D23" s="31">
        <f t="shared" ref="D23:D36" si="4">+D7/$D$6*100</f>
        <v>2.3400019457489809</v>
      </c>
    </row>
    <row r="24" spans="1:9" ht="24.95" customHeight="1" x14ac:dyDescent="0.35">
      <c r="A24" s="25" t="s">
        <v>8</v>
      </c>
      <c r="B24" s="31">
        <f t="shared" ref="B24:B36" si="5">+B8/$B$6*100</f>
        <v>29.706552898117078</v>
      </c>
      <c r="C24" s="31">
        <f t="shared" si="3"/>
        <v>28.817542663667144</v>
      </c>
      <c r="D24" s="31">
        <f t="shared" si="4"/>
        <v>30.571581451705626</v>
      </c>
      <c r="G24" s="32"/>
      <c r="H24" s="32"/>
      <c r="I24" s="32"/>
    </row>
    <row r="25" spans="1:9" ht="24.95" customHeight="1" x14ac:dyDescent="0.35">
      <c r="A25" s="26" t="s">
        <v>9</v>
      </c>
      <c r="B25" s="31">
        <f t="shared" si="5"/>
        <v>25.440106775683653</v>
      </c>
      <c r="C25" s="31">
        <f t="shared" si="3"/>
        <v>28.147526529870248</v>
      </c>
      <c r="D25" s="31">
        <f t="shared" si="4"/>
        <v>22.805708119964269</v>
      </c>
    </row>
    <row r="26" spans="1:9" ht="24.95" customHeight="1" x14ac:dyDescent="0.35">
      <c r="A26" s="26" t="s">
        <v>10</v>
      </c>
      <c r="B26" s="31">
        <f t="shared" si="5"/>
        <v>18.063523014821737</v>
      </c>
      <c r="C26" s="31">
        <f t="shared" si="3"/>
        <v>18.351966732565273</v>
      </c>
      <c r="D26" s="31">
        <f t="shared" si="4"/>
        <v>17.782858835911451</v>
      </c>
    </row>
    <row r="27" spans="1:9" ht="24.95" customHeight="1" x14ac:dyDescent="0.35">
      <c r="A27" s="2" t="s">
        <v>11</v>
      </c>
      <c r="B27" s="31">
        <f t="shared" si="5"/>
        <v>13.809659568459487</v>
      </c>
      <c r="C27" s="31">
        <f t="shared" si="3"/>
        <v>13.941372963392187</v>
      </c>
      <c r="D27" s="31">
        <f t="shared" si="4"/>
        <v>13.681498580487675</v>
      </c>
    </row>
    <row r="28" spans="1:9" ht="24.95" customHeight="1" x14ac:dyDescent="0.35">
      <c r="A28" s="27" t="s">
        <v>12</v>
      </c>
      <c r="B28" s="31">
        <v>12.2</v>
      </c>
      <c r="C28" s="31">
        <v>12.5</v>
      </c>
      <c r="D28" s="31">
        <f t="shared" si="4"/>
        <v>11.697506788010649</v>
      </c>
      <c r="F28" s="32"/>
    </row>
    <row r="29" spans="1:9" ht="24.95" customHeight="1" x14ac:dyDescent="0.35">
      <c r="A29" s="27" t="s">
        <v>13</v>
      </c>
      <c r="B29" s="31">
        <f t="shared" si="5"/>
        <v>2.3070159513547557</v>
      </c>
      <c r="C29" s="31">
        <f t="shared" si="3"/>
        <v>2.6389937964414751</v>
      </c>
      <c r="D29" s="31">
        <f t="shared" si="4"/>
        <v>1.9839917924770265</v>
      </c>
    </row>
    <row r="30" spans="1:9" ht="24.95" customHeight="1" x14ac:dyDescent="0.35">
      <c r="A30" s="28" t="s">
        <v>14</v>
      </c>
      <c r="B30" s="31" t="s">
        <v>23</v>
      </c>
      <c r="C30" s="31" t="s">
        <v>23</v>
      </c>
      <c r="D30" s="31" t="s">
        <v>23</v>
      </c>
    </row>
    <row r="31" spans="1:9" ht="24.95" customHeight="1" x14ac:dyDescent="0.35">
      <c r="A31" s="25" t="s">
        <v>15</v>
      </c>
      <c r="B31" s="31">
        <f t="shared" si="5"/>
        <v>11.036288939841182</v>
      </c>
      <c r="C31" s="31">
        <f t="shared" si="3"/>
        <v>9.2048310496057457</v>
      </c>
      <c r="D31" s="31">
        <f t="shared" si="4"/>
        <v>12.818351066181998</v>
      </c>
    </row>
    <row r="32" spans="1:9" ht="24.95" customHeight="1" x14ac:dyDescent="0.35">
      <c r="A32" s="28" t="s">
        <v>16</v>
      </c>
      <c r="B32" s="31">
        <f t="shared" si="5"/>
        <v>7.0452048439044397</v>
      </c>
      <c r="C32" s="31">
        <f t="shared" si="3"/>
        <v>5.5744676983207215</v>
      </c>
      <c r="D32" s="31">
        <f t="shared" si="4"/>
        <v>8.4762751289058702</v>
      </c>
    </row>
    <row r="33" spans="1:6" ht="24.95" customHeight="1" x14ac:dyDescent="0.35">
      <c r="A33" s="28" t="s">
        <v>17</v>
      </c>
      <c r="B33" s="31">
        <f t="shared" si="5"/>
        <v>2.0800862453464948</v>
      </c>
      <c r="C33" s="31">
        <f t="shared" si="3"/>
        <v>2.4537232712977484</v>
      </c>
      <c r="D33" s="31">
        <f t="shared" si="4"/>
        <v>1.7165264842969215</v>
      </c>
    </row>
    <row r="34" spans="1:6" ht="24.95" customHeight="1" x14ac:dyDescent="0.35">
      <c r="A34" s="28" t="s">
        <v>18</v>
      </c>
      <c r="B34" s="31">
        <f t="shared" si="5"/>
        <v>1.9109978505902472</v>
      </c>
      <c r="C34" s="31">
        <f t="shared" si="3"/>
        <v>1.1766400799872747</v>
      </c>
      <c r="D34" s="31">
        <f t="shared" si="4"/>
        <v>2.6255494529792074</v>
      </c>
    </row>
    <row r="35" spans="1:6" ht="24.95" customHeight="1" x14ac:dyDescent="0.35">
      <c r="A35" s="27" t="s">
        <v>19</v>
      </c>
      <c r="B35" s="31" t="s">
        <v>23</v>
      </c>
      <c r="C35" s="31" t="s">
        <v>23</v>
      </c>
      <c r="D35" s="31" t="s">
        <v>23</v>
      </c>
    </row>
    <row r="36" spans="1:6" ht="24.95" customHeight="1" x14ac:dyDescent="0.35">
      <c r="A36" s="33" t="s">
        <v>20</v>
      </c>
      <c r="B36" s="34">
        <f t="shared" si="5"/>
        <v>0.10873010002936108</v>
      </c>
      <c r="C36" s="34" t="s">
        <v>23</v>
      </c>
      <c r="D36" s="34">
        <f t="shared" si="4"/>
        <v>0</v>
      </c>
      <c r="E36" s="35"/>
      <c r="F36" s="35"/>
    </row>
    <row r="37" spans="1:6" ht="3" customHeight="1" x14ac:dyDescent="0.35">
      <c r="A37" s="27"/>
      <c r="B37" s="36"/>
      <c r="C37" s="36"/>
      <c r="D37" s="36"/>
      <c r="E37" s="35"/>
      <c r="F37" s="35"/>
    </row>
    <row r="38" spans="1:6" s="20" customFormat="1" ht="6.75" customHeight="1" x14ac:dyDescent="0.35">
      <c r="A38" s="20" t="s">
        <v>22</v>
      </c>
      <c r="B38" s="37"/>
      <c r="E38" s="38"/>
      <c r="F38" s="38"/>
    </row>
    <row r="39" spans="1:6" s="22" customFormat="1" ht="27.75" customHeight="1" x14ac:dyDescent="0.5">
      <c r="A39" s="2" t="s">
        <v>24</v>
      </c>
    </row>
    <row r="40" spans="1:6" s="22" customFormat="1" ht="27" customHeight="1" x14ac:dyDescent="0.5">
      <c r="A40" s="2" t="s">
        <v>25</v>
      </c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K37"/>
  <sheetViews>
    <sheetView showGridLines="0" view="pageBreakPreview" zoomScale="80" zoomScaleNormal="75" zoomScaleSheetLayoutView="80" workbookViewId="0">
      <selection activeCell="B6" sqref="B6:D6"/>
    </sheetView>
  </sheetViews>
  <sheetFormatPr defaultRowHeight="26.25" customHeight="1" x14ac:dyDescent="0.35"/>
  <cols>
    <col min="1" max="1" width="33.28515625" style="1" customWidth="1"/>
    <col min="2" max="4" width="22.7109375" style="2" customWidth="1"/>
    <col min="5" max="5" width="9.140625" style="2"/>
    <col min="6" max="8" width="10.7109375" style="2" customWidth="1"/>
    <col min="9" max="16384" width="9.140625" style="2"/>
  </cols>
  <sheetData>
    <row r="1" spans="1:4" s="1" customFormat="1" ht="23.25" x14ac:dyDescent="0.35">
      <c r="A1" s="1" t="s">
        <v>26</v>
      </c>
      <c r="B1" s="2"/>
      <c r="C1" s="2"/>
      <c r="D1" s="2"/>
    </row>
    <row r="2" spans="1:4" ht="23.25" x14ac:dyDescent="0.35">
      <c r="A2" s="1" t="s">
        <v>30</v>
      </c>
    </row>
    <row r="3" spans="1:4" ht="8.25" customHeight="1" x14ac:dyDescent="0.35"/>
    <row r="4" spans="1:4" s="1" customFormat="1" ht="30" customHeight="1" x14ac:dyDescent="0.35">
      <c r="A4" s="3" t="s">
        <v>1</v>
      </c>
      <c r="B4" s="4" t="s">
        <v>2</v>
      </c>
      <c r="C4" s="4" t="s">
        <v>3</v>
      </c>
      <c r="D4" s="4" t="s">
        <v>4</v>
      </c>
    </row>
    <row r="5" spans="1:4" s="1" customFormat="1" ht="23.25" x14ac:dyDescent="0.35">
      <c r="B5" s="72" t="s">
        <v>5</v>
      </c>
      <c r="C5" s="72"/>
      <c r="D5" s="72"/>
    </row>
    <row r="6" spans="1:4" s="6" customFormat="1" ht="24.95" customHeight="1" x14ac:dyDescent="0.35">
      <c r="A6" s="5" t="s">
        <v>6</v>
      </c>
      <c r="B6" s="64">
        <v>446139</v>
      </c>
      <c r="C6" s="64">
        <v>220027</v>
      </c>
      <c r="D6" s="64">
        <v>226112</v>
      </c>
    </row>
    <row r="7" spans="1:4" s="8" customFormat="1" ht="24.95" customHeight="1" x14ac:dyDescent="0.35">
      <c r="A7" s="24" t="s">
        <v>7</v>
      </c>
      <c r="B7" s="62">
        <v>5978.62</v>
      </c>
      <c r="C7" s="62">
        <v>2076.9299999999998</v>
      </c>
      <c r="D7" s="62">
        <v>3901.69</v>
      </c>
    </row>
    <row r="8" spans="1:4" s="8" customFormat="1" ht="24.95" customHeight="1" x14ac:dyDescent="0.35">
      <c r="A8" s="25" t="s">
        <v>8</v>
      </c>
      <c r="B8" s="62">
        <v>127330.52</v>
      </c>
      <c r="C8" s="62">
        <v>59751.1</v>
      </c>
      <c r="D8" s="62">
        <v>67579.42</v>
      </c>
    </row>
    <row r="9" spans="1:4" s="8" customFormat="1" ht="24.95" customHeight="1" x14ac:dyDescent="0.35">
      <c r="A9" s="26" t="s">
        <v>9</v>
      </c>
      <c r="B9" s="62">
        <v>116863.96</v>
      </c>
      <c r="C9" s="62">
        <v>60141.01</v>
      </c>
      <c r="D9" s="62">
        <v>56722.95</v>
      </c>
    </row>
    <row r="10" spans="1:4" s="8" customFormat="1" ht="24.95" customHeight="1" x14ac:dyDescent="0.35">
      <c r="A10" s="26" t="s">
        <v>10</v>
      </c>
      <c r="B10" s="62">
        <v>83818.350000000006</v>
      </c>
      <c r="C10" s="62">
        <v>48145.53</v>
      </c>
      <c r="D10" s="62">
        <v>35672.82</v>
      </c>
    </row>
    <row r="11" spans="1:4" ht="24.95" customHeight="1" x14ac:dyDescent="0.35">
      <c r="A11" s="25" t="s">
        <v>11</v>
      </c>
      <c r="B11" s="64">
        <v>67014.680000000008</v>
      </c>
      <c r="C11" s="64">
        <v>30328.41</v>
      </c>
      <c r="D11" s="64">
        <v>36686.269999999997</v>
      </c>
    </row>
    <row r="12" spans="1:4" ht="24.95" customHeight="1" x14ac:dyDescent="0.35">
      <c r="A12" s="27" t="s">
        <v>12</v>
      </c>
      <c r="B12" s="62">
        <v>57978.3</v>
      </c>
      <c r="C12" s="62">
        <v>26133.07</v>
      </c>
      <c r="D12" s="62">
        <v>31845.23</v>
      </c>
    </row>
    <row r="13" spans="1:4" ht="24.95" customHeight="1" x14ac:dyDescent="0.35">
      <c r="A13" s="27" t="s">
        <v>13</v>
      </c>
      <c r="B13" s="62">
        <v>8956.11</v>
      </c>
      <c r="C13" s="62">
        <v>4115.07</v>
      </c>
      <c r="D13" s="62">
        <v>4841.04</v>
      </c>
    </row>
    <row r="14" spans="1:4" ht="24.95" customHeight="1" x14ac:dyDescent="0.35">
      <c r="A14" s="28" t="s">
        <v>14</v>
      </c>
      <c r="B14" s="62">
        <v>80.27</v>
      </c>
      <c r="C14" s="62">
        <v>80.27</v>
      </c>
      <c r="D14" s="62">
        <v>0</v>
      </c>
    </row>
    <row r="15" spans="1:4" ht="24.95" customHeight="1" x14ac:dyDescent="0.35">
      <c r="A15" s="25" t="s">
        <v>15</v>
      </c>
      <c r="B15" s="64">
        <v>45132.87</v>
      </c>
      <c r="C15" s="64">
        <v>19584.02</v>
      </c>
      <c r="D15" s="64">
        <v>25548.85</v>
      </c>
    </row>
    <row r="16" spans="1:4" s="8" customFormat="1" ht="24.95" customHeight="1" x14ac:dyDescent="0.35">
      <c r="A16" s="28" t="s">
        <v>16</v>
      </c>
      <c r="B16" s="62">
        <v>24401.61</v>
      </c>
      <c r="C16" s="62">
        <v>10274.17</v>
      </c>
      <c r="D16" s="62">
        <v>14127.44</v>
      </c>
    </row>
    <row r="17" spans="1:9" s="8" customFormat="1" ht="24.95" customHeight="1" x14ac:dyDescent="0.35">
      <c r="A17" s="28" t="s">
        <v>17</v>
      </c>
      <c r="B17" s="62">
        <v>12463.93</v>
      </c>
      <c r="C17" s="62">
        <v>6708.73</v>
      </c>
      <c r="D17" s="62">
        <v>5755.2</v>
      </c>
    </row>
    <row r="18" spans="1:9" s="8" customFormat="1" ht="24.95" customHeight="1" x14ac:dyDescent="0.35">
      <c r="A18" s="28" t="s">
        <v>18</v>
      </c>
      <c r="B18" s="62">
        <v>8267.33</v>
      </c>
      <c r="C18" s="62">
        <v>2601.12</v>
      </c>
      <c r="D18" s="62">
        <v>5666.21</v>
      </c>
    </row>
    <row r="19" spans="1:9" s="8" customFormat="1" ht="24.95" customHeight="1" x14ac:dyDescent="0.35">
      <c r="A19" s="27" t="s">
        <v>19</v>
      </c>
      <c r="B19" s="63">
        <v>0</v>
      </c>
      <c r="C19" s="63">
        <v>0</v>
      </c>
      <c r="D19" s="63">
        <v>0</v>
      </c>
    </row>
    <row r="20" spans="1:9" s="8" customFormat="1" ht="24.95" customHeight="1" x14ac:dyDescent="0.35">
      <c r="A20" s="27" t="s">
        <v>20</v>
      </c>
      <c r="B20" s="63">
        <v>0</v>
      </c>
      <c r="C20" s="63">
        <v>0</v>
      </c>
      <c r="D20" s="63">
        <v>0</v>
      </c>
    </row>
    <row r="21" spans="1:9" ht="24.95" customHeight="1" x14ac:dyDescent="0.35">
      <c r="A21" s="2"/>
      <c r="B21" s="71" t="s">
        <v>21</v>
      </c>
      <c r="C21" s="71"/>
      <c r="D21" s="71"/>
      <c r="F21" s="32"/>
      <c r="G21" s="32"/>
      <c r="H21" s="32"/>
    </row>
    <row r="22" spans="1:9" s="1" customFormat="1" ht="23.25" x14ac:dyDescent="0.35">
      <c r="A22" s="29" t="s">
        <v>6</v>
      </c>
      <c r="B22" s="30">
        <f>+B6/$B$6*100</f>
        <v>100</v>
      </c>
      <c r="C22" s="30">
        <f>+C6/$C$6*100</f>
        <v>100</v>
      </c>
      <c r="D22" s="30">
        <f>+D6/$D$6*100</f>
        <v>100</v>
      </c>
      <c r="F22" s="13">
        <f>SUM(F23:F27,F31,F35,F36)</f>
        <v>99.4</v>
      </c>
      <c r="G22" s="13">
        <f>SUM(G23:G27,G31,G36)</f>
        <v>98.3</v>
      </c>
      <c r="H22" s="13">
        <f>SUM(H23:H27,H31,H35:H36)</f>
        <v>93.5</v>
      </c>
      <c r="I22" s="13"/>
    </row>
    <row r="23" spans="1:9" ht="24.95" customHeight="1" x14ac:dyDescent="0.35">
      <c r="A23" s="24" t="s">
        <v>7</v>
      </c>
      <c r="B23" s="31">
        <f>+B7/$B$6*100</f>
        <v>1.3400801095622665</v>
      </c>
      <c r="C23" s="31">
        <f t="shared" ref="C23:C34" si="0">+C7/$C$6*100</f>
        <v>0.94394324332922763</v>
      </c>
      <c r="D23" s="31">
        <f t="shared" ref="D23:D34" si="1">+D7/$D$6*100</f>
        <v>1.7255563614491936</v>
      </c>
      <c r="F23" s="47">
        <f>ROUND(B23,1)</f>
        <v>1.3</v>
      </c>
      <c r="G23" s="47">
        <f>ROUND(C23,1)</f>
        <v>0.9</v>
      </c>
      <c r="H23" s="47">
        <f>ROUND(D23,1)</f>
        <v>1.7</v>
      </c>
      <c r="I23" s="47"/>
    </row>
    <row r="24" spans="1:9" ht="24.95" customHeight="1" x14ac:dyDescent="0.35">
      <c r="A24" s="25" t="s">
        <v>8</v>
      </c>
      <c r="B24" s="31">
        <f t="shared" ref="B24:B36" si="2">+B8/$B$6*100</f>
        <v>28.54054902171745</v>
      </c>
      <c r="C24" s="31">
        <f t="shared" si="0"/>
        <v>27.156258095597359</v>
      </c>
      <c r="D24" s="31">
        <f t="shared" si="1"/>
        <v>29.887586682705912</v>
      </c>
      <c r="F24" s="47">
        <f>ROUND(B24,1)</f>
        <v>28.5</v>
      </c>
      <c r="G24" s="47">
        <f t="shared" ref="G24:H36" si="3">ROUND(C24,1)</f>
        <v>27.2</v>
      </c>
      <c r="H24" s="47">
        <f t="shared" si="3"/>
        <v>29.9</v>
      </c>
      <c r="I24" s="47"/>
    </row>
    <row r="25" spans="1:9" ht="24.95" customHeight="1" x14ac:dyDescent="0.35">
      <c r="A25" s="26" t="s">
        <v>9</v>
      </c>
      <c r="B25" s="31">
        <f t="shared" si="2"/>
        <v>26.194517852059562</v>
      </c>
      <c r="C25" s="31">
        <f t="shared" si="0"/>
        <v>27.333468165270624</v>
      </c>
      <c r="D25" s="31">
        <f t="shared" si="1"/>
        <v>25.086218334276815</v>
      </c>
      <c r="F25" s="47">
        <f>ROUND(B25,1)</f>
        <v>26.2</v>
      </c>
      <c r="G25" s="47">
        <f t="shared" si="3"/>
        <v>27.3</v>
      </c>
      <c r="H25" s="47">
        <f t="shared" si="3"/>
        <v>25.1</v>
      </c>
      <c r="I25" s="47"/>
    </row>
    <row r="26" spans="1:9" ht="24.95" customHeight="1" x14ac:dyDescent="0.35">
      <c r="A26" s="26" t="s">
        <v>10</v>
      </c>
      <c r="B26" s="48">
        <v>18.2</v>
      </c>
      <c r="C26" s="31">
        <f t="shared" si="0"/>
        <v>21.881646343403311</v>
      </c>
      <c r="D26" s="31">
        <f t="shared" si="1"/>
        <v>15.776615128785734</v>
      </c>
      <c r="F26" s="47">
        <f>ROUND(B26,1)</f>
        <v>18.2</v>
      </c>
      <c r="G26" s="47">
        <f t="shared" si="3"/>
        <v>21.9</v>
      </c>
      <c r="H26" s="47">
        <f t="shared" si="3"/>
        <v>15.8</v>
      </c>
      <c r="I26" s="47"/>
    </row>
    <row r="27" spans="1:9" ht="24.95" customHeight="1" x14ac:dyDescent="0.35">
      <c r="A27" s="2" t="s">
        <v>11</v>
      </c>
      <c r="B27" s="31">
        <f t="shared" si="2"/>
        <v>15.02103156191232</v>
      </c>
      <c r="C27" s="31">
        <f t="shared" si="0"/>
        <v>13.783949242592955</v>
      </c>
      <c r="D27" s="48">
        <v>9.6999999999999993</v>
      </c>
      <c r="F27" s="47">
        <f>F28+F29+F30</f>
        <v>15</v>
      </c>
      <c r="G27" s="47">
        <f>G28+G29+G30</f>
        <v>12.6</v>
      </c>
      <c r="H27" s="47">
        <f t="shared" si="3"/>
        <v>9.6999999999999993</v>
      </c>
      <c r="I27" s="49"/>
    </row>
    <row r="28" spans="1:9" ht="24.95" customHeight="1" x14ac:dyDescent="0.35">
      <c r="A28" s="27" t="s">
        <v>12</v>
      </c>
      <c r="B28" s="31">
        <f t="shared" si="2"/>
        <v>12.995568645646314</v>
      </c>
      <c r="C28" s="48">
        <v>10.7</v>
      </c>
      <c r="D28" s="31">
        <f t="shared" si="1"/>
        <v>14.083830137277101</v>
      </c>
      <c r="F28" s="47">
        <f t="shared" ref="F28:F36" si="4">ROUND(B28,1)</f>
        <v>13</v>
      </c>
      <c r="G28" s="47">
        <f t="shared" si="3"/>
        <v>10.7</v>
      </c>
      <c r="H28" s="47">
        <f t="shared" si="3"/>
        <v>14.1</v>
      </c>
      <c r="I28" s="47"/>
    </row>
    <row r="29" spans="1:9" ht="24.95" customHeight="1" x14ac:dyDescent="0.35">
      <c r="A29" s="27" t="s">
        <v>13</v>
      </c>
      <c r="B29" s="31">
        <f t="shared" si="2"/>
        <v>2.007470765837553</v>
      </c>
      <c r="C29" s="31">
        <f t="shared" si="0"/>
        <v>1.8702568321160584</v>
      </c>
      <c r="D29" s="31">
        <f t="shared" si="1"/>
        <v>2.1409920747240307</v>
      </c>
      <c r="F29" s="47">
        <f t="shared" si="4"/>
        <v>2</v>
      </c>
      <c r="G29" s="47">
        <f t="shared" si="3"/>
        <v>1.9</v>
      </c>
      <c r="H29" s="47">
        <f t="shared" si="3"/>
        <v>2.1</v>
      </c>
      <c r="I29" s="47"/>
    </row>
    <row r="30" spans="1:9" ht="24.95" customHeight="1" x14ac:dyDescent="0.35">
      <c r="A30" s="28" t="s">
        <v>14</v>
      </c>
      <c r="B30" s="50">
        <f t="shared" si="2"/>
        <v>1.799215042845391E-2</v>
      </c>
      <c r="C30" s="50">
        <f>+C14/$C$6*100</f>
        <v>3.6481886313952376E-2</v>
      </c>
      <c r="D30" s="50">
        <f>+D14/$D$6*100</f>
        <v>0</v>
      </c>
      <c r="F30" s="47">
        <f t="shared" si="4"/>
        <v>0</v>
      </c>
      <c r="G30" s="47">
        <f t="shared" si="3"/>
        <v>0</v>
      </c>
      <c r="H30" s="47">
        <f t="shared" si="3"/>
        <v>0</v>
      </c>
      <c r="I30" s="51"/>
    </row>
    <row r="31" spans="1:9" ht="24.95" customHeight="1" x14ac:dyDescent="0.35">
      <c r="A31" s="25" t="s">
        <v>15</v>
      </c>
      <c r="B31" s="31">
        <f t="shared" si="2"/>
        <v>10.116324732874732</v>
      </c>
      <c r="C31" s="31">
        <f t="shared" si="0"/>
        <v>8.9007349098065234</v>
      </c>
      <c r="D31" s="31">
        <f t="shared" si="1"/>
        <v>11.299201280781206</v>
      </c>
      <c r="F31" s="47">
        <f>F32+F33+F34</f>
        <v>10.200000000000001</v>
      </c>
      <c r="G31" s="47">
        <f>G32+G33+G34</f>
        <v>8.4</v>
      </c>
      <c r="H31" s="47">
        <f t="shared" si="3"/>
        <v>11.3</v>
      </c>
      <c r="I31" s="49"/>
    </row>
    <row r="32" spans="1:9" ht="24.95" customHeight="1" x14ac:dyDescent="0.35">
      <c r="A32" s="28" t="s">
        <v>16</v>
      </c>
      <c r="B32" s="31">
        <f t="shared" si="2"/>
        <v>5.4695083819168469</v>
      </c>
      <c r="C32" s="31">
        <f t="shared" si="0"/>
        <v>4.6695041972121603</v>
      </c>
      <c r="D32" s="31">
        <f t="shared" si="1"/>
        <v>6.2479833003113505</v>
      </c>
      <c r="F32" s="47">
        <f t="shared" si="4"/>
        <v>5.5</v>
      </c>
      <c r="G32" s="47">
        <f t="shared" si="3"/>
        <v>4.7</v>
      </c>
      <c r="H32" s="47">
        <f t="shared" si="3"/>
        <v>6.2</v>
      </c>
      <c r="I32" s="47"/>
    </row>
    <row r="33" spans="1:11" ht="24.95" customHeight="1" x14ac:dyDescent="0.35">
      <c r="A33" s="28" t="s">
        <v>17</v>
      </c>
      <c r="B33" s="31">
        <f t="shared" si="2"/>
        <v>2.7937324466141717</v>
      </c>
      <c r="C33" s="48">
        <v>2.5</v>
      </c>
      <c r="D33" s="31">
        <f t="shared" si="1"/>
        <v>2.5452872912538917</v>
      </c>
      <c r="F33" s="47">
        <f t="shared" si="4"/>
        <v>2.8</v>
      </c>
      <c r="G33" s="47">
        <f t="shared" si="3"/>
        <v>2.5</v>
      </c>
      <c r="H33" s="47">
        <f t="shared" si="3"/>
        <v>2.5</v>
      </c>
      <c r="I33" s="47"/>
    </row>
    <row r="34" spans="1:11" ht="24.95" customHeight="1" x14ac:dyDescent="0.35">
      <c r="A34" s="28" t="s">
        <v>18</v>
      </c>
      <c r="B34" s="31">
        <f t="shared" si="2"/>
        <v>1.8530839043437135</v>
      </c>
      <c r="C34" s="31">
        <f t="shared" si="0"/>
        <v>1.1821821867316282</v>
      </c>
      <c r="D34" s="31">
        <f t="shared" si="1"/>
        <v>2.5059306892159636</v>
      </c>
      <c r="F34" s="47">
        <f t="shared" si="4"/>
        <v>1.9</v>
      </c>
      <c r="G34" s="47">
        <f t="shared" si="3"/>
        <v>1.2</v>
      </c>
      <c r="H34" s="47">
        <f t="shared" si="3"/>
        <v>2.5</v>
      </c>
      <c r="I34" s="47"/>
    </row>
    <row r="35" spans="1:11" ht="24.95" customHeight="1" x14ac:dyDescent="0.35">
      <c r="A35" s="27" t="s">
        <v>19</v>
      </c>
      <c r="B35" s="50">
        <f t="shared" si="2"/>
        <v>0</v>
      </c>
      <c r="C35" s="50">
        <f>+C19/$C$6*100</f>
        <v>0</v>
      </c>
      <c r="D35" s="50">
        <f>+D19/$D$6*100</f>
        <v>0</v>
      </c>
      <c r="F35" s="47">
        <f t="shared" si="4"/>
        <v>0</v>
      </c>
      <c r="G35" s="47">
        <f>ROUND(C35,1)</f>
        <v>0</v>
      </c>
      <c r="H35" s="47">
        <f t="shared" si="3"/>
        <v>0</v>
      </c>
      <c r="I35" s="15"/>
    </row>
    <row r="36" spans="1:11" ht="24.95" customHeight="1" x14ac:dyDescent="0.35">
      <c r="A36" s="33" t="s">
        <v>20</v>
      </c>
      <c r="B36" s="52">
        <f t="shared" si="2"/>
        <v>0</v>
      </c>
      <c r="C36" s="52">
        <f>+C20/$C$6*100</f>
        <v>0</v>
      </c>
      <c r="D36" s="52">
        <f>+D20/$D$6*100</f>
        <v>0</v>
      </c>
      <c r="F36" s="47">
        <f t="shared" si="4"/>
        <v>0</v>
      </c>
      <c r="G36" s="47">
        <f>ROUND(C36,1)</f>
        <v>0</v>
      </c>
      <c r="H36" s="47">
        <f t="shared" si="3"/>
        <v>0</v>
      </c>
      <c r="I36" s="47"/>
      <c r="J36" s="35"/>
      <c r="K36" s="35"/>
    </row>
    <row r="37" spans="1:11" s="20" customFormat="1" ht="6.75" customHeight="1" x14ac:dyDescent="0.35">
      <c r="A37" s="20" t="s">
        <v>22</v>
      </c>
      <c r="B37" s="37"/>
      <c r="F37" s="38"/>
      <c r="G37" s="38"/>
      <c r="H37" s="38"/>
      <c r="I37" s="38"/>
      <c r="J37" s="38"/>
      <c r="K37" s="38"/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K37"/>
  <sheetViews>
    <sheetView showGridLines="0" view="pageBreakPreview" topLeftCell="A4" zoomScale="80" zoomScaleNormal="75" zoomScaleSheetLayoutView="80" workbookViewId="0">
      <selection activeCell="D12" sqref="D12"/>
    </sheetView>
  </sheetViews>
  <sheetFormatPr defaultRowHeight="26.25" customHeight="1" x14ac:dyDescent="0.35"/>
  <cols>
    <col min="1" max="1" width="33.28515625" style="1" customWidth="1"/>
    <col min="2" max="4" width="22.7109375" style="2" customWidth="1"/>
    <col min="5" max="5" width="14.28515625" style="2" bestFit="1" customWidth="1"/>
    <col min="6" max="8" width="10.7109375" style="2" customWidth="1"/>
    <col min="9" max="16384" width="9.140625" style="2"/>
  </cols>
  <sheetData>
    <row r="1" spans="1:5" s="1" customFormat="1" ht="23.25" x14ac:dyDescent="0.35">
      <c r="A1" s="1" t="s">
        <v>26</v>
      </c>
      <c r="B1" s="2"/>
      <c r="C1" s="2"/>
      <c r="D1" s="2"/>
    </row>
    <row r="2" spans="1:5" ht="23.25" x14ac:dyDescent="0.35">
      <c r="A2" s="1" t="s">
        <v>29</v>
      </c>
    </row>
    <row r="3" spans="1:5" ht="8.25" customHeight="1" x14ac:dyDescent="0.35"/>
    <row r="4" spans="1:5" s="1" customFormat="1" ht="30" customHeight="1" x14ac:dyDescent="0.35">
      <c r="A4" s="3" t="s">
        <v>1</v>
      </c>
      <c r="B4" s="4" t="s">
        <v>2</v>
      </c>
      <c r="C4" s="4" t="s">
        <v>3</v>
      </c>
      <c r="D4" s="4" t="s">
        <v>4</v>
      </c>
    </row>
    <row r="5" spans="1:5" s="1" customFormat="1" ht="23.25" x14ac:dyDescent="0.35">
      <c r="B5" s="72" t="s">
        <v>5</v>
      </c>
      <c r="C5" s="72"/>
      <c r="D5" s="72"/>
    </row>
    <row r="6" spans="1:5" s="6" customFormat="1" ht="24.95" customHeight="1" x14ac:dyDescent="0.35">
      <c r="A6" s="5" t="s">
        <v>6</v>
      </c>
      <c r="B6" s="55">
        <v>445975</v>
      </c>
      <c r="C6" s="55">
        <v>219948</v>
      </c>
      <c r="D6" s="55">
        <v>226027</v>
      </c>
      <c r="E6" s="53"/>
    </row>
    <row r="7" spans="1:5" s="8" customFormat="1" ht="24.95" customHeight="1" x14ac:dyDescent="0.35">
      <c r="A7" s="24" t="s">
        <v>7</v>
      </c>
      <c r="B7" s="56">
        <v>9640.82</v>
      </c>
      <c r="C7" s="56">
        <v>2833.22</v>
      </c>
      <c r="D7" s="56">
        <v>6807.6</v>
      </c>
      <c r="E7" s="53"/>
    </row>
    <row r="8" spans="1:5" s="8" customFormat="1" ht="24.95" customHeight="1" x14ac:dyDescent="0.35">
      <c r="A8" s="25" t="s">
        <v>8</v>
      </c>
      <c r="B8" s="57">
        <v>124636.59</v>
      </c>
      <c r="C8" s="57">
        <v>57521.43</v>
      </c>
      <c r="D8" s="57">
        <v>67115.149999999994</v>
      </c>
      <c r="E8" s="53"/>
    </row>
    <row r="9" spans="1:5" s="8" customFormat="1" ht="24.95" customHeight="1" x14ac:dyDescent="0.35">
      <c r="A9" s="26" t="s">
        <v>9</v>
      </c>
      <c r="B9" s="56">
        <v>115394.3</v>
      </c>
      <c r="C9" s="56">
        <v>60882.01</v>
      </c>
      <c r="D9" s="56">
        <v>54512.29</v>
      </c>
      <c r="E9" s="53"/>
    </row>
    <row r="10" spans="1:5" s="8" customFormat="1" ht="24.95" customHeight="1" x14ac:dyDescent="0.35">
      <c r="A10" s="26" t="s">
        <v>10</v>
      </c>
      <c r="B10" s="56">
        <v>77855.070000000007</v>
      </c>
      <c r="C10" s="56">
        <v>43106.3</v>
      </c>
      <c r="D10" s="56">
        <v>34748.769999999997</v>
      </c>
      <c r="E10" s="53"/>
    </row>
    <row r="11" spans="1:5" ht="24.95" customHeight="1" x14ac:dyDescent="0.35">
      <c r="A11" s="25" t="s">
        <v>11</v>
      </c>
      <c r="B11" s="57">
        <f>SUM(B12:B14)</f>
        <v>71985.77</v>
      </c>
      <c r="C11" s="57">
        <f>SUM(C12:C14)</f>
        <v>34550.980000000003</v>
      </c>
      <c r="D11" s="57">
        <f>SUM(D12:D14)</f>
        <v>37434.789999999994</v>
      </c>
      <c r="E11" s="53"/>
    </row>
    <row r="12" spans="1:5" ht="24.95" customHeight="1" x14ac:dyDescent="0.35">
      <c r="A12" s="27" t="s">
        <v>12</v>
      </c>
      <c r="B12" s="57">
        <v>61314.239999999998</v>
      </c>
      <c r="C12" s="57">
        <v>28289.11</v>
      </c>
      <c r="D12" s="57">
        <v>33025.129999999997</v>
      </c>
      <c r="E12" s="53"/>
    </row>
    <row r="13" spans="1:5" ht="24.95" customHeight="1" x14ac:dyDescent="0.35">
      <c r="A13" s="27" t="s">
        <v>13</v>
      </c>
      <c r="B13" s="57">
        <v>10671.53</v>
      </c>
      <c r="C13" s="57">
        <v>6261.87</v>
      </c>
      <c r="D13" s="57">
        <v>4409.66</v>
      </c>
      <c r="E13" s="53"/>
    </row>
    <row r="14" spans="1:5" ht="24.95" customHeight="1" x14ac:dyDescent="0.35">
      <c r="A14" s="28" t="s">
        <v>14</v>
      </c>
      <c r="B14" s="57">
        <v>0</v>
      </c>
      <c r="C14" s="57">
        <v>0</v>
      </c>
      <c r="D14" s="57">
        <v>0</v>
      </c>
      <c r="E14" s="53"/>
    </row>
    <row r="15" spans="1:5" ht="24.95" customHeight="1" x14ac:dyDescent="0.35">
      <c r="A15" s="25" t="s">
        <v>15</v>
      </c>
      <c r="B15" s="57">
        <f>SUM(B16:B18)</f>
        <v>46462.45</v>
      </c>
      <c r="C15" s="57">
        <f>SUM(C16:C18)</f>
        <v>21054.059999999998</v>
      </c>
      <c r="D15" s="57">
        <f>SUM(D16:D18)</f>
        <v>25408.379999999997</v>
      </c>
      <c r="E15" s="53"/>
    </row>
    <row r="16" spans="1:5" s="8" customFormat="1" ht="24.95" customHeight="1" x14ac:dyDescent="0.35">
      <c r="A16" s="28" t="s">
        <v>16</v>
      </c>
      <c r="B16" s="57">
        <v>25279.66</v>
      </c>
      <c r="C16" s="57">
        <v>9631.09</v>
      </c>
      <c r="D16" s="57">
        <v>15648.57</v>
      </c>
      <c r="E16" s="53"/>
    </row>
    <row r="17" spans="1:9" s="8" customFormat="1" ht="24.95" customHeight="1" x14ac:dyDescent="0.35">
      <c r="A17" s="28" t="s">
        <v>17</v>
      </c>
      <c r="B17" s="57">
        <v>11740.19</v>
      </c>
      <c r="C17" s="57">
        <v>6759.15</v>
      </c>
      <c r="D17" s="57">
        <v>4981.03</v>
      </c>
      <c r="E17" s="53"/>
    </row>
    <row r="18" spans="1:9" s="8" customFormat="1" ht="24.95" customHeight="1" x14ac:dyDescent="0.35">
      <c r="A18" s="28" t="s">
        <v>18</v>
      </c>
      <c r="B18" s="57">
        <v>9442.6</v>
      </c>
      <c r="C18" s="57">
        <v>4663.82</v>
      </c>
      <c r="D18" s="57">
        <v>4778.78</v>
      </c>
      <c r="E18" s="53"/>
    </row>
    <row r="19" spans="1:9" s="8" customFormat="1" ht="24.95" customHeight="1" x14ac:dyDescent="0.35">
      <c r="A19" s="27" t="s">
        <v>19</v>
      </c>
      <c r="B19" s="56">
        <v>0</v>
      </c>
      <c r="C19" s="56">
        <v>0</v>
      </c>
      <c r="D19" s="56">
        <v>0</v>
      </c>
      <c r="E19" s="54"/>
    </row>
    <row r="20" spans="1:9" s="8" customFormat="1" ht="24.95" customHeight="1" x14ac:dyDescent="0.35">
      <c r="A20" s="27" t="s">
        <v>20</v>
      </c>
      <c r="B20" s="56">
        <v>0</v>
      </c>
      <c r="C20" s="56">
        <v>0</v>
      </c>
      <c r="D20" s="56">
        <v>0</v>
      </c>
    </row>
    <row r="21" spans="1:9" ht="24.95" customHeight="1" x14ac:dyDescent="0.35">
      <c r="A21" s="2"/>
      <c r="B21" s="71" t="s">
        <v>21</v>
      </c>
      <c r="C21" s="71"/>
      <c r="D21" s="71"/>
      <c r="F21" s="32"/>
      <c r="G21" s="32"/>
      <c r="H21" s="32"/>
    </row>
    <row r="22" spans="1:9" s="1" customFormat="1" ht="23.25" x14ac:dyDescent="0.35">
      <c r="A22" s="29" t="s">
        <v>6</v>
      </c>
      <c r="B22" s="30">
        <f>+B6/$B$6*100</f>
        <v>100</v>
      </c>
      <c r="C22" s="30">
        <f>+C6/$C$6*100</f>
        <v>100</v>
      </c>
      <c r="D22" s="30">
        <f>+D6/$D$6*100</f>
        <v>100</v>
      </c>
      <c r="F22" s="13">
        <f>SUM(F23:F27,F31,F35,F36)</f>
        <v>99.8</v>
      </c>
      <c r="G22" s="13">
        <f>SUM(G23:G27,G31,G36)</f>
        <v>100.10000000000001</v>
      </c>
      <c r="H22" s="13">
        <f>SUM(H23:H27,H31,H35:H36)</f>
        <v>100.00000000000001</v>
      </c>
      <c r="I22" s="13"/>
    </row>
    <row r="23" spans="1:9" ht="24.95" customHeight="1" x14ac:dyDescent="0.35">
      <c r="A23" s="24" t="s">
        <v>7</v>
      </c>
      <c r="B23" s="31">
        <f>+B7/$B$6*100</f>
        <v>2.1617400078479734</v>
      </c>
      <c r="C23" s="31">
        <f t="shared" ref="C23:C34" si="0">+C7/$C$6*100</f>
        <v>1.2881317402295087</v>
      </c>
      <c r="D23" s="31">
        <v>3</v>
      </c>
      <c r="F23" s="47">
        <f>ROUND(B23,1)</f>
        <v>2.2000000000000002</v>
      </c>
      <c r="G23" s="47">
        <f>ROUND(C23,1)</f>
        <v>1.3</v>
      </c>
      <c r="H23" s="47">
        <f>ROUND(D23,1)</f>
        <v>3</v>
      </c>
      <c r="I23" s="47"/>
    </row>
    <row r="24" spans="1:9" ht="24.95" customHeight="1" x14ac:dyDescent="0.35">
      <c r="A24" s="25" t="s">
        <v>8</v>
      </c>
      <c r="B24" s="31">
        <f t="shared" ref="B24:B36" si="1">+B8/$B$6*100</f>
        <v>27.946990302146979</v>
      </c>
      <c r="C24" s="31">
        <f t="shared" si="0"/>
        <v>26.152285994871516</v>
      </c>
      <c r="D24" s="31">
        <f t="shared" ref="D24:D36" si="2">+D8/$D$6*100</f>
        <v>29.693421582377322</v>
      </c>
      <c r="F24" s="47">
        <f>ROUND(B24,1)</f>
        <v>27.9</v>
      </c>
      <c r="G24" s="47">
        <f t="shared" ref="G24:H36" si="3">ROUND(C24,1)</f>
        <v>26.2</v>
      </c>
      <c r="H24" s="47">
        <f t="shared" si="3"/>
        <v>29.7</v>
      </c>
      <c r="I24" s="47"/>
    </row>
    <row r="25" spans="1:9" ht="24.95" customHeight="1" x14ac:dyDescent="0.35">
      <c r="A25" s="26" t="s">
        <v>9</v>
      </c>
      <c r="B25" s="31">
        <f t="shared" si="1"/>
        <v>25.874611805594483</v>
      </c>
      <c r="C25" s="31">
        <f t="shared" si="0"/>
        <v>27.680183497917692</v>
      </c>
      <c r="D25" s="31">
        <f t="shared" si="2"/>
        <v>24.117600994571443</v>
      </c>
      <c r="F25" s="47">
        <f>ROUND(B25,1)</f>
        <v>25.9</v>
      </c>
      <c r="G25" s="47">
        <f t="shared" si="3"/>
        <v>27.7</v>
      </c>
      <c r="H25" s="47">
        <f t="shared" si="3"/>
        <v>24.1</v>
      </c>
      <c r="I25" s="47"/>
    </row>
    <row r="26" spans="1:9" ht="24.95" customHeight="1" x14ac:dyDescent="0.35">
      <c r="A26" s="26" t="s">
        <v>10</v>
      </c>
      <c r="B26" s="31">
        <f t="shared" si="1"/>
        <v>17.457272268624923</v>
      </c>
      <c r="C26" s="31">
        <f t="shared" si="0"/>
        <v>19.59840507756379</v>
      </c>
      <c r="D26" s="31">
        <f t="shared" si="2"/>
        <v>15.373725262911067</v>
      </c>
      <c r="F26" s="47">
        <f>ROUND(B26,1)</f>
        <v>17.5</v>
      </c>
      <c r="G26" s="47">
        <f t="shared" si="3"/>
        <v>19.600000000000001</v>
      </c>
      <c r="H26" s="47">
        <f t="shared" si="3"/>
        <v>15.4</v>
      </c>
      <c r="I26" s="47"/>
    </row>
    <row r="27" spans="1:9" ht="24.95" customHeight="1" x14ac:dyDescent="0.35">
      <c r="A27" s="2" t="s">
        <v>11</v>
      </c>
      <c r="B27" s="31">
        <f t="shared" si="1"/>
        <v>16.141211951342566</v>
      </c>
      <c r="C27" s="31">
        <f t="shared" si="0"/>
        <v>15.708703875461474</v>
      </c>
      <c r="D27" s="31">
        <f t="shared" si="2"/>
        <v>16.562087715184468</v>
      </c>
      <c r="F27" s="47">
        <f>F28+F29+F30</f>
        <v>16.099999999999998</v>
      </c>
      <c r="G27" s="47">
        <f>G28+G29+G30</f>
        <v>15.7</v>
      </c>
      <c r="H27" s="47">
        <f t="shared" si="3"/>
        <v>16.600000000000001</v>
      </c>
      <c r="I27" s="49"/>
    </row>
    <row r="28" spans="1:9" ht="24.95" customHeight="1" x14ac:dyDescent="0.35">
      <c r="A28" s="27" t="s">
        <v>12</v>
      </c>
      <c r="B28" s="31">
        <f t="shared" si="1"/>
        <v>13.748358091821288</v>
      </c>
      <c r="C28" s="31">
        <f t="shared" si="0"/>
        <v>12.861726408060086</v>
      </c>
      <c r="D28" s="31">
        <f t="shared" si="2"/>
        <v>14.611143801404255</v>
      </c>
      <c r="F28" s="47">
        <f t="shared" ref="F28:F36" si="4">ROUND(B28,1)</f>
        <v>13.7</v>
      </c>
      <c r="G28" s="47">
        <f t="shared" si="3"/>
        <v>12.9</v>
      </c>
      <c r="H28" s="47">
        <f t="shared" si="3"/>
        <v>14.6</v>
      </c>
      <c r="I28" s="47"/>
    </row>
    <row r="29" spans="1:9" ht="24.95" customHeight="1" x14ac:dyDescent="0.35">
      <c r="A29" s="27" t="s">
        <v>13</v>
      </c>
      <c r="B29" s="31">
        <f t="shared" si="1"/>
        <v>2.3928538595212734</v>
      </c>
      <c r="C29" s="31">
        <f t="shared" si="0"/>
        <v>2.8469774674013859</v>
      </c>
      <c r="D29" s="31">
        <v>1.7</v>
      </c>
      <c r="F29" s="47">
        <f t="shared" si="4"/>
        <v>2.4</v>
      </c>
      <c r="G29" s="47">
        <f t="shared" si="3"/>
        <v>2.8</v>
      </c>
      <c r="H29" s="47">
        <f t="shared" si="3"/>
        <v>1.7</v>
      </c>
      <c r="I29" s="47"/>
    </row>
    <row r="30" spans="1:9" ht="24.95" customHeight="1" x14ac:dyDescent="0.35">
      <c r="A30" s="28" t="s">
        <v>14</v>
      </c>
      <c r="B30" s="31" t="s">
        <v>27</v>
      </c>
      <c r="C30" s="31" t="s">
        <v>27</v>
      </c>
      <c r="D30" s="31" t="s">
        <v>27</v>
      </c>
      <c r="F30" s="47">
        <v>0</v>
      </c>
      <c r="G30" s="47">
        <v>0</v>
      </c>
      <c r="H30" s="47">
        <v>0</v>
      </c>
      <c r="I30" s="51"/>
    </row>
    <row r="31" spans="1:9" ht="24.95" customHeight="1" x14ac:dyDescent="0.35">
      <c r="A31" s="25" t="s">
        <v>15</v>
      </c>
      <c r="B31" s="31">
        <f t="shared" si="1"/>
        <v>10.418173664443074</v>
      </c>
      <c r="C31" s="31">
        <f t="shared" si="0"/>
        <v>9.5722898139560257</v>
      </c>
      <c r="D31" s="31">
        <f t="shared" si="2"/>
        <v>11.241303030168961</v>
      </c>
      <c r="F31" s="47">
        <f>F32+F33+F34</f>
        <v>10.199999999999999</v>
      </c>
      <c r="G31" s="47">
        <f>G32+G33+G34</f>
        <v>9.6</v>
      </c>
      <c r="H31" s="47">
        <f t="shared" si="3"/>
        <v>11.2</v>
      </c>
      <c r="I31" s="49"/>
    </row>
    <row r="32" spans="1:9" ht="24.95" customHeight="1" x14ac:dyDescent="0.35">
      <c r="A32" s="28" t="s">
        <v>16</v>
      </c>
      <c r="B32" s="31">
        <f t="shared" si="1"/>
        <v>5.6684029373843829</v>
      </c>
      <c r="C32" s="31">
        <f t="shared" si="0"/>
        <v>4.3788031716587561</v>
      </c>
      <c r="D32" s="31">
        <f t="shared" si="2"/>
        <v>6.9233188955301799</v>
      </c>
      <c r="F32" s="47">
        <f t="shared" si="4"/>
        <v>5.7</v>
      </c>
      <c r="G32" s="47">
        <f t="shared" si="3"/>
        <v>4.4000000000000004</v>
      </c>
      <c r="H32" s="47">
        <f t="shared" si="3"/>
        <v>6.9</v>
      </c>
      <c r="I32" s="47"/>
    </row>
    <row r="33" spans="1:11" ht="24.95" customHeight="1" x14ac:dyDescent="0.35">
      <c r="A33" s="28" t="s">
        <v>17</v>
      </c>
      <c r="B33" s="31">
        <v>2.4</v>
      </c>
      <c r="C33" s="31">
        <f t="shared" si="0"/>
        <v>3.0730672704457418</v>
      </c>
      <c r="D33" s="31">
        <f t="shared" si="2"/>
        <v>2.2037322974688864</v>
      </c>
      <c r="F33" s="47">
        <f t="shared" si="4"/>
        <v>2.4</v>
      </c>
      <c r="G33" s="47">
        <f t="shared" si="3"/>
        <v>3.1</v>
      </c>
      <c r="H33" s="47">
        <f t="shared" si="3"/>
        <v>2.2000000000000002</v>
      </c>
      <c r="I33" s="47"/>
    </row>
    <row r="34" spans="1:11" ht="24.95" customHeight="1" x14ac:dyDescent="0.35">
      <c r="A34" s="28" t="s">
        <v>18</v>
      </c>
      <c r="B34" s="31">
        <f t="shared" si="1"/>
        <v>2.1172935702673916</v>
      </c>
      <c r="C34" s="31">
        <f t="shared" si="0"/>
        <v>2.1204193718515283</v>
      </c>
      <c r="D34" s="31">
        <f t="shared" si="2"/>
        <v>2.1142518371698955</v>
      </c>
      <c r="F34" s="47">
        <f t="shared" si="4"/>
        <v>2.1</v>
      </c>
      <c r="G34" s="47">
        <f t="shared" si="3"/>
        <v>2.1</v>
      </c>
      <c r="H34" s="47">
        <f t="shared" si="3"/>
        <v>2.1</v>
      </c>
      <c r="I34" s="47"/>
    </row>
    <row r="35" spans="1:11" ht="24.95" customHeight="1" x14ac:dyDescent="0.35">
      <c r="A35" s="27" t="s">
        <v>19</v>
      </c>
      <c r="B35" s="31" t="s">
        <v>27</v>
      </c>
      <c r="C35" s="31" t="s">
        <v>27</v>
      </c>
      <c r="D35" s="31" t="s">
        <v>27</v>
      </c>
      <c r="F35" s="47">
        <v>0</v>
      </c>
      <c r="G35" s="47">
        <v>0</v>
      </c>
      <c r="H35" s="47">
        <v>0</v>
      </c>
      <c r="I35" s="15"/>
    </row>
    <row r="36" spans="1:11" ht="24.95" customHeight="1" x14ac:dyDescent="0.35">
      <c r="A36" s="33" t="s">
        <v>20</v>
      </c>
      <c r="B36" s="34">
        <f t="shared" si="1"/>
        <v>0</v>
      </c>
      <c r="C36" s="34" t="s">
        <v>27</v>
      </c>
      <c r="D36" s="34">
        <f t="shared" si="2"/>
        <v>0</v>
      </c>
      <c r="F36" s="47">
        <f t="shared" si="4"/>
        <v>0</v>
      </c>
      <c r="G36" s="47">
        <v>0</v>
      </c>
      <c r="H36" s="47">
        <f t="shared" si="3"/>
        <v>0</v>
      </c>
      <c r="I36" s="47"/>
      <c r="J36" s="35"/>
      <c r="K36" s="35"/>
    </row>
    <row r="37" spans="1:11" s="20" customFormat="1" ht="6.75" customHeight="1" x14ac:dyDescent="0.35">
      <c r="A37" s="20" t="s">
        <v>22</v>
      </c>
      <c r="B37" s="37"/>
      <c r="F37" s="38"/>
      <c r="G37" s="38"/>
      <c r="H37" s="38"/>
      <c r="I37" s="38"/>
      <c r="J37" s="38"/>
      <c r="K37" s="38"/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K37"/>
  <sheetViews>
    <sheetView showGridLines="0" tabSelected="1" view="pageBreakPreview" zoomScale="75" zoomScaleNormal="75" zoomScaleSheetLayoutView="75" workbookViewId="0">
      <selection activeCell="K35" sqref="K35"/>
    </sheetView>
  </sheetViews>
  <sheetFormatPr defaultRowHeight="26.25" customHeight="1" x14ac:dyDescent="0.35"/>
  <cols>
    <col min="1" max="1" width="33.28515625" style="1" customWidth="1"/>
    <col min="2" max="4" width="22.7109375" style="2" customWidth="1"/>
    <col min="5" max="5" width="14.28515625" style="2" bestFit="1" customWidth="1"/>
    <col min="6" max="6" width="13.42578125" style="2" bestFit="1" customWidth="1"/>
    <col min="7" max="8" width="11.42578125" style="2" bestFit="1" customWidth="1"/>
    <col min="9" max="16384" width="9.140625" style="2"/>
  </cols>
  <sheetData>
    <row r="1" spans="1:9" s="1" customFormat="1" ht="23.25" x14ac:dyDescent="0.35">
      <c r="A1" s="1" t="s">
        <v>26</v>
      </c>
      <c r="B1" s="2"/>
      <c r="D1" s="1" t="s">
        <v>33</v>
      </c>
    </row>
    <row r="2" spans="1:9" ht="23.25" x14ac:dyDescent="0.35">
      <c r="A2" s="1" t="s">
        <v>28</v>
      </c>
    </row>
    <row r="3" spans="1:9" ht="8.25" customHeight="1" x14ac:dyDescent="0.35"/>
    <row r="4" spans="1:9" s="1" customFormat="1" ht="30" customHeight="1" x14ac:dyDescent="0.35">
      <c r="A4" s="3" t="s">
        <v>1</v>
      </c>
      <c r="B4" s="4" t="s">
        <v>2</v>
      </c>
      <c r="C4" s="4" t="s">
        <v>3</v>
      </c>
      <c r="D4" s="4" t="s">
        <v>4</v>
      </c>
    </row>
    <row r="5" spans="1:9" s="1" customFormat="1" ht="23.25" x14ac:dyDescent="0.35">
      <c r="B5" s="72" t="s">
        <v>5</v>
      </c>
      <c r="C5" s="72"/>
      <c r="D5" s="72"/>
    </row>
    <row r="6" spans="1:9" s="6" customFormat="1" ht="24.95" customHeight="1" x14ac:dyDescent="0.35">
      <c r="A6" s="5" t="s">
        <v>6</v>
      </c>
      <c r="B6" s="39">
        <f>C6+D6</f>
        <v>446109.24250000005</v>
      </c>
      <c r="C6" s="40">
        <f>C7+C8+C9+C10+C11+C15+C19+C20</f>
        <v>220008.24500000002</v>
      </c>
      <c r="D6" s="40">
        <f>D7+D8+D9+D10+D11+D15+D19+D20</f>
        <v>226100.9975</v>
      </c>
      <c r="E6" s="53"/>
      <c r="F6" s="56"/>
      <c r="G6" s="69"/>
      <c r="H6" s="56"/>
    </row>
    <row r="7" spans="1:9" s="8" customFormat="1" ht="24.95" customHeight="1" x14ac:dyDescent="0.35">
      <c r="A7" s="24" t="s">
        <v>7</v>
      </c>
      <c r="B7" s="41">
        <f t="shared" ref="B7:B20" si="0">C7+D7</f>
        <v>9158.8149999999987</v>
      </c>
      <c r="C7" s="42">
        <f>('T1-2'!C7+'T2-2'!C7+'T2-3'!C7+'T2-4'!C7)/4</f>
        <v>2611.8724999999999</v>
      </c>
      <c r="D7" s="41">
        <f>('T1-2'!D7+'T2-2'!D7+'T2-3'!D7+'T2-4'!D7)/4</f>
        <v>6546.9424999999992</v>
      </c>
      <c r="E7" s="53"/>
      <c r="F7" s="56"/>
      <c r="G7" s="69"/>
      <c r="H7" s="56"/>
    </row>
    <row r="8" spans="1:9" s="8" customFormat="1" ht="24.95" customHeight="1" x14ac:dyDescent="0.35">
      <c r="A8" s="25" t="s">
        <v>8</v>
      </c>
      <c r="B8" s="41">
        <f t="shared" si="0"/>
        <v>126407.41250000001</v>
      </c>
      <c r="C8" s="42">
        <f>('T1-2'!C8+'T2-2'!C8+'T2-3'!C8+'T2-4'!C8)/4</f>
        <v>59776.2425</v>
      </c>
      <c r="D8" s="41">
        <f>('T1-2'!D8+'T2-2'!D8+'T2-3'!D8+'T2-4'!D8)/4</f>
        <v>66631.170000000013</v>
      </c>
      <c r="E8" s="53"/>
      <c r="F8" s="62"/>
      <c r="G8" s="62"/>
      <c r="H8" s="62"/>
    </row>
    <row r="9" spans="1:9" s="8" customFormat="1" ht="24.95" customHeight="1" x14ac:dyDescent="0.35">
      <c r="A9" s="26" t="s">
        <v>9</v>
      </c>
      <c r="B9" s="41">
        <f t="shared" si="0"/>
        <v>114393.08750000001</v>
      </c>
      <c r="C9" s="42">
        <f>('T1-2'!C9+'T2-2'!C9+'T2-3'!C9+'T2-4'!C9)/4</f>
        <v>61375.110000000008</v>
      </c>
      <c r="D9" s="41">
        <f>('T1-2'!D9+'T2-2'!D9+'T2-3'!D9+'T2-4'!D9)/4</f>
        <v>53017.977500000001</v>
      </c>
      <c r="E9" s="53"/>
      <c r="F9" s="56"/>
      <c r="G9" s="56"/>
      <c r="H9" s="56"/>
    </row>
    <row r="10" spans="1:9" s="8" customFormat="1" ht="24.95" customHeight="1" x14ac:dyDescent="0.35">
      <c r="A10" s="26" t="s">
        <v>10</v>
      </c>
      <c r="B10" s="41">
        <f t="shared" si="0"/>
        <v>82177.174999999988</v>
      </c>
      <c r="C10" s="42">
        <f>('T1-2'!C10+'T2-2'!C10+'T2-3'!C10+'T2-4'!C10)/4</f>
        <v>43823.11</v>
      </c>
      <c r="D10" s="41">
        <f>('T1-2'!D10+'T2-2'!D10+'T2-3'!D10+'T2-4'!D10)/4</f>
        <v>38354.064999999995</v>
      </c>
      <c r="E10" s="53"/>
      <c r="F10" s="70"/>
      <c r="G10" s="70"/>
      <c r="H10" s="70"/>
      <c r="I10" s="59"/>
    </row>
    <row r="11" spans="1:9" ht="24.95" customHeight="1" x14ac:dyDescent="0.35">
      <c r="A11" s="25" t="s">
        <v>11</v>
      </c>
      <c r="B11" s="41">
        <f t="shared" si="0"/>
        <v>67054.45749999999</v>
      </c>
      <c r="C11" s="42">
        <f>('T1-2'!C11+'T2-2'!C11+'T2-3'!C11+'T2-4'!C11)/4</f>
        <v>31525.224999999999</v>
      </c>
      <c r="D11" s="41">
        <f>('T1-2'!D11+'T2-2'!D11+'T2-3'!D11+'T2-4'!D11)/4</f>
        <v>35529.232499999998</v>
      </c>
      <c r="E11" s="53"/>
    </row>
    <row r="12" spans="1:9" ht="24.95" customHeight="1" x14ac:dyDescent="0.35">
      <c r="A12" s="27" t="s">
        <v>12</v>
      </c>
      <c r="B12" s="41">
        <f t="shared" si="0"/>
        <v>57028.514999999999</v>
      </c>
      <c r="C12" s="42">
        <f>('T1-2'!C12+'T2-2'!C12+'T2-3'!C12+'T2-4'!C12)/4</f>
        <v>26073.615000000002</v>
      </c>
      <c r="D12" s="41">
        <f>('T1-2'!D12+'T2-2'!D12+'T2-3'!D12+'T2-4'!D12)/4</f>
        <v>30954.9</v>
      </c>
      <c r="E12" s="53"/>
    </row>
    <row r="13" spans="1:9" ht="24.95" customHeight="1" x14ac:dyDescent="0.35">
      <c r="A13" s="27" t="s">
        <v>13</v>
      </c>
      <c r="B13" s="41">
        <f t="shared" si="0"/>
        <v>10005.875</v>
      </c>
      <c r="C13" s="42">
        <f>('T1-2'!C13+'T2-2'!C13+'T2-3'!C13+'T2-4'!C13)/4</f>
        <v>5431.5424999999996</v>
      </c>
      <c r="D13" s="41">
        <f>('T1-2'!D13+'T2-2'!D13+'T2-3'!D13+'T2-4'!D13)/4</f>
        <v>4574.3324999999995</v>
      </c>
      <c r="E13" s="53"/>
    </row>
    <row r="14" spans="1:9" ht="24.95" customHeight="1" x14ac:dyDescent="0.35">
      <c r="A14" s="28" t="s">
        <v>14</v>
      </c>
      <c r="B14" s="41">
        <f t="shared" si="0"/>
        <v>20.067499999999999</v>
      </c>
      <c r="C14" s="42">
        <f>('T1-2'!C14+'T2-2'!C14+'T2-3'!C14+'T2-4'!C14)/4</f>
        <v>20.067499999999999</v>
      </c>
      <c r="D14" s="41">
        <f>('T1-2'!D14+'T2-2'!D14+'T2-3'!D14+'T2-4'!D14)/4</f>
        <v>0</v>
      </c>
      <c r="E14" s="53"/>
    </row>
    <row r="15" spans="1:9" ht="24.95" customHeight="1" x14ac:dyDescent="0.35">
      <c r="A15" s="25" t="s">
        <v>15</v>
      </c>
      <c r="B15" s="41">
        <f t="shared" si="0"/>
        <v>46776.1175</v>
      </c>
      <c r="C15" s="42">
        <f>('T1-2'!C15+'T2-2'!C15+'T2-3'!C15+'T2-4'!C15)/4</f>
        <v>20754.5075</v>
      </c>
      <c r="D15" s="41">
        <f>('T1-2'!D15+'T2-2'!D15+'T2-3'!D15+'T2-4'!D15)/4</f>
        <v>26021.61</v>
      </c>
      <c r="E15" s="53"/>
    </row>
    <row r="16" spans="1:9" s="8" customFormat="1" ht="24.95" customHeight="1" x14ac:dyDescent="0.35">
      <c r="A16" s="28" t="s">
        <v>16</v>
      </c>
      <c r="B16" s="41">
        <f t="shared" si="0"/>
        <v>27478.855</v>
      </c>
      <c r="C16" s="42">
        <f>('T1-2'!C16+'T2-2'!C16+'T2-3'!C16+'T2-4'!C16)/4</f>
        <v>10917.442500000001</v>
      </c>
      <c r="D16" s="41">
        <f>('T1-2'!D16+'T2-2'!D16+'T2-3'!D16+'T2-4'!D16)/4</f>
        <v>16561.412499999999</v>
      </c>
      <c r="E16" s="53"/>
    </row>
    <row r="17" spans="1:10" s="8" customFormat="1" ht="24.95" customHeight="1" x14ac:dyDescent="0.35">
      <c r="A17" s="28" t="s">
        <v>17</v>
      </c>
      <c r="B17" s="41">
        <f t="shared" si="0"/>
        <v>10693.71</v>
      </c>
      <c r="C17" s="42">
        <f>('T1-2'!C17+'T2-2'!C17+'T2-3'!C17+'T2-4'!C17)/4</f>
        <v>6370.8575000000001</v>
      </c>
      <c r="D17" s="41">
        <f>('T1-2'!D17+'T2-2'!D17+'T2-3'!D17+'T2-4'!D17)/4</f>
        <v>4322.8525</v>
      </c>
      <c r="E17" s="53"/>
    </row>
    <row r="18" spans="1:10" s="8" customFormat="1" ht="24.95" customHeight="1" x14ac:dyDescent="0.35">
      <c r="A18" s="28" t="s">
        <v>18</v>
      </c>
      <c r="B18" s="41">
        <f t="shared" si="0"/>
        <v>8603.552499999998</v>
      </c>
      <c r="C18" s="42">
        <f>('T1-2'!C18+'T2-2'!C18+'T2-3'!C18+'T2-4'!C18)/4</f>
        <v>3466.2074999999995</v>
      </c>
      <c r="D18" s="41">
        <f>('T1-2'!D18+'T2-2'!D18+'T2-3'!D18+'T2-4'!D18)/4</f>
        <v>5137.3449999999993</v>
      </c>
      <c r="E18" s="53"/>
    </row>
    <row r="19" spans="1:10" s="8" customFormat="1" ht="24.95" customHeight="1" x14ac:dyDescent="0.35">
      <c r="A19" s="27" t="s">
        <v>19</v>
      </c>
      <c r="B19" s="41">
        <f t="shared" si="0"/>
        <v>20.897500000000001</v>
      </c>
      <c r="C19" s="42">
        <f>('T1-2'!C19+'T2-2'!C19+'T2-3'!C19+'T2-4'!C19)/4</f>
        <v>20.897500000000001</v>
      </c>
      <c r="D19" s="41">
        <f>('T1-2'!D19+'T2-2'!D19+'T2-3'!D19+'T2-4'!D19)/4</f>
        <v>0</v>
      </c>
      <c r="E19" s="54"/>
    </row>
    <row r="20" spans="1:10" s="8" customFormat="1" ht="24.95" customHeight="1" x14ac:dyDescent="0.35">
      <c r="A20" s="27" t="s">
        <v>20</v>
      </c>
      <c r="B20" s="41">
        <f t="shared" si="0"/>
        <v>121.28</v>
      </c>
      <c r="C20" s="42">
        <f>('T1-2'!C20+'T2-2'!C20+'T2-3'!C20+'T2-4'!C20)/4</f>
        <v>121.28</v>
      </c>
      <c r="D20" s="41">
        <f>('T1-2'!D20+'T2-2'!D20+'T2-3'!D20+'T2-4'!D20)/4</f>
        <v>0</v>
      </c>
    </row>
    <row r="21" spans="1:10" ht="24.95" customHeight="1" x14ac:dyDescent="0.35">
      <c r="A21" s="2"/>
      <c r="B21" s="71" t="s">
        <v>21</v>
      </c>
      <c r="C21" s="71"/>
      <c r="D21" s="71"/>
      <c r="F21" s="32"/>
      <c r="G21" s="32"/>
      <c r="H21" s="32"/>
    </row>
    <row r="22" spans="1:10" s="1" customFormat="1" ht="23.25" x14ac:dyDescent="0.35">
      <c r="A22" s="29" t="s">
        <v>6</v>
      </c>
      <c r="B22" s="30">
        <f>+B6/$B$6*100</f>
        <v>100</v>
      </c>
      <c r="C22" s="30">
        <f>+C6/$C$6*100</f>
        <v>100</v>
      </c>
      <c r="D22" s="30">
        <f>+D6/$D$6*100</f>
        <v>100</v>
      </c>
      <c r="F22" s="13">
        <f>SUM(F23:F27,(F31),(F35:F36))</f>
        <v>100</v>
      </c>
      <c r="G22" s="60">
        <f t="shared" ref="G22:H22" si="1">SUM(G23:G27,(G31),(G35:G36))</f>
        <v>99.999999999999986</v>
      </c>
      <c r="H22" s="60">
        <f t="shared" si="1"/>
        <v>100</v>
      </c>
      <c r="I22" s="13"/>
    </row>
    <row r="23" spans="1:10" ht="24.95" customHeight="1" x14ac:dyDescent="0.35">
      <c r="A23" s="24" t="s">
        <v>7</v>
      </c>
      <c r="B23" s="31">
        <f>+B7/$B$6*100</f>
        <v>2.0530430951562271</v>
      </c>
      <c r="C23" s="31">
        <f>+C7/$C$6*100</f>
        <v>1.1871702808228846</v>
      </c>
      <c r="D23" s="31">
        <f>+D7/$D$6*100</f>
        <v>2.8955832006004307</v>
      </c>
      <c r="F23" s="47">
        <f>ROUND(B23,1)</f>
        <v>2.1</v>
      </c>
      <c r="G23" s="47">
        <f>ROUND(C23,1)</f>
        <v>1.2</v>
      </c>
      <c r="H23" s="47">
        <f>ROUND(D23,1)</f>
        <v>2.9</v>
      </c>
      <c r="I23" s="47"/>
    </row>
    <row r="24" spans="1:10" ht="24.95" customHeight="1" x14ac:dyDescent="0.35">
      <c r="A24" s="25" t="s">
        <v>8</v>
      </c>
      <c r="B24" s="31">
        <f t="shared" ref="B24:B29" si="2">+B8/$B$6*100</f>
        <v>28.335528713014725</v>
      </c>
      <c r="C24" s="31">
        <f t="shared" ref="C24:C29" si="3">+C8/$C$6*100</f>
        <v>27.170001060642061</v>
      </c>
      <c r="D24" s="31">
        <f t="shared" ref="D24:D29" si="4">+D8/$D$6*100</f>
        <v>29.469648845755319</v>
      </c>
      <c r="F24" s="47">
        <f>ROUND(B24,1)</f>
        <v>28.3</v>
      </c>
      <c r="G24" s="47">
        <f t="shared" ref="G24:H36" si="5">ROUND(C24,1)</f>
        <v>27.2</v>
      </c>
      <c r="H24" s="47">
        <f t="shared" si="5"/>
        <v>29.5</v>
      </c>
      <c r="I24" s="47"/>
      <c r="J24" s="32"/>
    </row>
    <row r="25" spans="1:10" ht="24.95" customHeight="1" x14ac:dyDescent="0.35">
      <c r="A25" s="26" t="s">
        <v>9</v>
      </c>
      <c r="B25" s="31">
        <v>25.7</v>
      </c>
      <c r="C25" s="31">
        <f t="shared" si="3"/>
        <v>27.896731779302179</v>
      </c>
      <c r="D25" s="31">
        <f t="shared" si="4"/>
        <v>23.448803006718272</v>
      </c>
      <c r="F25" s="47">
        <f>ROUND(B25,1)</f>
        <v>25.7</v>
      </c>
      <c r="G25" s="47">
        <f t="shared" si="5"/>
        <v>27.9</v>
      </c>
      <c r="H25" s="47">
        <f t="shared" si="5"/>
        <v>23.4</v>
      </c>
      <c r="I25" s="47"/>
    </row>
    <row r="26" spans="1:10" ht="24.95" customHeight="1" x14ac:dyDescent="0.35">
      <c r="A26" s="26" t="s">
        <v>10</v>
      </c>
      <c r="B26" s="31">
        <f t="shared" si="2"/>
        <v>18.420863584775422</v>
      </c>
      <c r="C26" s="31">
        <f t="shared" si="3"/>
        <v>19.918848950410926</v>
      </c>
      <c r="D26" s="31">
        <f t="shared" si="4"/>
        <v>16.963244489887753</v>
      </c>
      <c r="F26" s="47">
        <f>ROUND(B26,1)</f>
        <v>18.399999999999999</v>
      </c>
      <c r="G26" s="47">
        <f t="shared" si="5"/>
        <v>19.899999999999999</v>
      </c>
      <c r="H26" s="47">
        <f t="shared" si="5"/>
        <v>17</v>
      </c>
      <c r="I26" s="47"/>
    </row>
    <row r="27" spans="1:10" ht="24.95" customHeight="1" x14ac:dyDescent="0.35">
      <c r="A27" s="2" t="s">
        <v>11</v>
      </c>
      <c r="B27" s="31">
        <f t="shared" si="2"/>
        <v>15.030950070486373</v>
      </c>
      <c r="C27" s="31">
        <f t="shared" si="3"/>
        <v>14.329110711282658</v>
      </c>
      <c r="D27" s="31">
        <f t="shared" si="4"/>
        <v>15.713876936787949</v>
      </c>
      <c r="F27" s="47">
        <f>F28+F29+F30</f>
        <v>15</v>
      </c>
      <c r="G27" s="47">
        <f>G28+G29+G30</f>
        <v>14.3</v>
      </c>
      <c r="H27" s="47">
        <f t="shared" si="5"/>
        <v>15.7</v>
      </c>
      <c r="I27" s="49"/>
    </row>
    <row r="28" spans="1:10" ht="24.95" customHeight="1" x14ac:dyDescent="0.35">
      <c r="A28" s="27" t="s">
        <v>12</v>
      </c>
      <c r="B28" s="31">
        <f t="shared" si="2"/>
        <v>12.783531379088158</v>
      </c>
      <c r="C28" s="31">
        <v>11.8</v>
      </c>
      <c r="D28" s="31">
        <f t="shared" si="4"/>
        <v>13.690740130414508</v>
      </c>
      <c r="F28" s="47">
        <f t="shared" ref="F28:F36" si="6">ROUND(B28,1)</f>
        <v>12.8</v>
      </c>
      <c r="G28" s="47">
        <f t="shared" si="5"/>
        <v>11.8</v>
      </c>
      <c r="H28" s="47">
        <f t="shared" si="5"/>
        <v>13.7</v>
      </c>
      <c r="I28" s="47"/>
    </row>
    <row r="29" spans="1:10" ht="24.95" customHeight="1" x14ac:dyDescent="0.35">
      <c r="A29" s="27" t="s">
        <v>13</v>
      </c>
      <c r="B29" s="31">
        <f t="shared" si="2"/>
        <v>2.2429203537516931</v>
      </c>
      <c r="C29" s="31">
        <f t="shared" si="3"/>
        <v>2.4687904310131645</v>
      </c>
      <c r="D29" s="31">
        <f t="shared" si="4"/>
        <v>2.0231368063734436</v>
      </c>
      <c r="F29" s="47">
        <f t="shared" si="6"/>
        <v>2.2000000000000002</v>
      </c>
      <c r="G29" s="47">
        <f t="shared" si="5"/>
        <v>2.5</v>
      </c>
      <c r="H29" s="47">
        <f t="shared" si="5"/>
        <v>2</v>
      </c>
      <c r="I29" s="47"/>
    </row>
    <row r="30" spans="1:10" ht="24.95" customHeight="1" x14ac:dyDescent="0.35">
      <c r="A30" s="28" t="s">
        <v>14</v>
      </c>
      <c r="B30" s="67">
        <f t="shared" ref="B30:B36" si="7">+B14/$B$6*100</f>
        <v>4.4983376465238768E-3</v>
      </c>
      <c r="C30" s="67">
        <f t="shared" ref="C30:C36" si="8">+C14/$C$6*100</f>
        <v>9.1212490695519143E-3</v>
      </c>
      <c r="D30" s="65">
        <f t="shared" ref="D30:D36" si="9">+D14/$D$6*100</f>
        <v>0</v>
      </c>
      <c r="F30" s="61">
        <f t="shared" si="6"/>
        <v>0</v>
      </c>
      <c r="G30" s="47">
        <v>0</v>
      </c>
      <c r="H30" s="47">
        <v>0</v>
      </c>
      <c r="I30" s="51"/>
    </row>
    <row r="31" spans="1:10" ht="24.95" customHeight="1" x14ac:dyDescent="0.35">
      <c r="A31" s="25" t="s">
        <v>15</v>
      </c>
      <c r="B31" s="31">
        <f t="shared" si="7"/>
        <v>10.48535045762922</v>
      </c>
      <c r="C31" s="31">
        <v>9.5</v>
      </c>
      <c r="D31" s="31">
        <f t="shared" si="9"/>
        <v>11.508843520250281</v>
      </c>
      <c r="F31" s="47">
        <f>F32+F33+F34</f>
        <v>10.5</v>
      </c>
      <c r="G31" s="47">
        <f>G32+G33+G34</f>
        <v>9.5</v>
      </c>
      <c r="H31" s="47">
        <f t="shared" si="5"/>
        <v>11.5</v>
      </c>
      <c r="I31" s="49"/>
    </row>
    <row r="32" spans="1:10" ht="24.95" customHeight="1" x14ac:dyDescent="0.35">
      <c r="A32" s="28" t="s">
        <v>16</v>
      </c>
      <c r="B32" s="31">
        <f t="shared" si="7"/>
        <v>6.1596695118909128</v>
      </c>
      <c r="C32" s="31">
        <f t="shared" si="8"/>
        <v>4.9622878906197352</v>
      </c>
      <c r="D32" s="31">
        <f t="shared" si="9"/>
        <v>7.3247852433733733</v>
      </c>
      <c r="F32" s="47">
        <f t="shared" si="6"/>
        <v>6.2</v>
      </c>
      <c r="G32" s="47">
        <f t="shared" si="5"/>
        <v>5</v>
      </c>
      <c r="H32" s="47">
        <f t="shared" si="5"/>
        <v>7.3</v>
      </c>
      <c r="I32" s="47"/>
    </row>
    <row r="33" spans="1:11" ht="24.95" customHeight="1" x14ac:dyDescent="0.35">
      <c r="A33" s="28" t="s">
        <v>17</v>
      </c>
      <c r="B33" s="31">
        <f t="shared" si="7"/>
        <v>2.397105682023613</v>
      </c>
      <c r="C33" s="31">
        <f t="shared" si="8"/>
        <v>2.8957357939017236</v>
      </c>
      <c r="D33" s="31">
        <f t="shared" si="9"/>
        <v>1.9119121754427464</v>
      </c>
      <c r="F33" s="47">
        <f t="shared" si="6"/>
        <v>2.4</v>
      </c>
      <c r="G33" s="47">
        <f t="shared" si="5"/>
        <v>2.9</v>
      </c>
      <c r="H33" s="47">
        <f t="shared" si="5"/>
        <v>1.9</v>
      </c>
      <c r="I33" s="47"/>
    </row>
    <row r="34" spans="1:11" ht="24.95" customHeight="1" x14ac:dyDescent="0.35">
      <c r="A34" s="28" t="s">
        <v>18</v>
      </c>
      <c r="B34" s="31">
        <f t="shared" si="7"/>
        <v>1.9285752637146936</v>
      </c>
      <c r="C34" s="31">
        <f t="shared" si="8"/>
        <v>1.5754898185747535</v>
      </c>
      <c r="D34" s="31">
        <f t="shared" si="9"/>
        <v>2.2721461014341608</v>
      </c>
      <c r="F34" s="47">
        <f t="shared" si="6"/>
        <v>1.9</v>
      </c>
      <c r="G34" s="47">
        <f t="shared" si="5"/>
        <v>1.6</v>
      </c>
      <c r="H34" s="47">
        <f t="shared" si="5"/>
        <v>2.2999999999999998</v>
      </c>
      <c r="I34" s="47"/>
    </row>
    <row r="35" spans="1:11" ht="24.95" customHeight="1" x14ac:dyDescent="0.35">
      <c r="A35" s="27" t="s">
        <v>19</v>
      </c>
      <c r="B35" s="67">
        <f t="shared" si="7"/>
        <v>4.6843907296989029E-3</v>
      </c>
      <c r="C35" s="67">
        <f t="shared" si="8"/>
        <v>9.4985076582016267E-3</v>
      </c>
      <c r="D35" s="65">
        <f t="shared" si="9"/>
        <v>0</v>
      </c>
      <c r="F35" s="61">
        <f t="shared" si="6"/>
        <v>0</v>
      </c>
      <c r="G35" s="47">
        <v>0</v>
      </c>
      <c r="H35" s="47">
        <v>0</v>
      </c>
      <c r="I35" s="15"/>
    </row>
    <row r="36" spans="1:11" ht="24.95" customHeight="1" x14ac:dyDescent="0.35">
      <c r="A36" s="33" t="s">
        <v>20</v>
      </c>
      <c r="B36" s="68">
        <f t="shared" si="7"/>
        <v>2.7186166177671153E-2</v>
      </c>
      <c r="C36" s="68">
        <f t="shared" si="8"/>
        <v>5.5125206784863892E-2</v>
      </c>
      <c r="D36" s="66">
        <f t="shared" si="9"/>
        <v>0</v>
      </c>
      <c r="F36" s="47">
        <f t="shared" si="6"/>
        <v>0</v>
      </c>
      <c r="G36" s="47">
        <v>0</v>
      </c>
      <c r="H36" s="47">
        <f t="shared" si="5"/>
        <v>0</v>
      </c>
      <c r="I36" s="47"/>
      <c r="J36" s="35"/>
      <c r="K36" s="35"/>
    </row>
    <row r="37" spans="1:11" s="20" customFormat="1" ht="6.75" customHeight="1" x14ac:dyDescent="0.35">
      <c r="A37" s="20" t="s">
        <v>22</v>
      </c>
      <c r="B37" s="37"/>
      <c r="F37" s="38"/>
      <c r="G37" s="38"/>
      <c r="H37" s="38"/>
      <c r="I37" s="38"/>
      <c r="J37" s="38"/>
      <c r="K37" s="38"/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T1-2</vt:lpstr>
      <vt:lpstr>T2-2</vt:lpstr>
      <vt:lpstr>T2-3</vt:lpstr>
      <vt:lpstr>T2-4</vt:lpstr>
      <vt:lpstr>All</vt:lpstr>
      <vt:lpstr>All!Print_Area</vt:lpstr>
      <vt:lpstr>'T1-2'!Print_Area</vt:lpstr>
      <vt:lpstr>'T2-2'!Print_Area</vt:lpstr>
      <vt:lpstr>'T2-3'!Print_Area</vt:lpstr>
      <vt:lpstr>'T2-4'!Print_Area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NSO</cp:lastModifiedBy>
  <dcterms:created xsi:type="dcterms:W3CDTF">2020-02-14T07:43:32Z</dcterms:created>
  <dcterms:modified xsi:type="dcterms:W3CDTF">2022-04-21T09:14:20Z</dcterms:modified>
</cp:coreProperties>
</file>