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\Desktop\กลุ่มวิชาการสถิติ\"/>
    </mc:Choice>
  </mc:AlternateContent>
  <bookViews>
    <workbookView xWindow="0" yWindow="0" windowWidth="12510" windowHeight="7350" tabRatio="601"/>
  </bookViews>
  <sheets>
    <sheet name="ตารางที่3ไตรมาส3 พ.ศ. 2562" sheetId="31" r:id="rId1"/>
    <sheet name="ตารางที่4ไตรมาส 3  พ.ศ. 2561 " sheetId="30" r:id="rId2"/>
    <sheet name="ตารางที่5ไตรมาส3 พ.ศ.2562" sheetId="29" r:id="rId3"/>
    <sheet name="ตารางที่6ไตรมาส 3 พ.ศ.2562 " sheetId="28" r:id="rId4"/>
    <sheet name="ตารางที่7ไตรมาส3พ.ศ. 2562 " sheetId="27" r:id="rId5"/>
    <sheet name="ตารางที่1ไตรมาส3พ.ศ.2562" sheetId="26" r:id="rId6"/>
    <sheet name="ตารางที่2ไตรมาส3 พ.ศ.2562 " sheetId="24" r:id="rId7"/>
    <sheet name="ตารางที่3ไตรมาส3พ.ศ. 2562" sheetId="22" r:id="rId8"/>
    <sheet name="ตารางที่4ไตรมาส 3 พ.ศ. 2561" sheetId="20" r:id="rId9"/>
    <sheet name="ตารางที่5ไตรมาส3พ.ศ.2562" sheetId="18" r:id="rId10"/>
    <sheet name="ตารางที่6ไตรมาส 3พ.ศ.2562" sheetId="16" r:id="rId11"/>
    <sheet name="ตารางที่7ไตรมาส3พ.ศ. 2562" sheetId="14" r:id="rId12"/>
  </sheets>
  <definedNames>
    <definedName name="OLE_LINK1" localSheetId="6">'ตารางที่2ไตรมาส3 พ.ศ.2562 '!#REF!</definedName>
  </definedNames>
  <calcPr calcId="162913"/>
  <fileRecoveryPr autoRecover="0"/>
</workbook>
</file>

<file path=xl/calcChain.xml><?xml version="1.0" encoding="utf-8"?>
<calcChain xmlns="http://schemas.openxmlformats.org/spreadsheetml/2006/main">
  <c r="D40" i="31" l="1"/>
  <c r="C40" i="31"/>
  <c r="B40" i="31"/>
  <c r="D38" i="31"/>
  <c r="C38" i="31"/>
  <c r="B38" i="31"/>
  <c r="D36" i="31"/>
  <c r="C36" i="31"/>
  <c r="B36" i="31"/>
  <c r="D34" i="31"/>
  <c r="C34" i="31"/>
  <c r="B34" i="31"/>
  <c r="D32" i="31"/>
  <c r="C32" i="31"/>
  <c r="B32" i="31"/>
  <c r="D31" i="31"/>
  <c r="C31" i="31"/>
  <c r="B31" i="31"/>
  <c r="D30" i="31"/>
  <c r="C30" i="31"/>
  <c r="B30" i="31"/>
  <c r="D28" i="31"/>
  <c r="C28" i="31"/>
  <c r="B28" i="31"/>
  <c r="D27" i="31"/>
  <c r="C27" i="31"/>
  <c r="B27" i="31"/>
  <c r="D24" i="31"/>
  <c r="C24" i="31"/>
  <c r="B24" i="31"/>
  <c r="D50" i="30"/>
  <c r="C50" i="30"/>
  <c r="B50" i="30"/>
  <c r="D49" i="30"/>
  <c r="C49" i="30"/>
  <c r="B49" i="30"/>
  <c r="D48" i="30"/>
  <c r="C48" i="30"/>
  <c r="B48" i="30"/>
  <c r="D47" i="30"/>
  <c r="C47" i="30"/>
  <c r="B47" i="30"/>
  <c r="D46" i="30"/>
  <c r="C46" i="30"/>
  <c r="B46" i="30"/>
  <c r="D45" i="30"/>
  <c r="C45" i="30"/>
  <c r="B45" i="30"/>
  <c r="D44" i="30"/>
  <c r="C44" i="30"/>
  <c r="B44" i="30"/>
  <c r="D43" i="30"/>
  <c r="C43" i="30"/>
  <c r="B43" i="30"/>
  <c r="D42" i="30"/>
  <c r="C42" i="30"/>
  <c r="B42" i="30"/>
  <c r="D41" i="30"/>
  <c r="C41" i="30"/>
  <c r="B41" i="30"/>
  <c r="D40" i="30"/>
  <c r="C40" i="30"/>
  <c r="B40" i="30"/>
  <c r="D39" i="30"/>
  <c r="C39" i="30"/>
  <c r="B39" i="30"/>
  <c r="D38" i="30"/>
  <c r="C38" i="30"/>
  <c r="B38" i="30"/>
  <c r="D37" i="30"/>
  <c r="C37" i="30"/>
  <c r="B37" i="30"/>
  <c r="D36" i="30"/>
  <c r="C36" i="30"/>
  <c r="B36" i="30"/>
  <c r="D35" i="30"/>
  <c r="C35" i="30"/>
  <c r="B35" i="30"/>
  <c r="C34" i="30"/>
  <c r="B34" i="30"/>
  <c r="D33" i="30"/>
  <c r="C33" i="30"/>
  <c r="B33" i="30"/>
  <c r="D31" i="30"/>
  <c r="C31" i="30"/>
  <c r="B31" i="30"/>
  <c r="J11" i="30"/>
  <c r="I11" i="30"/>
  <c r="T9" i="30"/>
  <c r="S9" i="30"/>
  <c r="S13" i="30" s="1"/>
  <c r="R9" i="30"/>
  <c r="R13" i="30" s="1"/>
  <c r="Q9" i="30"/>
  <c r="Q13" i="30" s="1"/>
  <c r="P9" i="30"/>
  <c r="P13" i="30" s="1"/>
  <c r="O9" i="30"/>
  <c r="O13" i="30" s="1"/>
  <c r="N9" i="30"/>
  <c r="N13" i="30" s="1"/>
  <c r="M9" i="30"/>
  <c r="M13" i="30" s="1"/>
  <c r="L9" i="30"/>
  <c r="L13" i="30" s="1"/>
  <c r="K9" i="30"/>
  <c r="K13" i="30" s="1"/>
  <c r="J9" i="30"/>
  <c r="J13" i="30" s="1"/>
  <c r="D21" i="29"/>
  <c r="B21" i="29"/>
  <c r="D20" i="29"/>
  <c r="C20" i="29"/>
  <c r="B20" i="29"/>
  <c r="D19" i="29"/>
  <c r="C19" i="29"/>
  <c r="B19" i="29"/>
  <c r="D18" i="29"/>
  <c r="C18" i="29"/>
  <c r="B18" i="29"/>
  <c r="D17" i="29"/>
  <c r="C17" i="29"/>
  <c r="B17" i="29"/>
  <c r="D16" i="29"/>
  <c r="C16" i="29"/>
  <c r="B16" i="29"/>
  <c r="D14" i="29"/>
  <c r="C14" i="29"/>
  <c r="B14" i="29"/>
  <c r="D25" i="28"/>
  <c r="C25" i="28"/>
  <c r="B25" i="28"/>
  <c r="D24" i="28"/>
  <c r="C24" i="28"/>
  <c r="B24" i="28"/>
  <c r="D23" i="28"/>
  <c r="C23" i="28"/>
  <c r="B23" i="28"/>
  <c r="D22" i="28"/>
  <c r="C22" i="28"/>
  <c r="B22" i="28"/>
  <c r="D21" i="28"/>
  <c r="C21" i="28"/>
  <c r="B21" i="28"/>
  <c r="D20" i="28"/>
  <c r="C20" i="28"/>
  <c r="B20" i="28"/>
  <c r="D19" i="28"/>
  <c r="C19" i="28"/>
  <c r="B19" i="28"/>
  <c r="D18" i="28"/>
  <c r="C18" i="28"/>
  <c r="B18" i="28"/>
  <c r="D16" i="28"/>
  <c r="C16" i="28"/>
  <c r="B16" i="28"/>
  <c r="C25" i="27"/>
  <c r="C24" i="27"/>
  <c r="D37" i="27"/>
  <c r="C37" i="27"/>
  <c r="B37" i="27"/>
  <c r="D35" i="27"/>
  <c r="C35" i="27"/>
  <c r="B35" i="27"/>
  <c r="D34" i="27"/>
  <c r="C34" i="27"/>
  <c r="B34" i="27"/>
  <c r="D33" i="27"/>
  <c r="C33" i="27"/>
  <c r="B33" i="27"/>
  <c r="B32" i="27"/>
  <c r="D30" i="27"/>
  <c r="C30" i="27"/>
  <c r="B30" i="27"/>
  <c r="D29" i="27"/>
  <c r="C29" i="27"/>
  <c r="B29" i="27"/>
  <c r="C28" i="27"/>
  <c r="B28" i="27"/>
  <c r="D27" i="27"/>
  <c r="C27" i="27"/>
  <c r="B27" i="27"/>
  <c r="D26" i="27"/>
  <c r="C26" i="27"/>
  <c r="B26" i="27"/>
  <c r="D25" i="27"/>
  <c r="B25" i="27"/>
  <c r="D24" i="27"/>
  <c r="B24" i="27"/>
  <c r="D22" i="27"/>
  <c r="C22" i="27"/>
  <c r="B22" i="27"/>
  <c r="D15" i="27"/>
  <c r="D32" i="27" s="1"/>
  <c r="C15" i="27"/>
  <c r="C32" i="27" s="1"/>
  <c r="B15" i="27"/>
  <c r="M11" i="27"/>
  <c r="D11" i="27"/>
  <c r="D28" i="27" s="1"/>
  <c r="C11" i="27"/>
  <c r="B11" i="27"/>
  <c r="L10" i="27"/>
  <c r="K10" i="27"/>
  <c r="H10" i="27"/>
  <c r="L9" i="27"/>
  <c r="K9" i="27"/>
  <c r="J9" i="27"/>
  <c r="J10" i="27" s="1"/>
  <c r="I9" i="27"/>
  <c r="I10" i="27" s="1"/>
  <c r="H9" i="27"/>
  <c r="G9" i="27"/>
  <c r="G10" i="27" s="1"/>
  <c r="I10" i="30" l="1"/>
  <c r="J10" i="30"/>
  <c r="S11" i="30"/>
  <c r="M10" i="27"/>
  <c r="B37" i="14"/>
  <c r="D37" i="14" l="1"/>
  <c r="D32" i="14"/>
  <c r="B29" i="14"/>
  <c r="B33" i="14"/>
  <c r="D15" i="14"/>
  <c r="C15" i="14"/>
  <c r="B15" i="14"/>
  <c r="D11" i="14"/>
  <c r="C11" i="14"/>
  <c r="B11" i="14"/>
  <c r="B20" i="16"/>
  <c r="D19" i="16"/>
  <c r="B24" i="16"/>
  <c r="D20" i="18" l="1"/>
  <c r="D17" i="18"/>
  <c r="D18" i="18"/>
  <c r="D16" i="18" l="1"/>
  <c r="D19" i="18" l="1"/>
  <c r="D21" i="18"/>
  <c r="B21" i="18"/>
  <c r="I11" i="20"/>
  <c r="I10" i="20"/>
  <c r="J13" i="20"/>
  <c r="T9" i="20"/>
  <c r="S9" i="20"/>
  <c r="R9" i="20"/>
  <c r="Q9" i="20"/>
  <c r="P9" i="20"/>
  <c r="O9" i="20"/>
  <c r="N9" i="20"/>
  <c r="M9" i="20"/>
  <c r="L9" i="20"/>
  <c r="K9" i="20"/>
  <c r="J9" i="20"/>
  <c r="D36" i="20" l="1"/>
  <c r="C38" i="20"/>
  <c r="D40" i="20"/>
  <c r="D41" i="20"/>
  <c r="B36" i="20"/>
  <c r="C30" i="22"/>
  <c r="D27" i="22"/>
  <c r="D26" i="24"/>
  <c r="D25" i="24"/>
  <c r="B30" i="24"/>
  <c r="C32" i="24"/>
  <c r="C33" i="24"/>
  <c r="D33" i="24"/>
  <c r="D34" i="24"/>
  <c r="D35" i="24"/>
  <c r="D32" i="24"/>
  <c r="D27" i="24"/>
  <c r="D28" i="24"/>
  <c r="D29" i="24"/>
  <c r="D30" i="24"/>
  <c r="D24" i="24"/>
  <c r="C25" i="24"/>
  <c r="C26" i="24"/>
  <c r="C27" i="24"/>
  <c r="C28" i="24"/>
  <c r="C29" i="24"/>
  <c r="C30" i="24"/>
  <c r="B26" i="24"/>
  <c r="B27" i="24"/>
  <c r="B28" i="24"/>
  <c r="B29" i="24"/>
  <c r="B32" i="24"/>
  <c r="B33" i="24"/>
  <c r="B34" i="24"/>
  <c r="B35" i="24"/>
  <c r="B37" i="24"/>
  <c r="B25" i="24"/>
  <c r="B24" i="24"/>
  <c r="D7" i="26" l="1"/>
  <c r="C7" i="26"/>
  <c r="C6" i="26" s="1"/>
  <c r="C24" i="26" s="1"/>
  <c r="B28" i="26"/>
  <c r="B6" i="26"/>
  <c r="B24" i="26" s="1"/>
  <c r="D6" i="26"/>
  <c r="D24" i="26" s="1"/>
  <c r="B7" i="26"/>
  <c r="C21" i="26" l="1"/>
  <c r="C36" i="22"/>
  <c r="B28" i="22"/>
  <c r="J11" i="20"/>
  <c r="S13" i="20" l="1"/>
  <c r="R13" i="20"/>
  <c r="Q13" i="20"/>
  <c r="P13" i="20"/>
  <c r="O13" i="20"/>
  <c r="N13" i="20"/>
  <c r="M13" i="20"/>
  <c r="L13" i="20"/>
  <c r="D42" i="20"/>
  <c r="C42" i="20"/>
  <c r="C40" i="20"/>
  <c r="B42" i="20"/>
  <c r="J10" i="20" l="1"/>
  <c r="K13" i="20"/>
  <c r="S11" i="20"/>
  <c r="B20" i="18"/>
  <c r="B19" i="18"/>
  <c r="M11" i="14"/>
  <c r="L9" i="14"/>
  <c r="L10" i="14" s="1"/>
  <c r="K9" i="14"/>
  <c r="K10" i="14" s="1"/>
  <c r="J9" i="14"/>
  <c r="J10" i="14" s="1"/>
  <c r="I9" i="14"/>
  <c r="I10" i="14" s="1"/>
  <c r="H9" i="14"/>
  <c r="H10" i="14" s="1"/>
  <c r="G9" i="14"/>
  <c r="G10" i="14" s="1"/>
  <c r="B26" i="14"/>
  <c r="M10" i="14" l="1"/>
  <c r="C37" i="14"/>
  <c r="D35" i="14"/>
  <c r="C35" i="14"/>
  <c r="B35" i="14"/>
  <c r="D34" i="14"/>
  <c r="C34" i="14"/>
  <c r="B34" i="14"/>
  <c r="D33" i="14"/>
  <c r="C33" i="14"/>
  <c r="D30" i="14"/>
  <c r="C30" i="14"/>
  <c r="B30" i="14"/>
  <c r="D29" i="14"/>
  <c r="C29" i="14"/>
  <c r="D27" i="14"/>
  <c r="C27" i="14"/>
  <c r="B27" i="14"/>
  <c r="D26" i="14"/>
  <c r="C26" i="14"/>
  <c r="D25" i="14"/>
  <c r="C25" i="14"/>
  <c r="B25" i="14"/>
  <c r="D24" i="14"/>
  <c r="C24" i="14"/>
  <c r="B24" i="14"/>
  <c r="D22" i="14"/>
  <c r="C22" i="14"/>
  <c r="B22" i="14"/>
  <c r="C32" i="14"/>
  <c r="B32" i="14"/>
  <c r="D28" i="14"/>
  <c r="C28" i="14"/>
  <c r="B28" i="14"/>
  <c r="D25" i="16"/>
  <c r="C25" i="16"/>
  <c r="B25" i="16"/>
  <c r="D24" i="16"/>
  <c r="C24" i="16"/>
  <c r="D23" i="16"/>
  <c r="C23" i="16"/>
  <c r="B23" i="16"/>
  <c r="D22" i="16"/>
  <c r="C22" i="16"/>
  <c r="B22" i="16"/>
  <c r="D21" i="16"/>
  <c r="C21" i="16"/>
  <c r="B21" i="16"/>
  <c r="D20" i="16"/>
  <c r="C20" i="16"/>
  <c r="C19" i="16"/>
  <c r="B19" i="16"/>
  <c r="D18" i="16"/>
  <c r="C18" i="16"/>
  <c r="B18" i="16"/>
  <c r="D16" i="16"/>
  <c r="C16" i="16"/>
  <c r="B16" i="16"/>
  <c r="C20" i="18"/>
  <c r="C19" i="18"/>
  <c r="C18" i="18"/>
  <c r="B18" i="18"/>
  <c r="C17" i="18"/>
  <c r="B17" i="18"/>
  <c r="C16" i="18"/>
  <c r="B16" i="18"/>
  <c r="D14" i="18"/>
  <c r="C14" i="18"/>
  <c r="B14" i="18"/>
  <c r="D50" i="20"/>
  <c r="C50" i="20"/>
  <c r="B50" i="20"/>
  <c r="D49" i="20"/>
  <c r="C49" i="20"/>
  <c r="B49" i="20"/>
  <c r="D48" i="20"/>
  <c r="C48" i="20"/>
  <c r="B48" i="20"/>
  <c r="D47" i="20"/>
  <c r="C47" i="20"/>
  <c r="B47" i="20"/>
  <c r="D46" i="20"/>
  <c r="C46" i="20"/>
  <c r="B46" i="20"/>
  <c r="D45" i="20"/>
  <c r="C45" i="20"/>
  <c r="B45" i="20"/>
  <c r="D44" i="20"/>
  <c r="C44" i="20"/>
  <c r="B44" i="20"/>
  <c r="D43" i="20"/>
  <c r="C43" i="20"/>
  <c r="B43" i="20"/>
  <c r="C41" i="20"/>
  <c r="B41" i="20"/>
  <c r="B40" i="20"/>
  <c r="D39" i="20"/>
  <c r="C39" i="20"/>
  <c r="B39" i="20"/>
  <c r="D38" i="20"/>
  <c r="B38" i="20"/>
  <c r="D37" i="20"/>
  <c r="C37" i="20"/>
  <c r="B37" i="20"/>
  <c r="C36" i="20"/>
  <c r="D35" i="20"/>
  <c r="C35" i="20"/>
  <c r="B35" i="20"/>
  <c r="C34" i="20"/>
  <c r="B34" i="20"/>
  <c r="D33" i="20"/>
  <c r="C33" i="20"/>
  <c r="B33" i="20"/>
  <c r="D31" i="20"/>
  <c r="C31" i="20"/>
  <c r="B31" i="20"/>
  <c r="D40" i="22"/>
  <c r="C40" i="22"/>
  <c r="B40" i="22"/>
  <c r="D38" i="22"/>
  <c r="C38" i="22"/>
  <c r="B38" i="22"/>
  <c r="D36" i="22"/>
  <c r="B36" i="22"/>
  <c r="D34" i="22"/>
  <c r="C34" i="22"/>
  <c r="B34" i="22"/>
  <c r="D32" i="22"/>
  <c r="C32" i="22"/>
  <c r="B32" i="22"/>
  <c r="D31" i="22"/>
  <c r="C31" i="22"/>
  <c r="B31" i="22"/>
  <c r="D30" i="22"/>
  <c r="B30" i="22"/>
  <c r="D28" i="22"/>
  <c r="C28" i="22"/>
  <c r="C27" i="22"/>
  <c r="B27" i="22"/>
  <c r="D24" i="22"/>
  <c r="C24" i="22"/>
  <c r="B24" i="22"/>
  <c r="D37" i="24"/>
  <c r="C37" i="24"/>
  <c r="C35" i="24"/>
  <c r="C34" i="24"/>
  <c r="C24" i="24"/>
  <c r="D22" i="24"/>
  <c r="C22" i="24"/>
  <c r="B22" i="24"/>
  <c r="D28" i="26"/>
  <c r="C28" i="26"/>
  <c r="D27" i="26"/>
  <c r="C27" i="26"/>
  <c r="B27" i="26"/>
  <c r="D26" i="26"/>
  <c r="C26" i="26"/>
  <c r="B26" i="26"/>
  <c r="D25" i="26"/>
  <c r="C25" i="26"/>
  <c r="B25" i="26"/>
  <c r="D23" i="26"/>
  <c r="C23" i="26"/>
  <c r="B23" i="26"/>
  <c r="D22" i="26"/>
  <c r="C22" i="26"/>
  <c r="B22" i="26"/>
  <c r="D21" i="26"/>
  <c r="B21" i="26"/>
  <c r="D20" i="26"/>
  <c r="C20" i="26"/>
  <c r="B20" i="26"/>
</calcChain>
</file>

<file path=xl/sharedStrings.xml><?xml version="1.0" encoding="utf-8"?>
<sst xmlns="http://schemas.openxmlformats.org/spreadsheetml/2006/main" count="565" uniqueCount="131">
  <si>
    <t>รวม</t>
  </si>
  <si>
    <t>อื่น ๆ</t>
  </si>
  <si>
    <t>การศึกษา</t>
  </si>
  <si>
    <t>ไม่ทราบ</t>
  </si>
  <si>
    <t>ประถมศึกษา</t>
  </si>
  <si>
    <t>ยอดรวม</t>
  </si>
  <si>
    <t>ก่อสร้าง</t>
  </si>
  <si>
    <t>การผลิต</t>
  </si>
  <si>
    <t>เกษตรกรรม</t>
  </si>
  <si>
    <t>-  0.0  น้อยกว่าร้อยละ 0.1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</si>
  <si>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</si>
  <si>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</si>
  <si>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</si>
  <si>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</si>
  <si>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</si>
  <si>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</si>
  <si>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</si>
  <si>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</si>
  <si>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</si>
  <si>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</si>
  <si>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</si>
  <si>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</si>
  <si>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</si>
  <si>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</si>
  <si>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</si>
  <si>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</si>
  <si>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</si>
  <si>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</si>
  <si>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</si>
  <si>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>จำนวน</t>
  </si>
  <si>
    <t>หญิง</t>
  </si>
  <si>
    <t>ชาย</t>
  </si>
  <si>
    <t>ระดับการศึกษาที่สำเร็จ</t>
  </si>
  <si>
    <t xml:space="preserve">  ร้อยละผู้มีงานทำ</t>
  </si>
  <si>
    <t xml:space="preserve">  จำนวนผู้มีงานทำ</t>
  </si>
  <si>
    <t>อุดมศึกษา</t>
  </si>
  <si>
    <t>มัธยมปลาย</t>
  </si>
  <si>
    <t>มัธยมต้น</t>
  </si>
  <si>
    <t>ไม่มี/และต่ำกว่าประถม</t>
  </si>
  <si>
    <t>คอลัมน์1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</si>
  <si>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</si>
  <si>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</si>
  <si>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</si>
  <si>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</si>
  <si>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</si>
  <si>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</si>
  <si>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</si>
  <si>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</si>
  <si>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</si>
  <si>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</si>
  <si>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</si>
  <si>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</si>
  <si>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</si>
  <si>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</si>
  <si>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</si>
  <si>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</si>
  <si>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</si>
  <si>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</si>
  <si>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</si>
  <si>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</si>
  <si>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</si>
  <si>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</si>
  <si>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</si>
  <si>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</si>
  <si>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</si>
  <si>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</si>
  <si>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</si>
  <si>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</si>
  <si>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</si>
  <si>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</si>
  <si>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</si>
  <si>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</si>
  <si>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</si>
  <si>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</si>
  <si>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</si>
  <si>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</si>
  <si>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</si>
  <si>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</si>
  <si>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การป่าไม้และการประมง</t>
  </si>
  <si>
    <t>อุตสาหกรรม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</si>
  <si>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</si>
  <si>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</si>
  <si>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</si>
  <si>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</si>
  <si>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</si>
  <si>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</si>
  <si>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</si>
  <si>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</si>
  <si>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</si>
  <si>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</si>
  <si>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</si>
  <si>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</si>
  <si>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</si>
  <si>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</si>
  <si>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</si>
  <si>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</si>
  <si>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>อาชีพ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</si>
  <si>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</si>
  <si>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</si>
  <si>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</si>
  <si>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</si>
  <si>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</si>
  <si>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</si>
  <si>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</si>
  <si>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</si>
  <si>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</si>
  <si>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</si>
  <si>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สถานภาพแรงงาน</t>
  </si>
  <si>
    <t xml:space="preserve"> - </t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</si>
  <si>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</si>
  <si>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t>ขายส่ง/ขายปลีก</t>
  </si>
  <si>
    <t>ที่พักแรม</t>
  </si>
  <si>
    <t>ขนส่งฯ</t>
  </si>
  <si>
    <t xml:space="preserve">งานด้านสุขภาพ </t>
  </si>
  <si>
    <t>บริการด้านอื่นๆ</t>
  </si>
  <si>
    <t>เมื่อต้องการปรับขนาดช่วงข้อมูลแผนภูมิ ให้ลากมุมขวาด้านล่างของช่วง</t>
  </si>
  <si>
    <t>การบริหารราชการ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</si>
  <si>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>15  ปีขึ้นไป จำแนกตามสถานภาพแรงงานและเพศ ไตรมาส 3พ.ศ.2562</t>
    </r>
  </si>
  <si>
    <t>ตารางที่ 2  จำนวนและร้อยละของประชากรอายุ 15 ปีขึ้นไป จำแนกตามระดับการศึกษาที่สำเร็จและเพศ  ไตรมาส 3 พ.ศ.2562</t>
  </si>
  <si>
    <t>3/2562</t>
  </si>
  <si>
    <t>3/2561</t>
  </si>
  <si>
    <t>ตารางที่ 6 จำนวนและร้อยละของผู้มีงานทำ จำแนกตามชั่วโมงการทำงานต่อสัปดาห์และเพศ ไตรมาส 3พ.ศ.2562</t>
  </si>
  <si>
    <t>ตารางที่ 5  จำนวนและร้อยละของผู้มีงานทำ จำแนกตามสถานภาพการทำงานและเพศ ไตรมาส 3 พ.ศ.2562</t>
  </si>
  <si>
    <t>ตารางที่ 7  จำนวนและร้อยละของผู้มีงานทำ  จำแนกตามระดับการศึกษาที่สำเร็จและเพศ ไตรมาส 3พ.ศ.2562</t>
  </si>
  <si>
    <t>ตารางที่ 7  จำนวนและร้อยละของผู้มีงานทำ  จำแนกตามระดับการศึกษาที่สำเร็จและเพศ</t>
  </si>
  <si>
    <t>ตารางที่ 6 จำนวนและร้อยละของผู้มีงานทำ จำแนกตามชั่วโมงการทำงานต่อสัปดาห์และเพศ</t>
  </si>
  <si>
    <t xml:space="preserve">ตารางที่ 5  จำนวนและร้อยละของผู้มีงานทำ จำแนกตามสถานภาพการทำงานและเพศ </t>
  </si>
  <si>
    <t>ตารางที่  4  จำนวนและร้อยละของผู้มีงานทำ จำแนกตามอุตสาหกรรม และเพศ</t>
  </si>
  <si>
    <t>ตารางที่  4  จำนวนและร้อยละของผู้มีงานทำ จำแนกตามอุตสาหกรรม และเพศ ไตรมาส 3พ.ศ.2562</t>
  </si>
  <si>
    <t>ตารางที่ 3  จำนวนและร้อยละของผู้มีงานทำ จำแนกตามอาชีพและเพศ ไตรมาส 3 พ.ศ. 2562</t>
  </si>
  <si>
    <t xml:space="preserve">ตารางที่ 3  จำนวนและร้อยละของผู้มีงานทำ จำแนกตามอาชีพและเพศ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</si>
</sst>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_-;\-* #,##0.0_-;_-* &quot;-&quot;??_-;_-@_-"/>
    <numFmt numFmtId="193" formatCode="_-* #,##0.000_-;\-* #,##0.000_-;_-* \-??_-;_-@_-"/>
    <numFmt numFmtId="194" formatCode="_(* #,##0_);_(* \(#,##0\);_(* &quot;-&quot;??_);_(@_)"/>
    <numFmt numFmtId="195" formatCode="_-* #,##0.00_-;\-* #,##0.00_-;_-* &quot;-&quot;_-;_-@_-"/>
  </numFmts>
  <fonts count="2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vertAlign val="superscript"/>
      <sz val="15"/>
      <name val="TH SarabunPSK"/>
      <family val="2"/>
    </font>
    <font>
      <sz val="15"/>
      <name val="Calibri"/>
      <family val="2"/>
    </font>
    <font>
      <sz val="11"/>
      <name val="TH SarabunPSK"/>
      <family val="2"/>
    </font>
    <font>
      <b/>
      <sz val="8"/>
      <name val="TH SarabunPSK"/>
      <family val="2"/>
    </font>
    <font>
      <u/>
      <vertAlign val="superscript"/>
      <sz val="15"/>
      <name val="TH SarabunPSK"/>
      <family val="2"/>
    </font>
    <font>
      <sz val="9"/>
      <color theme="1"/>
      <name val="TH SarabunPSK"/>
      <family val="2"/>
    </font>
    <font>
      <sz val="9"/>
      <name val="TH SarabunPSK"/>
      <family val="2"/>
    </font>
    <font>
      <b/>
      <sz val="9"/>
      <name val="TH SarabunPSK"/>
      <family val="2"/>
    </font>
    <font>
      <sz val="9"/>
      <color indexed="8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9">
    <xf numFmtId="0" fontId="0" fillId="0" borderId="0"/>
    <xf numFmtId="43" fontId="4" fillId="0" borderId="0" applyFont="0" applyFill="0" applyBorder="0" applyAlignment="0" applyProtection="0"/>
    <xf numFmtId="0" fontId="4" fillId="0" borderId="0"/>
    <xf numFmtId="188" fontId="4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87" fontId="4" fillId="0" borderId="0" applyFill="0" applyBorder="0" applyAlignment="0" applyProtection="0"/>
    <xf numFmtId="0" fontId="4" fillId="0" borderId="0"/>
    <xf numFmtId="188" fontId="4" fillId="0" borderId="0" applyFill="0" applyBorder="0" applyAlignment="0" applyProtection="0"/>
    <xf numFmtId="0" fontId="3" fillId="0" borderId="0"/>
    <xf numFmtId="188" fontId="4" fillId="0" borderId="0" applyFill="0" applyBorder="0" applyAlignment="0" applyProtection="0"/>
    <xf numFmtId="188" fontId="4" fillId="0" borderId="0" applyFill="0" applyBorder="0" applyAlignment="0" applyProtection="0"/>
    <xf numFmtId="189" fontId="4" fillId="0" borderId="0" applyFill="0" applyBorder="0" applyAlignment="0" applyProtection="0"/>
    <xf numFmtId="189" fontId="4" fillId="0" borderId="0" applyFill="0" applyBorder="0" applyAlignment="0" applyProtection="0"/>
    <xf numFmtId="188" fontId="4" fillId="0" borderId="0" applyFill="0" applyBorder="0" applyAlignment="0" applyProtection="0"/>
    <xf numFmtId="192" fontId="4" fillId="0" borderId="0" applyFill="0" applyBorder="0" applyAlignment="0" applyProtection="0"/>
    <xf numFmtId="188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92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0" fontId="2" fillId="0" borderId="0"/>
    <xf numFmtId="189" fontId="4" fillId="0" borderId="0" applyFill="0" applyBorder="0" applyAlignment="0" applyProtection="0"/>
    <xf numFmtId="0" fontId="1" fillId="0" borderId="0"/>
    <xf numFmtId="43" fontId="4" fillId="0" borderId="0" applyFont="0" applyFill="0" applyBorder="0" applyAlignment="0" applyProtection="0"/>
  </cellStyleXfs>
  <cellXfs count="223">
    <xf numFmtId="0" fontId="0" fillId="0" borderId="0" xfId="0"/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8" fillId="0" borderId="0" xfId="0" applyFont="1"/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2" applyFont="1"/>
    <xf numFmtId="0" fontId="8" fillId="0" borderId="0" xfId="2" applyFont="1"/>
    <xf numFmtId="188" fontId="10" fillId="0" borderId="0" xfId="2" applyNumberFormat="1" applyFont="1"/>
    <xf numFmtId="0" fontId="6" fillId="0" borderId="0" xfId="2" quotePrefix="1" applyFont="1" applyBorder="1"/>
    <xf numFmtId="0" fontId="10" fillId="0" borderId="3" xfId="2" applyFont="1" applyBorder="1"/>
    <xf numFmtId="188" fontId="10" fillId="0" borderId="0" xfId="3" applyNumberFormat="1" applyFont="1" applyFill="1" applyBorder="1" applyAlignment="1" applyProtection="1">
      <alignment horizontal="right"/>
    </xf>
    <xf numFmtId="0" fontId="10" fillId="0" borderId="0" xfId="2" applyFont="1" applyBorder="1" applyAlignment="1" applyProtection="1">
      <alignment horizontal="left" vertical="center"/>
    </xf>
    <xf numFmtId="0" fontId="10" fillId="0" borderId="0" xfId="0" applyFont="1" applyAlignment="1">
      <alignment horizontal="right"/>
    </xf>
    <xf numFmtId="190" fontId="10" fillId="0" borderId="0" xfId="2" applyNumberFormat="1" applyFont="1" applyBorder="1" applyAlignment="1" applyProtection="1">
      <alignment horizontal="left" vertical="center"/>
    </xf>
    <xf numFmtId="0" fontId="10" fillId="0" borderId="0" xfId="2" applyFont="1" applyAlignment="1" applyProtection="1">
      <alignment horizontal="left" vertical="center"/>
    </xf>
    <xf numFmtId="0" fontId="12" fillId="0" borderId="0" xfId="2" applyFont="1" applyBorder="1" applyAlignment="1">
      <alignment vertical="center"/>
    </xf>
    <xf numFmtId="188" fontId="8" fillId="0" borderId="0" xfId="3" applyNumberFormat="1" applyFont="1" applyFill="1" applyBorder="1" applyAlignment="1" applyProtection="1">
      <alignment horizontal="right" vertical="center"/>
    </xf>
    <xf numFmtId="188" fontId="8" fillId="0" borderId="0" xfId="3" applyNumberFormat="1" applyFont="1" applyFill="1" applyBorder="1" applyAlignment="1" applyProtection="1">
      <alignment horizontal="right"/>
    </xf>
    <xf numFmtId="0" fontId="10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5" xfId="2" applyFont="1" applyBorder="1" applyAlignment="1">
      <alignment horizontal="right" vertical="center"/>
    </xf>
    <xf numFmtId="0" fontId="8" fillId="0" borderId="5" xfId="2" applyFont="1" applyBorder="1" applyAlignment="1">
      <alignment horizontal="center" vertical="center"/>
    </xf>
    <xf numFmtId="0" fontId="5" fillId="0" borderId="0" xfId="2" applyFont="1"/>
    <xf numFmtId="191" fontId="10" fillId="0" borderId="0" xfId="0" applyNumberFormat="1" applyFont="1"/>
    <xf numFmtId="189" fontId="10" fillId="0" borderId="0" xfId="0" applyNumberFormat="1" applyFont="1"/>
    <xf numFmtId="190" fontId="6" fillId="0" borderId="0" xfId="6" applyNumberFormat="1" applyFont="1" applyAlignment="1">
      <alignment horizontal="right"/>
    </xf>
    <xf numFmtId="189" fontId="6" fillId="0" borderId="0" xfId="0" applyNumberFormat="1" applyFont="1" applyAlignment="1"/>
    <xf numFmtId="187" fontId="0" fillId="0" borderId="0" xfId="9" applyNumberFormat="1" applyFont="1"/>
    <xf numFmtId="3" fontId="10" fillId="0" borderId="0" xfId="2" applyNumberFormat="1" applyFont="1" applyAlignment="1"/>
    <xf numFmtId="3" fontId="7" fillId="0" borderId="0" xfId="6" applyNumberFormat="1" applyFont="1" applyAlignment="1">
      <alignment horizontal="right"/>
    </xf>
    <xf numFmtId="0" fontId="0" fillId="0" borderId="0" xfId="0" applyAlignment="1">
      <alignment horizontal="center"/>
    </xf>
    <xf numFmtId="0" fontId="7" fillId="0" borderId="0" xfId="6" applyFont="1"/>
    <xf numFmtId="189" fontId="6" fillId="0" borderId="0" xfId="9" applyNumberFormat="1" applyFont="1" applyAlignment="1">
      <alignment vertical="center"/>
    </xf>
    <xf numFmtId="0" fontId="9" fillId="0" borderId="0" xfId="2" applyFont="1"/>
    <xf numFmtId="3" fontId="10" fillId="0" borderId="0" xfId="2" applyNumberFormat="1" applyFont="1" applyAlignment="1">
      <alignment vertical="center"/>
    </xf>
    <xf numFmtId="188" fontId="10" fillId="0" borderId="0" xfId="11" applyNumberFormat="1" applyFont="1" applyFill="1" applyBorder="1" applyAlignment="1" applyProtection="1">
      <alignment horizontal="right" vertical="center"/>
    </xf>
    <xf numFmtId="0" fontId="10" fillId="0" borderId="0" xfId="2" applyFont="1" applyBorder="1" applyAlignment="1">
      <alignment horizontal="left" vertical="center"/>
    </xf>
    <xf numFmtId="0" fontId="10" fillId="0" borderId="0" xfId="2" applyFont="1" applyAlignment="1">
      <alignment horizontal="left" vertical="center"/>
    </xf>
    <xf numFmtId="17" fontId="10" fillId="0" borderId="0" xfId="2" applyNumberFormat="1" applyFont="1" applyAlignment="1">
      <alignment horizontal="left" vertical="center"/>
    </xf>
    <xf numFmtId="0" fontId="8" fillId="0" borderId="0" xfId="2" applyFont="1" applyAlignment="1">
      <alignment vertical="center"/>
    </xf>
    <xf numFmtId="188" fontId="8" fillId="0" borderId="0" xfId="11" applyNumberFormat="1" applyFont="1" applyFill="1" applyBorder="1" applyAlignment="1" applyProtection="1">
      <alignment horizontal="right" vertical="center"/>
    </xf>
    <xf numFmtId="191" fontId="8" fillId="0" borderId="0" xfId="2" applyNumberFormat="1" applyFont="1" applyAlignment="1">
      <alignment vertical="center"/>
    </xf>
    <xf numFmtId="188" fontId="8" fillId="0" borderId="0" xfId="11" applyNumberFormat="1" applyFont="1" applyFill="1" applyBorder="1" applyAlignment="1" applyProtection="1">
      <alignment horizontal="right"/>
    </xf>
    <xf numFmtId="0" fontId="10" fillId="0" borderId="0" xfId="2" applyFont="1" applyAlignment="1">
      <alignment horizontal="right"/>
    </xf>
    <xf numFmtId="191" fontId="10" fillId="0" borderId="3" xfId="2" applyNumberFormat="1" applyFont="1" applyBorder="1" applyAlignment="1">
      <alignment horizontal="right" vertical="center"/>
    </xf>
    <xf numFmtId="0" fontId="12" fillId="0" borderId="3" xfId="2" applyFont="1" applyBorder="1" applyAlignment="1">
      <alignment vertical="center"/>
    </xf>
    <xf numFmtId="188" fontId="10" fillId="0" borderId="0" xfId="13" applyNumberFormat="1" applyFont="1" applyFill="1" applyBorder="1" applyAlignment="1" applyProtection="1">
      <alignment horizontal="right" vertical="center"/>
    </xf>
    <xf numFmtId="0" fontId="12" fillId="0" borderId="0" xfId="2" applyFont="1" applyAlignment="1">
      <alignment vertical="center"/>
    </xf>
    <xf numFmtId="188" fontId="8" fillId="0" borderId="0" xfId="13" applyNumberFormat="1" applyFont="1" applyFill="1" applyBorder="1" applyAlignment="1" applyProtection="1">
      <alignment horizontal="right" vertical="center"/>
    </xf>
    <xf numFmtId="188" fontId="8" fillId="0" borderId="0" xfId="13" applyNumberFormat="1" applyFont="1" applyFill="1" applyBorder="1" applyAlignment="1" applyProtection="1">
      <alignment horizontal="right"/>
    </xf>
    <xf numFmtId="0" fontId="8" fillId="0" borderId="0" xfId="2" applyFont="1" applyAlignment="1">
      <alignment horizontal="center"/>
    </xf>
    <xf numFmtId="188" fontId="10" fillId="0" borderId="0" xfId="2" applyNumberFormat="1" applyFont="1" applyAlignment="1">
      <alignment vertical="center"/>
    </xf>
    <xf numFmtId="41" fontId="10" fillId="0" borderId="3" xfId="2" applyNumberFormat="1" applyFont="1" applyBorder="1" applyAlignment="1">
      <alignment vertical="center"/>
    </xf>
    <xf numFmtId="0" fontId="10" fillId="0" borderId="3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11" fillId="0" borderId="0" xfId="2" applyFont="1" applyBorder="1" applyAlignment="1">
      <alignment vertical="center"/>
    </xf>
    <xf numFmtId="188" fontId="10" fillId="0" borderId="0" xfId="15" applyNumberFormat="1" applyFont="1" applyFill="1" applyBorder="1" applyAlignment="1" applyProtection="1">
      <alignment horizontal="right" vertical="center"/>
    </xf>
    <xf numFmtId="0" fontId="11" fillId="0" borderId="0" xfId="2" applyFont="1" applyAlignment="1">
      <alignment vertical="center"/>
    </xf>
    <xf numFmtId="0" fontId="11" fillId="0" borderId="0" xfId="2" applyFont="1" applyBorder="1" applyAlignment="1" applyProtection="1">
      <alignment horizontal="left" vertical="center"/>
    </xf>
    <xf numFmtId="0" fontId="11" fillId="0" borderId="0" xfId="2" applyFont="1" applyAlignment="1" applyProtection="1">
      <alignment horizontal="left" vertical="center"/>
    </xf>
    <xf numFmtId="188" fontId="8" fillId="0" borderId="0" xfId="15" applyNumberFormat="1" applyFont="1" applyFill="1" applyBorder="1" applyAlignment="1" applyProtection="1">
      <alignment horizontal="right" vertical="center"/>
    </xf>
    <xf numFmtId="41" fontId="8" fillId="0" borderId="0" xfId="2" applyNumberFormat="1" applyFont="1" applyBorder="1" applyAlignment="1">
      <alignment horizontal="right" vertical="center"/>
    </xf>
    <xf numFmtId="189" fontId="8" fillId="0" borderId="0" xfId="2" applyNumberFormat="1" applyFont="1" applyAlignment="1">
      <alignment horizontal="center" vertical="center"/>
    </xf>
    <xf numFmtId="3" fontId="8" fillId="0" borderId="5" xfId="15" applyNumberFormat="1" applyFont="1" applyFill="1" applyBorder="1" applyAlignment="1" applyProtection="1">
      <alignment horizontal="right" vertical="center"/>
    </xf>
    <xf numFmtId="189" fontId="8" fillId="0" borderId="5" xfId="15" applyNumberFormat="1" applyFont="1" applyFill="1" applyBorder="1" applyAlignment="1" applyProtection="1">
      <alignment horizontal="right" vertical="center"/>
    </xf>
    <xf numFmtId="0" fontId="5" fillId="0" borderId="0" xfId="2" applyFont="1" applyAlignment="1">
      <alignment vertical="center"/>
    </xf>
    <xf numFmtId="0" fontId="5" fillId="0" borderId="0" xfId="2" applyFont="1" applyAlignment="1"/>
    <xf numFmtId="188" fontId="10" fillId="0" borderId="0" xfId="2" applyNumberFormat="1" applyFont="1" applyAlignment="1">
      <alignment horizontal="right"/>
    </xf>
    <xf numFmtId="188" fontId="10" fillId="0" borderId="3" xfId="2" applyNumberFormat="1" applyFont="1" applyBorder="1" applyAlignment="1">
      <alignment horizontal="right" vertical="center"/>
    </xf>
    <xf numFmtId="188" fontId="10" fillId="0" borderId="0" xfId="18" applyNumberFormat="1" applyFont="1" applyFill="1" applyBorder="1" applyAlignment="1" applyProtection="1">
      <alignment horizontal="right" vertical="center"/>
    </xf>
    <xf numFmtId="188" fontId="10" fillId="0" borderId="0" xfId="18" applyNumberFormat="1" applyFont="1" applyFill="1" applyBorder="1" applyAlignment="1" applyProtection="1">
      <alignment vertical="center"/>
    </xf>
    <xf numFmtId="0" fontId="10" fillId="0" borderId="0" xfId="2" applyFont="1" applyAlignment="1" applyProtection="1">
      <alignment vertical="center"/>
    </xf>
    <xf numFmtId="188" fontId="8" fillId="0" borderId="0" xfId="2" applyNumberFormat="1" applyFont="1" applyAlignment="1">
      <alignment horizontal="right" vertical="center"/>
    </xf>
    <xf numFmtId="2" fontId="8" fillId="0" borderId="0" xfId="2" applyNumberFormat="1" applyFont="1" applyAlignment="1">
      <alignment horizontal="center" vertical="center"/>
    </xf>
    <xf numFmtId="188" fontId="8" fillId="0" borderId="0" xfId="18" applyNumberFormat="1" applyFont="1" applyFill="1" applyBorder="1" applyAlignment="1" applyProtection="1">
      <alignment horizontal="right" vertical="center"/>
    </xf>
    <xf numFmtId="0" fontId="10" fillId="0" borderId="0" xfId="8" applyFont="1" applyAlignment="1"/>
    <xf numFmtId="0" fontId="13" fillId="0" borderId="0" xfId="8" applyFont="1" applyAlignment="1"/>
    <xf numFmtId="0" fontId="15" fillId="0" borderId="0" xfId="2" applyFont="1" applyAlignment="1">
      <alignment horizontal="right"/>
    </xf>
    <xf numFmtId="3" fontId="8" fillId="0" borderId="0" xfId="2" applyNumberFormat="1" applyFont="1" applyAlignment="1">
      <alignment horizontal="right"/>
    </xf>
    <xf numFmtId="0" fontId="8" fillId="0" borderId="0" xfId="2" applyFont="1" applyAlignment="1"/>
    <xf numFmtId="0" fontId="10" fillId="0" borderId="0" xfId="2" applyFont="1" applyAlignment="1"/>
    <xf numFmtId="0" fontId="10" fillId="0" borderId="0" xfId="4" applyFont="1" applyAlignment="1">
      <alignment vertical="center"/>
    </xf>
    <xf numFmtId="0" fontId="8" fillId="0" borderId="0" xfId="4" applyFont="1" applyAlignment="1">
      <alignment vertical="center"/>
    </xf>
    <xf numFmtId="0" fontId="9" fillId="0" borderId="0" xfId="2" applyFont="1" applyAlignment="1">
      <alignment vertical="center"/>
    </xf>
    <xf numFmtId="0" fontId="6" fillId="0" borderId="0" xfId="2" quotePrefix="1" applyFont="1" applyAlignment="1">
      <alignment vertical="center"/>
    </xf>
    <xf numFmtId="188" fontId="6" fillId="0" borderId="1" xfId="4" applyNumberFormat="1" applyFont="1" applyBorder="1" applyAlignment="1">
      <alignment horizontal="right" vertical="center"/>
    </xf>
    <xf numFmtId="0" fontId="10" fillId="0" borderId="3" xfId="4" applyFont="1" applyBorder="1" applyAlignment="1">
      <alignment vertical="center"/>
    </xf>
    <xf numFmtId="188" fontId="10" fillId="0" borderId="0" xfId="20" applyNumberFormat="1" applyFont="1" applyFill="1" applyBorder="1" applyAlignment="1" applyProtection="1">
      <alignment horizontal="right" vertical="center"/>
    </xf>
    <xf numFmtId="0" fontId="10" fillId="0" borderId="0" xfId="4" applyFont="1" applyBorder="1" applyAlignment="1" applyProtection="1">
      <alignment horizontal="left" vertical="center"/>
    </xf>
    <xf numFmtId="190" fontId="10" fillId="0" borderId="0" xfId="4" applyNumberFormat="1" applyFont="1" applyBorder="1" applyAlignment="1" applyProtection="1">
      <alignment horizontal="left" vertical="center"/>
    </xf>
    <xf numFmtId="0" fontId="10" fillId="0" borderId="0" xfId="4" applyFont="1" applyAlignment="1" applyProtection="1">
      <alignment horizontal="left" vertical="center"/>
    </xf>
    <xf numFmtId="0" fontId="12" fillId="0" borderId="0" xfId="4" applyFont="1" applyBorder="1" applyAlignment="1">
      <alignment vertical="center"/>
    </xf>
    <xf numFmtId="188" fontId="8" fillId="0" borderId="0" xfId="20" applyNumberFormat="1" applyFont="1" applyFill="1" applyBorder="1" applyAlignment="1" applyProtection="1">
      <alignment horizontal="right" vertical="center"/>
    </xf>
    <xf numFmtId="0" fontId="8" fillId="0" borderId="0" xfId="4" applyFont="1" applyAlignment="1">
      <alignment horizontal="center" vertical="center"/>
    </xf>
    <xf numFmtId="0" fontId="8" fillId="0" borderId="5" xfId="4" applyFont="1" applyBorder="1" applyAlignment="1">
      <alignment horizontal="right" vertical="center"/>
    </xf>
    <xf numFmtId="0" fontId="8" fillId="0" borderId="5" xfId="4" applyFont="1" applyBorder="1" applyAlignment="1">
      <alignment horizontal="center" vertical="center"/>
    </xf>
    <xf numFmtId="0" fontId="5" fillId="0" borderId="0" xfId="4" applyFont="1" applyAlignment="1"/>
    <xf numFmtId="0" fontId="9" fillId="0" borderId="0" xfId="4" applyFont="1" applyAlignment="1"/>
    <xf numFmtId="0" fontId="16" fillId="0" borderId="0" xfId="0" applyFont="1" applyAlignment="1">
      <alignment horizontal="right"/>
    </xf>
    <xf numFmtId="0" fontId="9" fillId="0" borderId="0" xfId="8" applyFont="1"/>
    <xf numFmtId="3" fontId="9" fillId="0" borderId="0" xfId="8" applyNumberFormat="1" applyFont="1"/>
    <xf numFmtId="0" fontId="10" fillId="0" borderId="0" xfId="8" applyFont="1"/>
    <xf numFmtId="0" fontId="6" fillId="0" borderId="0" xfId="8" quotePrefix="1" applyFont="1"/>
    <xf numFmtId="191" fontId="10" fillId="0" borderId="1" xfId="8" applyNumberFormat="1" applyFont="1" applyBorder="1" applyAlignment="1">
      <alignment horizontal="right" vertical="center"/>
    </xf>
    <xf numFmtId="0" fontId="8" fillId="0" borderId="1" xfId="8" applyFont="1" applyBorder="1" applyAlignment="1">
      <alignment vertical="center"/>
    </xf>
    <xf numFmtId="191" fontId="10" fillId="0" borderId="0" xfId="8" applyNumberFormat="1" applyFont="1" applyAlignment="1">
      <alignment horizontal="right"/>
    </xf>
    <xf numFmtId="191" fontId="10" fillId="0" borderId="0" xfId="8" applyNumberFormat="1" applyFont="1" applyBorder="1" applyAlignment="1">
      <alignment horizontal="right" vertical="center"/>
    </xf>
    <xf numFmtId="0" fontId="10" fillId="0" borderId="0" xfId="8" applyFont="1" applyBorder="1" applyAlignment="1">
      <alignment vertical="center"/>
    </xf>
    <xf numFmtId="0" fontId="10" fillId="0" borderId="0" xfId="8" applyFont="1" applyAlignment="1">
      <alignment vertical="center"/>
    </xf>
    <xf numFmtId="0" fontId="8" fillId="0" borderId="0" xfId="8" applyFont="1" applyAlignment="1">
      <alignment vertical="center"/>
    </xf>
    <xf numFmtId="2" fontId="5" fillId="0" borderId="0" xfId="8" applyNumberFormat="1" applyFont="1" applyAlignment="1">
      <alignment horizontal="right"/>
    </xf>
    <xf numFmtId="191" fontId="5" fillId="0" borderId="0" xfId="8" applyNumberFormat="1" applyFont="1" applyBorder="1" applyAlignment="1">
      <alignment horizontal="right" vertical="center"/>
    </xf>
    <xf numFmtId="0" fontId="5" fillId="0" borderId="0" xfId="8" applyFont="1" applyAlignment="1">
      <alignment vertical="center"/>
    </xf>
    <xf numFmtId="0" fontId="5" fillId="0" borderId="0" xfId="8" applyFont="1" applyBorder="1" applyAlignment="1">
      <alignment horizontal="center" vertical="center"/>
    </xf>
    <xf numFmtId="0" fontId="9" fillId="0" borderId="0" xfId="8" applyFont="1" applyAlignment="1">
      <alignment vertical="center"/>
    </xf>
    <xf numFmtId="0" fontId="5" fillId="0" borderId="0" xfId="8" applyFont="1" applyBorder="1"/>
    <xf numFmtId="0" fontId="5" fillId="0" borderId="0" xfId="8" applyFont="1" applyBorder="1" applyAlignment="1">
      <alignment horizontal="right"/>
    </xf>
    <xf numFmtId="0" fontId="5" fillId="0" borderId="0" xfId="8" applyFont="1" applyBorder="1" applyAlignment="1">
      <alignment vertical="center"/>
    </xf>
    <xf numFmtId="194" fontId="8" fillId="0" borderId="0" xfId="23" applyNumberFormat="1" applyFont="1" applyBorder="1"/>
    <xf numFmtId="0" fontId="8" fillId="0" borderId="0" xfId="8" applyFont="1" applyBorder="1" applyAlignment="1">
      <alignment vertical="center"/>
    </xf>
    <xf numFmtId="0" fontId="5" fillId="0" borderId="0" xfId="8" applyFont="1"/>
    <xf numFmtId="0" fontId="5" fillId="0" borderId="2" xfId="8" applyFont="1" applyBorder="1" applyAlignment="1">
      <alignment horizontal="right" vertical="center"/>
    </xf>
    <xf numFmtId="0" fontId="5" fillId="0" borderId="2" xfId="8" applyFont="1" applyBorder="1" applyAlignment="1">
      <alignment horizontal="center" vertical="center"/>
    </xf>
    <xf numFmtId="0" fontId="5" fillId="0" borderId="0" xfId="8" applyFont="1" applyAlignment="1">
      <alignment horizontal="center"/>
    </xf>
    <xf numFmtId="0" fontId="8" fillId="0" borderId="0" xfId="4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187" fontId="10" fillId="0" borderId="0" xfId="1" applyNumberFormat="1" applyFont="1" applyAlignment="1">
      <alignment horizontal="right"/>
    </xf>
    <xf numFmtId="187" fontId="13" fillId="0" borderId="0" xfId="1" applyNumberFormat="1" applyFont="1"/>
    <xf numFmtId="187" fontId="8" fillId="0" borderId="0" xfId="1" applyNumberFormat="1" applyFont="1" applyAlignment="1">
      <alignment horizontal="right"/>
    </xf>
    <xf numFmtId="3" fontId="10" fillId="0" borderId="0" xfId="0" applyNumberFormat="1" applyFont="1"/>
    <xf numFmtId="3" fontId="10" fillId="0" borderId="0" xfId="0" applyNumberFormat="1" applyFont="1" applyAlignment="1">
      <alignment horizontal="right"/>
    </xf>
    <xf numFmtId="188" fontId="10" fillId="0" borderId="0" xfId="1" applyNumberFormat="1" applyFont="1" applyAlignment="1">
      <alignment horizontal="right"/>
    </xf>
    <xf numFmtId="3" fontId="8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187" fontId="10" fillId="0" borderId="0" xfId="1" applyNumberFormat="1" applyFont="1"/>
    <xf numFmtId="3" fontId="8" fillId="0" borderId="0" xfId="0" applyNumberFormat="1" applyFont="1"/>
    <xf numFmtId="189" fontId="7" fillId="0" borderId="0" xfId="9" applyNumberFormat="1" applyFont="1" applyAlignment="1">
      <alignment vertical="center"/>
    </xf>
    <xf numFmtId="0" fontId="20" fillId="0" borderId="0" xfId="2" applyFont="1" applyAlignment="1">
      <alignment vertical="center"/>
    </xf>
    <xf numFmtId="3" fontId="19" fillId="0" borderId="0" xfId="25" applyNumberFormat="1" applyFont="1" applyAlignment="1">
      <alignment horizontal="center" vertical="center"/>
    </xf>
    <xf numFmtId="3" fontId="20" fillId="0" borderId="0" xfId="2" applyNumberFormat="1" applyFont="1" applyAlignment="1">
      <alignment vertical="center"/>
    </xf>
    <xf numFmtId="3" fontId="20" fillId="0" borderId="0" xfId="2" applyNumberFormat="1" applyFont="1" applyAlignment="1">
      <alignment horizontal="right"/>
    </xf>
    <xf numFmtId="0" fontId="20" fillId="0" borderId="0" xfId="2" applyFont="1" applyBorder="1" applyAlignment="1">
      <alignment vertical="center"/>
    </xf>
    <xf numFmtId="0" fontId="20" fillId="0" borderId="0" xfId="2" applyFont="1" applyAlignment="1">
      <alignment horizontal="right"/>
    </xf>
    <xf numFmtId="0" fontId="21" fillId="0" borderId="0" xfId="2" applyFont="1" applyAlignment="1">
      <alignment vertical="center"/>
    </xf>
    <xf numFmtId="0" fontId="22" fillId="0" borderId="0" xfId="25" applyFont="1" applyAlignment="1">
      <alignment horizontal="center"/>
    </xf>
    <xf numFmtId="0" fontId="10" fillId="0" borderId="0" xfId="0" applyFont="1" applyAlignment="1">
      <alignment horizontal="right" vertical="center"/>
    </xf>
    <xf numFmtId="187" fontId="10" fillId="0" borderId="0" xfId="1" applyNumberFormat="1" applyFont="1" applyAlignment="1">
      <alignment horizontal="right" vertical="center"/>
    </xf>
    <xf numFmtId="187" fontId="10" fillId="0" borderId="0" xfId="2" applyNumberFormat="1" applyFont="1" applyAlignment="1">
      <alignment vertical="center"/>
    </xf>
    <xf numFmtId="192" fontId="10" fillId="0" borderId="0" xfId="0" applyNumberFormat="1" applyFont="1" applyAlignment="1">
      <alignment horizontal="right"/>
    </xf>
    <xf numFmtId="0" fontId="15" fillId="0" borderId="0" xfId="0" applyFont="1" applyAlignment="1">
      <alignment horizontal="right" vertical="center"/>
    </xf>
    <xf numFmtId="2" fontId="8" fillId="0" borderId="0" xfId="2" applyNumberFormat="1" applyFont="1"/>
    <xf numFmtId="193" fontId="10" fillId="0" borderId="0" xfId="13" applyNumberFormat="1" applyFont="1" applyFill="1" applyBorder="1" applyAlignment="1" applyProtection="1">
      <alignment horizontal="right" vertical="center"/>
    </xf>
    <xf numFmtId="0" fontId="23" fillId="0" borderId="0" xfId="25" applyFont="1" applyAlignment="1">
      <alignment horizontal="center"/>
    </xf>
    <xf numFmtId="0" fontId="16" fillId="0" borderId="0" xfId="2" applyFont="1" applyAlignment="1">
      <alignment vertical="center"/>
    </xf>
    <xf numFmtId="3" fontId="23" fillId="0" borderId="0" xfId="25" applyNumberFormat="1" applyFont="1" applyAlignment="1">
      <alignment horizontal="center"/>
    </xf>
    <xf numFmtId="3" fontId="24" fillId="0" borderId="0" xfId="25" applyNumberFormat="1" applyFont="1" applyAlignment="1">
      <alignment horizontal="center"/>
    </xf>
    <xf numFmtId="190" fontId="16" fillId="0" borderId="0" xfId="2" applyNumberFormat="1" applyFont="1" applyAlignment="1">
      <alignment vertical="center"/>
    </xf>
    <xf numFmtId="0" fontId="23" fillId="0" borderId="0" xfId="25" applyFont="1" applyAlignment="1">
      <alignment horizontal="left"/>
    </xf>
    <xf numFmtId="190" fontId="23" fillId="0" borderId="0" xfId="25" applyNumberFormat="1" applyFont="1" applyAlignment="1"/>
    <xf numFmtId="187" fontId="23" fillId="0" borderId="0" xfId="25" applyNumberFormat="1" applyFont="1" applyAlignment="1">
      <alignment horizontal="center"/>
    </xf>
    <xf numFmtId="0" fontId="25" fillId="0" borderId="0" xfId="2" applyFont="1" applyAlignment="1">
      <alignment vertical="center"/>
    </xf>
    <xf numFmtId="0" fontId="26" fillId="0" borderId="0" xfId="2" applyFont="1" applyAlignment="1">
      <alignment vertical="center"/>
    </xf>
    <xf numFmtId="0" fontId="16" fillId="0" borderId="0" xfId="25" applyFont="1" applyAlignment="1" applyProtection="1">
      <alignment horizontal="center"/>
    </xf>
    <xf numFmtId="0" fontId="16" fillId="0" borderId="0" xfId="2" applyFont="1" applyAlignment="1"/>
    <xf numFmtId="0" fontId="23" fillId="0" borderId="0" xfId="25" quotePrefix="1" applyNumberFormat="1" applyFont="1" applyAlignment="1">
      <alignment horizontal="center"/>
    </xf>
    <xf numFmtId="3" fontId="16" fillId="0" borderId="0" xfId="2" applyNumberFormat="1" applyFont="1" applyAlignment="1">
      <alignment horizontal="center"/>
    </xf>
    <xf numFmtId="3" fontId="16" fillId="0" borderId="0" xfId="2" applyNumberFormat="1" applyFont="1" applyAlignment="1"/>
    <xf numFmtId="0" fontId="11" fillId="0" borderId="0" xfId="2" applyFont="1" applyAlignment="1" applyProtection="1">
      <alignment horizontal="left"/>
    </xf>
    <xf numFmtId="0" fontId="11" fillId="0" borderId="0" xfId="2" applyFont="1" applyBorder="1" applyAlignment="1" applyProtection="1">
      <alignment horizontal="left"/>
    </xf>
    <xf numFmtId="0" fontId="11" fillId="0" borderId="0" xfId="2" applyFont="1" applyBorder="1" applyAlignment="1"/>
    <xf numFmtId="0" fontId="11" fillId="0" borderId="0" xfId="2" applyFont="1" applyAlignment="1"/>
    <xf numFmtId="0" fontId="10" fillId="0" borderId="0" xfId="2" applyFont="1" applyAlignment="1" applyProtection="1">
      <alignment horizontal="left"/>
    </xf>
    <xf numFmtId="0" fontId="10" fillId="0" borderId="0" xfId="2" applyFont="1" applyAlignment="1" applyProtection="1"/>
    <xf numFmtId="0" fontId="10" fillId="0" borderId="0" xfId="2" applyFont="1" applyBorder="1" applyAlignment="1" applyProtection="1">
      <alignment horizontal="left"/>
    </xf>
    <xf numFmtId="0" fontId="13" fillId="0" borderId="0" xfId="0" applyFont="1"/>
    <xf numFmtId="0" fontId="27" fillId="0" borderId="0" xfId="0" applyFont="1" applyAlignment="1">
      <alignment horizontal="right"/>
    </xf>
    <xf numFmtId="188" fontId="10" fillId="0" borderId="0" xfId="0" applyNumberFormat="1" applyFont="1" applyAlignment="1">
      <alignment horizontal="right"/>
    </xf>
    <xf numFmtId="191" fontId="10" fillId="0" borderId="0" xfId="4" applyNumberFormat="1" applyFont="1" applyAlignment="1">
      <alignment vertical="center"/>
    </xf>
    <xf numFmtId="190" fontId="8" fillId="0" borderId="0" xfId="8" applyNumberFormat="1" applyFont="1" applyAlignment="1">
      <alignment vertical="center"/>
    </xf>
    <xf numFmtId="3" fontId="8" fillId="0" borderId="0" xfId="8" applyNumberFormat="1" applyFont="1" applyAlignment="1">
      <alignment vertical="center"/>
    </xf>
    <xf numFmtId="3" fontId="10" fillId="0" borderId="0" xfId="8" applyNumberFormat="1" applyFont="1" applyAlignment="1">
      <alignment vertical="center"/>
    </xf>
    <xf numFmtId="4" fontId="10" fillId="0" borderId="0" xfId="0" applyNumberFormat="1" applyFont="1" applyAlignment="1">
      <alignment horizontal="right"/>
    </xf>
    <xf numFmtId="4" fontId="10" fillId="0" borderId="0" xfId="8" applyNumberFormat="1" applyFont="1" applyAlignment="1">
      <alignment vertical="center"/>
    </xf>
    <xf numFmtId="4" fontId="8" fillId="0" borderId="0" xfId="0" applyNumberFormat="1" applyFont="1"/>
    <xf numFmtId="4" fontId="8" fillId="0" borderId="0" xfId="8" applyNumberFormat="1" applyFont="1" applyAlignment="1">
      <alignment vertical="center"/>
    </xf>
    <xf numFmtId="190" fontId="5" fillId="0" borderId="0" xfId="8" applyNumberFormat="1" applyFont="1" applyAlignment="1">
      <alignment vertical="center"/>
    </xf>
    <xf numFmtId="191" fontId="8" fillId="0" borderId="0" xfId="4" applyNumberFormat="1" applyFont="1" applyAlignment="1">
      <alignment vertical="center"/>
    </xf>
    <xf numFmtId="2" fontId="10" fillId="0" borderId="0" xfId="4" applyNumberFormat="1" applyFont="1" applyAlignment="1">
      <alignment vertical="center"/>
    </xf>
    <xf numFmtId="1" fontId="10" fillId="0" borderId="0" xfId="4" applyNumberFormat="1" applyFont="1" applyAlignment="1">
      <alignment vertical="center"/>
    </xf>
    <xf numFmtId="1" fontId="8" fillId="0" borderId="0" xfId="4" applyNumberFormat="1" applyFont="1" applyAlignment="1">
      <alignment vertical="center"/>
    </xf>
    <xf numFmtId="191" fontId="8" fillId="0" borderId="0" xfId="0" applyNumberFormat="1" applyFont="1" applyAlignment="1">
      <alignment horizontal="right"/>
    </xf>
    <xf numFmtId="191" fontId="13" fillId="0" borderId="0" xfId="0" applyNumberFormat="1" applyFont="1"/>
    <xf numFmtId="191" fontId="10" fillId="0" borderId="0" xfId="0" applyNumberFormat="1" applyFont="1" applyAlignment="1">
      <alignment horizontal="right"/>
    </xf>
    <xf numFmtId="1" fontId="8" fillId="0" borderId="0" xfId="2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2" fontId="10" fillId="0" borderId="0" xfId="2" applyNumberFormat="1" applyFont="1" applyAlignment="1">
      <alignment vertical="center"/>
    </xf>
    <xf numFmtId="0" fontId="13" fillId="0" borderId="0" xfId="0" applyFont="1" applyAlignment="1">
      <alignment vertical="center"/>
    </xf>
    <xf numFmtId="191" fontId="10" fillId="0" borderId="0" xfId="2" applyNumberFormat="1" applyFont="1" applyAlignment="1">
      <alignment vertical="center"/>
    </xf>
    <xf numFmtId="1" fontId="10" fillId="0" borderId="0" xfId="2" applyNumberFormat="1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2" fontId="10" fillId="0" borderId="0" xfId="2" applyNumberFormat="1" applyFont="1" applyBorder="1" applyAlignment="1">
      <alignment vertical="center"/>
    </xf>
    <xf numFmtId="2" fontId="8" fillId="0" borderId="0" xfId="2" applyNumberFormat="1" applyFont="1" applyAlignment="1">
      <alignment vertical="center"/>
    </xf>
    <xf numFmtId="195" fontId="8" fillId="0" borderId="0" xfId="2" applyNumberFormat="1" applyFont="1" applyBorder="1" applyAlignment="1">
      <alignment horizontal="right" vertical="center"/>
    </xf>
    <xf numFmtId="2" fontId="10" fillId="0" borderId="0" xfId="0" applyNumberFormat="1" applyFont="1" applyAlignment="1">
      <alignment horizontal="right" vertical="center" wrapText="1"/>
    </xf>
    <xf numFmtId="2" fontId="10" fillId="0" borderId="0" xfId="0" applyNumberFormat="1" applyFont="1"/>
    <xf numFmtId="2" fontId="10" fillId="0" borderId="0" xfId="1" applyNumberFormat="1" applyFont="1" applyAlignment="1">
      <alignment horizontal="right"/>
    </xf>
    <xf numFmtId="2" fontId="10" fillId="0" borderId="0" xfId="0" applyNumberFormat="1" applyFont="1" applyAlignment="1">
      <alignment vertical="center"/>
    </xf>
    <xf numFmtId="2" fontId="10" fillId="0" borderId="0" xfId="1" applyNumberFormat="1" applyFont="1" applyAlignment="1">
      <alignment horizontal="right" vertical="center"/>
    </xf>
    <xf numFmtId="189" fontId="10" fillId="0" borderId="0" xfId="2" applyNumberFormat="1" applyFont="1"/>
    <xf numFmtId="187" fontId="8" fillId="0" borderId="0" xfId="2" applyNumberFormat="1" applyFont="1" applyAlignment="1">
      <alignment vertical="center"/>
    </xf>
    <xf numFmtId="0" fontId="8" fillId="0" borderId="0" xfId="2" applyFont="1" applyBorder="1" applyAlignment="1">
      <alignment horizontal="center" vertical="center"/>
    </xf>
    <xf numFmtId="188" fontId="6" fillId="0" borderId="0" xfId="9" applyNumberFormat="1" applyFont="1"/>
    <xf numFmtId="0" fontId="8" fillId="0" borderId="4" xfId="4" applyFont="1" applyBorder="1" applyAlignment="1">
      <alignment horizontal="center" vertical="center"/>
    </xf>
    <xf numFmtId="0" fontId="8" fillId="0" borderId="0" xfId="4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8" fillId="0" borderId="0" xfId="2" applyFont="1" applyBorder="1" applyAlignment="1">
      <alignment horizontal="left" vertical="top"/>
    </xf>
    <xf numFmtId="0" fontId="8" fillId="0" borderId="4" xfId="2" applyFont="1" applyBorder="1" applyAlignment="1">
      <alignment horizontal="center"/>
    </xf>
    <xf numFmtId="43" fontId="10" fillId="0" borderId="0" xfId="2" applyNumberFormat="1" applyFont="1" applyAlignment="1">
      <alignment vertical="center"/>
    </xf>
  </cellXfs>
  <cellStyles count="29">
    <cellStyle name="Comma" xfId="1" builtinId="3"/>
    <cellStyle name="Comma 2" xfId="5"/>
    <cellStyle name="Normal" xfId="0" builtinId="0"/>
    <cellStyle name="Normal 2" xfId="6"/>
    <cellStyle name="เครื่องหมายจุลภาค 2" xfId="7"/>
    <cellStyle name="เครื่องหมายจุลภาค 3" xfId="3"/>
    <cellStyle name="เครื่องหมายจุลภาค 3 2" xfId="9"/>
    <cellStyle name="เครื่องหมายจุลภาค 4" xfId="11"/>
    <cellStyle name="เครื่องหมายจุลภาค 4 2" xfId="12"/>
    <cellStyle name="เครื่องหมายจุลภาค 5" xfId="13"/>
    <cellStyle name="เครื่องหมายจุลภาค 5 2" xfId="14"/>
    <cellStyle name="เครื่องหมายจุลภาค 5 3" xfId="26"/>
    <cellStyle name="เครื่องหมายจุลภาค 6" xfId="15"/>
    <cellStyle name="เครื่องหมายจุลภาค 6 2" xfId="17"/>
    <cellStyle name="เครื่องหมายจุลภาค 7" xfId="16"/>
    <cellStyle name="เครื่องหมายจุลภาค 7 2" xfId="18"/>
    <cellStyle name="เครื่องหมายจุลภาค 7 3" xfId="19"/>
    <cellStyle name="เครื่องหมายจุลภาค 8" xfId="20"/>
    <cellStyle name="เครื่องหมายจุลภาค 8 2" xfId="22"/>
    <cellStyle name="เครื่องหมายจุลภาค 9" xfId="21"/>
    <cellStyle name="เครื่องหมายจุลภาค 9 2" xfId="23"/>
    <cellStyle name="เครื่องหมายจุลภาค 9 3" xfId="24"/>
    <cellStyle name="จุลภาค 2" xfId="28"/>
    <cellStyle name="ปกติ 2" xfId="8"/>
    <cellStyle name="ปกติ 2 2" xfId="2"/>
    <cellStyle name="ปกติ 3" xfId="4"/>
    <cellStyle name="ปกติ 4" xfId="10"/>
    <cellStyle name="ปกติ 5" xfId="25"/>
    <cellStyle name="ปกติ 5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0" y="999580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205740</xdr:colOff>
      <xdr:row>30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5256167"/>
          <a:ext cx="205740" cy="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56260" y="8743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181100" y="1323975"/>
          <a:ext cx="213360" cy="5524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zoomScaleNormal="100" workbookViewId="0"/>
  </sheetViews>
  <sheetFormatPr defaultColWidth="11.28515625" defaultRowHeight="18" customHeight="1" x14ac:dyDescent="0.5"/>
  <cols>
    <col min="1" max="1" width="45.140625" style="20" customWidth="1"/>
    <col min="2" max="4" width="17.140625" style="20" customWidth="1"/>
    <col min="5" max="16384" width="11.28515625" style="20"/>
  </cols>
  <sheetData>
    <row r="1" spans="1:5" s="81" customFormat="1" ht="49.15" customHeight="1" x14ac:dyDescent="0.55000000000000004">
      <c r="A1" s="81" t="s">
        <v>130</v>
      </c>
      <c r="B1" s="82"/>
      <c r="C1" s="82"/>
      <c r="D1" s="82"/>
    </row>
    <row r="2" spans="1:5" s="41" customFormat="1" ht="9" customHeight="1" x14ac:dyDescent="0.5">
      <c r="A2" s="21"/>
      <c r="B2" s="21"/>
      <c r="C2" s="21"/>
      <c r="D2" s="21"/>
    </row>
    <row r="3" spans="1:5" s="41" customFormat="1" ht="23.25" customHeight="1" x14ac:dyDescent="0.5">
      <c r="A3" s="23" t="s">
        <v>96</v>
      </c>
      <c r="B3" s="22" t="s">
        <v>0</v>
      </c>
      <c r="C3" s="22" t="s">
        <v>31</v>
      </c>
      <c r="D3" s="22" t="s">
        <v>30</v>
      </c>
    </row>
    <row r="4" spans="1:5" s="41" customFormat="1" ht="18" customHeight="1" x14ac:dyDescent="0.5">
      <c r="A4" s="213"/>
      <c r="B4" s="217" t="s">
        <v>29</v>
      </c>
      <c r="C4" s="217"/>
      <c r="D4" s="217"/>
    </row>
    <row r="5" spans="1:5" s="41" customFormat="1" ht="18" customHeight="1" x14ac:dyDescent="0.55000000000000004">
      <c r="A5" s="52" t="s">
        <v>5</v>
      </c>
      <c r="B5" s="80">
        <v>1164344</v>
      </c>
      <c r="C5" s="80">
        <v>655575</v>
      </c>
      <c r="D5" s="80">
        <v>508769</v>
      </c>
      <c r="E5" s="77"/>
    </row>
    <row r="6" spans="1:5" s="41" customFormat="1" ht="8.25" customHeight="1" x14ac:dyDescent="0.55000000000000004">
      <c r="A6" s="52"/>
      <c r="B6" s="79"/>
      <c r="C6" s="79"/>
      <c r="D6" s="79"/>
    </row>
    <row r="7" spans="1:5" ht="18.600000000000001" customHeight="1" x14ac:dyDescent="0.55000000000000004">
      <c r="A7" s="174" t="s">
        <v>95</v>
      </c>
      <c r="B7" s="79"/>
      <c r="C7" s="79"/>
      <c r="D7" s="79"/>
    </row>
    <row r="8" spans="1:5" ht="18.600000000000001" customHeight="1" x14ac:dyDescent="0.55000000000000004">
      <c r="A8" s="174" t="s">
        <v>94</v>
      </c>
      <c r="B8" s="132">
        <v>30501</v>
      </c>
      <c r="C8" s="132">
        <v>21550</v>
      </c>
      <c r="D8" s="132">
        <v>8951</v>
      </c>
      <c r="E8" s="77"/>
    </row>
    <row r="9" spans="1:5" ht="18.600000000000001" customHeight="1" x14ac:dyDescent="0.55000000000000004">
      <c r="A9" s="174" t="s">
        <v>93</v>
      </c>
      <c r="B9" s="132">
        <v>56131</v>
      </c>
      <c r="C9" s="132">
        <v>14430</v>
      </c>
      <c r="D9" s="132">
        <v>41701</v>
      </c>
      <c r="E9" s="77"/>
    </row>
    <row r="10" spans="1:5" ht="18.600000000000001" customHeight="1" x14ac:dyDescent="0.55000000000000004">
      <c r="A10" s="174" t="s">
        <v>92</v>
      </c>
      <c r="B10" s="100"/>
      <c r="C10" s="100"/>
      <c r="D10" s="100"/>
      <c r="E10" s="78"/>
    </row>
    <row r="11" spans="1:5" ht="18.600000000000001" customHeight="1" x14ac:dyDescent="0.55000000000000004">
      <c r="A11" s="174" t="s">
        <v>91</v>
      </c>
      <c r="B11" s="132">
        <v>37933</v>
      </c>
      <c r="C11" s="132">
        <v>24614</v>
      </c>
      <c r="D11" s="132">
        <v>13319</v>
      </c>
      <c r="E11" s="77"/>
    </row>
    <row r="12" spans="1:5" ht="18.600000000000001" customHeight="1" x14ac:dyDescent="0.55000000000000004">
      <c r="A12" s="174" t="s">
        <v>90</v>
      </c>
      <c r="B12" s="132">
        <v>40136</v>
      </c>
      <c r="C12" s="132">
        <v>9318</v>
      </c>
      <c r="D12" s="132">
        <v>30818</v>
      </c>
      <c r="E12" s="77"/>
    </row>
    <row r="13" spans="1:5" ht="18.600000000000001" customHeight="1" x14ac:dyDescent="0.55000000000000004">
      <c r="A13" s="174" t="s">
        <v>89</v>
      </c>
      <c r="B13" s="132">
        <v>232153</v>
      </c>
      <c r="C13" s="132">
        <v>94988</v>
      </c>
      <c r="D13" s="132">
        <v>137165</v>
      </c>
      <c r="E13" s="77"/>
    </row>
    <row r="14" spans="1:5" ht="18.600000000000001" customHeight="1" x14ac:dyDescent="0.55000000000000004">
      <c r="A14" s="174" t="s">
        <v>88</v>
      </c>
      <c r="B14" s="100"/>
      <c r="C14" s="100"/>
      <c r="D14" s="100"/>
      <c r="E14" s="78"/>
    </row>
    <row r="15" spans="1:5" ht="18.600000000000001" customHeight="1" x14ac:dyDescent="0.55000000000000004">
      <c r="A15" s="175" t="s">
        <v>87</v>
      </c>
      <c r="B15" s="132">
        <v>370035</v>
      </c>
      <c r="C15" s="132">
        <v>237295</v>
      </c>
      <c r="D15" s="132">
        <v>132740</v>
      </c>
      <c r="E15" s="77"/>
    </row>
    <row r="16" spans="1:5" ht="18.600000000000001" customHeight="1" x14ac:dyDescent="0.55000000000000004">
      <c r="A16" s="174" t="s">
        <v>86</v>
      </c>
      <c r="B16" s="100"/>
      <c r="C16" s="100"/>
      <c r="D16" s="100"/>
      <c r="E16" s="78"/>
    </row>
    <row r="17" spans="1:5" ht="18.600000000000001" customHeight="1" x14ac:dyDescent="0.55000000000000004">
      <c r="A17" s="174" t="s">
        <v>85</v>
      </c>
      <c r="B17" s="132">
        <v>154712</v>
      </c>
      <c r="C17" s="132">
        <v>122432</v>
      </c>
      <c r="D17" s="132">
        <v>32280</v>
      </c>
      <c r="E17" s="77"/>
    </row>
    <row r="18" spans="1:5" ht="18.600000000000001" customHeight="1" x14ac:dyDescent="0.55000000000000004">
      <c r="A18" s="174" t="s">
        <v>84</v>
      </c>
      <c r="B18" s="100"/>
      <c r="C18" s="100"/>
      <c r="D18" s="100"/>
      <c r="E18" s="78"/>
    </row>
    <row r="19" spans="1:5" ht="18.600000000000001" customHeight="1" x14ac:dyDescent="0.55000000000000004">
      <c r="A19" s="174" t="s">
        <v>83</v>
      </c>
      <c r="B19" s="132">
        <v>139310</v>
      </c>
      <c r="C19" s="132">
        <v>73267</v>
      </c>
      <c r="D19" s="132">
        <v>66043</v>
      </c>
      <c r="E19" s="77"/>
    </row>
    <row r="20" spans="1:5" ht="18.600000000000001" customHeight="1" x14ac:dyDescent="0.55000000000000004">
      <c r="A20" s="174" t="s">
        <v>82</v>
      </c>
      <c r="B20" s="100"/>
      <c r="C20" s="100"/>
      <c r="D20" s="100"/>
      <c r="E20" s="78"/>
    </row>
    <row r="21" spans="1:5" ht="18.600000000000001" customHeight="1" x14ac:dyDescent="0.55000000000000004">
      <c r="A21" s="174" t="s">
        <v>81</v>
      </c>
      <c r="B21" s="132">
        <v>103433</v>
      </c>
      <c r="C21" s="132">
        <v>57681</v>
      </c>
      <c r="D21" s="132">
        <v>45752</v>
      </c>
      <c r="E21" s="77"/>
    </row>
    <row r="22" spans="1:5" ht="18.600000000000001" customHeight="1" x14ac:dyDescent="0.55000000000000004">
      <c r="A22" s="176" t="s">
        <v>80</v>
      </c>
      <c r="B22" s="14" t="s">
        <v>10</v>
      </c>
      <c r="C22" s="14" t="s">
        <v>10</v>
      </c>
      <c r="D22" s="14" t="s">
        <v>10</v>
      </c>
      <c r="E22" s="77"/>
    </row>
    <row r="23" spans="1:5" ht="21.75" customHeight="1" x14ac:dyDescent="0.5">
      <c r="B23" s="218" t="s">
        <v>25</v>
      </c>
      <c r="C23" s="218"/>
      <c r="D23" s="218"/>
    </row>
    <row r="24" spans="1:5" s="41" customFormat="1" ht="18" customHeight="1" x14ac:dyDescent="0.5">
      <c r="A24" s="21" t="s">
        <v>5</v>
      </c>
      <c r="B24" s="76">
        <f>B5/$B$5*100</f>
        <v>100</v>
      </c>
      <c r="C24" s="76">
        <f>C5/$C$5*100</f>
        <v>100</v>
      </c>
      <c r="D24" s="76">
        <f>D5/$D$5*100</f>
        <v>100</v>
      </c>
      <c r="E24" s="20"/>
    </row>
    <row r="25" spans="1:5" s="41" customFormat="1" ht="4.9000000000000004" customHeight="1" x14ac:dyDescent="0.5">
      <c r="A25" s="75"/>
      <c r="B25" s="74"/>
      <c r="C25" s="74"/>
      <c r="D25" s="74"/>
      <c r="E25" s="20"/>
    </row>
    <row r="26" spans="1:5" ht="19.149999999999999" customHeight="1" x14ac:dyDescent="0.5">
      <c r="A26" s="16" t="s">
        <v>95</v>
      </c>
      <c r="B26" s="53"/>
      <c r="C26" s="53"/>
      <c r="D26" s="53"/>
      <c r="E26" s="41"/>
    </row>
    <row r="27" spans="1:5" ht="19.149999999999999" customHeight="1" x14ac:dyDescent="0.5">
      <c r="A27" s="16" t="s">
        <v>94</v>
      </c>
      <c r="B27" s="71">
        <f>B8*100/$B$5</f>
        <v>2.6195866513676371</v>
      </c>
      <c r="C27" s="71">
        <f>C8*100/$C$5</f>
        <v>3.2871906341761048</v>
      </c>
      <c r="D27" s="71">
        <f>D8*100/$D$5-0.03</f>
        <v>1.729344614156916</v>
      </c>
      <c r="E27" s="41"/>
    </row>
    <row r="28" spans="1:5" ht="19.149999999999999" customHeight="1" x14ac:dyDescent="0.5">
      <c r="A28" s="16" t="s">
        <v>93</v>
      </c>
      <c r="B28" s="71">
        <f>B9*100/$B$5</f>
        <v>4.8208261475989911</v>
      </c>
      <c r="C28" s="71">
        <f>C9*100/$C$5</f>
        <v>2.2011211531861341</v>
      </c>
      <c r="D28" s="71">
        <f>D9*100/$D$5</f>
        <v>8.1964506485261488</v>
      </c>
    </row>
    <row r="29" spans="1:5" ht="19.149999999999999" customHeight="1" x14ac:dyDescent="0.5">
      <c r="A29" s="16" t="s">
        <v>92</v>
      </c>
      <c r="B29" s="71"/>
      <c r="C29" s="72"/>
      <c r="D29" s="72"/>
    </row>
    <row r="30" spans="1:5" ht="19.149999999999999" customHeight="1" x14ac:dyDescent="0.5">
      <c r="A30" s="16" t="s">
        <v>91</v>
      </c>
      <c r="B30" s="71">
        <f>B11*100/$B$5</f>
        <v>3.2578859855850162</v>
      </c>
      <c r="C30" s="71">
        <f>C11*100/$C$5-0.03</f>
        <v>3.7245666018380814</v>
      </c>
      <c r="D30" s="71">
        <f>D11*100/$D$5</f>
        <v>2.6178874892141621</v>
      </c>
    </row>
    <row r="31" spans="1:5" ht="19.149999999999999" customHeight="1" x14ac:dyDescent="0.5">
      <c r="A31" s="16" t="s">
        <v>90</v>
      </c>
      <c r="B31" s="71">
        <f>B12*100/$B$5</f>
        <v>3.4470912376411094</v>
      </c>
      <c r="C31" s="71">
        <f>C12*100/$C$5</f>
        <v>1.421347671891088</v>
      </c>
      <c r="D31" s="71">
        <f>D12*100/$D$5</f>
        <v>6.0573659165554501</v>
      </c>
    </row>
    <row r="32" spans="1:5" ht="19.149999999999999" customHeight="1" x14ac:dyDescent="0.5">
      <c r="A32" s="16" t="s">
        <v>89</v>
      </c>
      <c r="B32" s="71">
        <f>B13*100/$B$5</f>
        <v>19.938523323004198</v>
      </c>
      <c r="C32" s="71">
        <f>C13*100/$C$5</f>
        <v>14.489265148915074</v>
      </c>
      <c r="D32" s="71">
        <f>D13*100/$D$5</f>
        <v>26.960172494786434</v>
      </c>
    </row>
    <row r="33" spans="1:4" ht="19.149999999999999" customHeight="1" x14ac:dyDescent="0.5">
      <c r="A33" s="16" t="s">
        <v>88</v>
      </c>
      <c r="B33" s="72"/>
      <c r="C33" s="72"/>
      <c r="D33" s="72"/>
    </row>
    <row r="34" spans="1:4" ht="19.149999999999999" customHeight="1" x14ac:dyDescent="0.5">
      <c r="A34" s="73" t="s">
        <v>87</v>
      </c>
      <c r="B34" s="71">
        <f>B15*100/$B$5</f>
        <v>31.780556261723341</v>
      </c>
      <c r="C34" s="71">
        <f>C15*100/$C$5</f>
        <v>36.1964687488083</v>
      </c>
      <c r="D34" s="71">
        <f>D15*100/$D$5</f>
        <v>26.090426106936548</v>
      </c>
    </row>
    <row r="35" spans="1:4" ht="19.149999999999999" customHeight="1" x14ac:dyDescent="0.5">
      <c r="A35" s="16" t="s">
        <v>86</v>
      </c>
      <c r="B35" s="72"/>
      <c r="C35" s="72"/>
      <c r="D35" s="72"/>
    </row>
    <row r="36" spans="1:4" ht="19.149999999999999" customHeight="1" x14ac:dyDescent="0.5">
      <c r="A36" s="16" t="s">
        <v>85</v>
      </c>
      <c r="B36" s="71">
        <f>B17*100/$B$5</f>
        <v>13.287482049978356</v>
      </c>
      <c r="C36" s="71">
        <f>C17*100/$C$5</f>
        <v>18.675513861876979</v>
      </c>
      <c r="D36" s="71">
        <f>D17*100/$D$5</f>
        <v>6.3447261920439333</v>
      </c>
    </row>
    <row r="37" spans="1:4" ht="19.149999999999999" customHeight="1" x14ac:dyDescent="0.5">
      <c r="A37" s="16" t="s">
        <v>84</v>
      </c>
      <c r="B37" s="72"/>
      <c r="C37" s="72"/>
      <c r="D37" s="71"/>
    </row>
    <row r="38" spans="1:4" ht="19.149999999999999" customHeight="1" x14ac:dyDescent="0.5">
      <c r="A38" s="16" t="s">
        <v>83</v>
      </c>
      <c r="B38" s="71">
        <f>B19*100/$B$5</f>
        <v>11.964677105735074</v>
      </c>
      <c r="C38" s="71">
        <f>C19*100/$C$5</f>
        <v>11.175990542653397</v>
      </c>
      <c r="D38" s="71">
        <f>D19*100/$D$5</f>
        <v>12.980940269552587</v>
      </c>
    </row>
    <row r="39" spans="1:4" ht="19.149999999999999" customHeight="1" x14ac:dyDescent="0.5">
      <c r="A39" s="16" t="s">
        <v>82</v>
      </c>
      <c r="B39" s="72"/>
      <c r="C39" s="72"/>
      <c r="D39" s="72"/>
    </row>
    <row r="40" spans="1:4" ht="19.149999999999999" customHeight="1" x14ac:dyDescent="0.5">
      <c r="A40" s="16" t="s">
        <v>81</v>
      </c>
      <c r="B40" s="71">
        <f>B21*100/$B$5</f>
        <v>8.8833712373662763</v>
      </c>
      <c r="C40" s="71">
        <f>C21*100/$C$5</f>
        <v>8.7985356366548455</v>
      </c>
      <c r="D40" s="71">
        <f>D21*100/$D$5</f>
        <v>8.9926862682278212</v>
      </c>
    </row>
    <row r="41" spans="1:4" ht="19.149999999999999" customHeight="1" x14ac:dyDescent="0.55000000000000004">
      <c r="A41" s="13" t="s">
        <v>80</v>
      </c>
      <c r="B41" s="69" t="s">
        <v>10</v>
      </c>
      <c r="C41" s="69" t="s">
        <v>10</v>
      </c>
      <c r="D41" s="69" t="s">
        <v>10</v>
      </c>
    </row>
    <row r="42" spans="1:4" ht="9" customHeight="1" x14ac:dyDescent="0.5">
      <c r="A42" s="55"/>
      <c r="B42" s="55"/>
      <c r="C42" s="55"/>
      <c r="D42" s="55"/>
    </row>
    <row r="43" spans="1:4" ht="6" customHeight="1" x14ac:dyDescent="0.5"/>
    <row r="44" spans="1:4" ht="12.75" customHeight="1" x14ac:dyDescent="0.5"/>
    <row r="45" spans="1:4" ht="12.75" customHeight="1" x14ac:dyDescent="0.5"/>
    <row r="46" spans="1:4" ht="12.75" customHeight="1" x14ac:dyDescent="0.5"/>
    <row r="47" spans="1:4" ht="12.75" customHeight="1" x14ac:dyDescent="0.5"/>
    <row r="48" spans="1:4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74803149606299213" bottom="0.15748031496062992" header="0.31496062992125984" footer="0.31496062992125984"/>
  <pageSetup paperSize="9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="120" zoomScaleNormal="120" workbookViewId="0">
      <selection activeCell="H10" sqref="H10"/>
    </sheetView>
  </sheetViews>
  <sheetFormatPr defaultColWidth="9.140625" defaultRowHeight="30.75" customHeight="1" x14ac:dyDescent="0.55000000000000004"/>
  <cols>
    <col min="1" max="1" width="31.7109375" style="7" customWidth="1"/>
    <col min="2" max="3" width="17.85546875" style="7" customWidth="1"/>
    <col min="4" max="4" width="18" style="7" customWidth="1"/>
    <col min="5" max="6" width="9.140625" style="7"/>
    <col min="7" max="10" width="13.42578125" style="7" customWidth="1"/>
    <col min="11" max="16384" width="9.140625" style="7"/>
  </cols>
  <sheetData>
    <row r="1" spans="1:14" s="24" customFormat="1" ht="30.75" customHeight="1" x14ac:dyDescent="0.55000000000000004">
      <c r="A1" s="24" t="s">
        <v>122</v>
      </c>
      <c r="B1" s="35"/>
      <c r="C1" s="35"/>
      <c r="D1" s="35"/>
    </row>
    <row r="2" spans="1:14" s="8" customFormat="1" ht="17.25" customHeight="1" x14ac:dyDescent="0.55000000000000004">
      <c r="A2" s="52"/>
      <c r="B2" s="52"/>
      <c r="C2" s="52"/>
      <c r="D2" s="52"/>
    </row>
    <row r="3" spans="1:14" s="8" customFormat="1" ht="30.75" customHeight="1" x14ac:dyDescent="0.55000000000000004">
      <c r="A3" s="23" t="s">
        <v>55</v>
      </c>
      <c r="B3" s="22" t="s">
        <v>0</v>
      </c>
      <c r="C3" s="22" t="s">
        <v>31</v>
      </c>
      <c r="D3" s="22" t="s">
        <v>30</v>
      </c>
    </row>
    <row r="4" spans="1:14" s="8" customFormat="1" ht="30.75" customHeight="1" x14ac:dyDescent="0.55000000000000004">
      <c r="A4" s="127"/>
      <c r="B4" s="217" t="s">
        <v>29</v>
      </c>
      <c r="C4" s="217"/>
      <c r="D4" s="217"/>
      <c r="H4" s="153"/>
      <c r="J4" s="153"/>
      <c r="K4" s="153"/>
    </row>
    <row r="5" spans="1:14" s="41" customFormat="1" ht="24.95" customHeight="1" x14ac:dyDescent="0.55000000000000004">
      <c r="A5" s="21" t="s">
        <v>5</v>
      </c>
      <c r="B5" s="130">
        <v>1164344</v>
      </c>
      <c r="C5" s="130">
        <v>655575</v>
      </c>
      <c r="D5" s="130">
        <v>508769</v>
      </c>
      <c r="G5" s="198"/>
      <c r="H5" s="198"/>
      <c r="I5" s="198"/>
      <c r="J5" s="202"/>
      <c r="K5" s="202"/>
      <c r="L5" s="202"/>
    </row>
    <row r="6" spans="1:14" s="41" customFormat="1" ht="6" customHeight="1" x14ac:dyDescent="0.25">
      <c r="A6" s="21"/>
      <c r="B6" s="129"/>
      <c r="C6" s="129"/>
      <c r="D6" s="129"/>
      <c r="G6" s="204"/>
      <c r="H6" s="204"/>
      <c r="I6" s="204"/>
      <c r="J6" s="199"/>
      <c r="K6" s="199"/>
      <c r="L6" s="199"/>
    </row>
    <row r="7" spans="1:14" s="20" customFormat="1" ht="21.6" customHeight="1" x14ac:dyDescent="0.55000000000000004">
      <c r="A7" s="49" t="s">
        <v>54</v>
      </c>
      <c r="B7" s="130">
        <v>16620</v>
      </c>
      <c r="C7" s="130">
        <v>11143</v>
      </c>
      <c r="D7" s="130">
        <v>5477</v>
      </c>
      <c r="G7" s="204"/>
      <c r="H7" s="204"/>
      <c r="I7" s="204"/>
      <c r="J7" s="148"/>
      <c r="K7" s="148"/>
      <c r="L7" s="148"/>
      <c r="M7" s="41"/>
      <c r="N7" s="41"/>
    </row>
    <row r="8" spans="1:14" s="20" customFormat="1" ht="21.6" customHeight="1" x14ac:dyDescent="0.55000000000000004">
      <c r="A8" s="49" t="s">
        <v>53</v>
      </c>
      <c r="B8" s="128">
        <v>122330</v>
      </c>
      <c r="C8" s="128">
        <v>56270</v>
      </c>
      <c r="D8" s="128">
        <v>66060</v>
      </c>
      <c r="G8" s="206"/>
      <c r="H8" s="206"/>
      <c r="I8" s="206"/>
      <c r="J8" s="148"/>
      <c r="K8" s="148"/>
      <c r="L8" s="148"/>
      <c r="M8" s="41"/>
      <c r="N8" s="41"/>
    </row>
    <row r="9" spans="1:14" s="20" customFormat="1" ht="21.6" customHeight="1" x14ac:dyDescent="0.55000000000000004">
      <c r="A9" s="49" t="s">
        <v>52</v>
      </c>
      <c r="B9" s="128">
        <v>423293</v>
      </c>
      <c r="C9" s="128">
        <v>240678</v>
      </c>
      <c r="D9" s="128">
        <v>182615</v>
      </c>
      <c r="G9" s="206"/>
      <c r="H9" s="206"/>
      <c r="I9" s="206"/>
      <c r="J9" s="148"/>
      <c r="K9" s="148"/>
      <c r="L9" s="148"/>
      <c r="M9" s="41"/>
      <c r="N9" s="41"/>
    </row>
    <row r="10" spans="1:14" s="20" customFormat="1" ht="21.6" customHeight="1" x14ac:dyDescent="0.55000000000000004">
      <c r="A10" s="49" t="s">
        <v>51</v>
      </c>
      <c r="B10" s="128">
        <v>416002</v>
      </c>
      <c r="C10" s="128">
        <v>261796</v>
      </c>
      <c r="D10" s="128">
        <v>154206</v>
      </c>
      <c r="G10" s="206"/>
      <c r="H10" s="206"/>
      <c r="I10" s="206"/>
      <c r="J10" s="148"/>
      <c r="K10" s="148"/>
      <c r="L10" s="148"/>
      <c r="M10" s="41"/>
      <c r="N10" s="41"/>
    </row>
    <row r="11" spans="1:14" ht="21.6" customHeight="1" x14ac:dyDescent="0.55000000000000004">
      <c r="A11" s="49" t="s">
        <v>50</v>
      </c>
      <c r="B11" s="128">
        <v>181568</v>
      </c>
      <c r="C11" s="128">
        <v>85688</v>
      </c>
      <c r="D11" s="128">
        <v>95880</v>
      </c>
      <c r="G11" s="206"/>
      <c r="H11" s="206"/>
      <c r="I11" s="206"/>
      <c r="J11" s="148"/>
      <c r="K11" s="148"/>
      <c r="L11" s="148"/>
      <c r="M11" s="41"/>
      <c r="N11" s="41"/>
    </row>
    <row r="12" spans="1:14" ht="21.6" customHeight="1" x14ac:dyDescent="0.55000000000000004">
      <c r="A12" s="17" t="s">
        <v>49</v>
      </c>
      <c r="B12" s="128">
        <v>4531</v>
      </c>
      <c r="C12" s="128" t="s">
        <v>10</v>
      </c>
      <c r="D12" s="128">
        <v>4531</v>
      </c>
      <c r="G12" s="206"/>
      <c r="H12" s="206"/>
      <c r="I12" s="206"/>
      <c r="J12" s="148"/>
      <c r="K12" s="148"/>
      <c r="L12" s="148"/>
      <c r="M12" s="41"/>
      <c r="N12" s="41"/>
    </row>
    <row r="13" spans="1:14" ht="24.95" customHeight="1" x14ac:dyDescent="0.55000000000000004">
      <c r="B13" s="219" t="s">
        <v>25</v>
      </c>
      <c r="C13" s="219"/>
      <c r="D13" s="219"/>
      <c r="G13" s="43"/>
      <c r="H13" s="41"/>
      <c r="I13" s="41"/>
    </row>
    <row r="14" spans="1:14" s="41" customFormat="1" ht="24.95" customHeight="1" x14ac:dyDescent="0.55000000000000004">
      <c r="A14" s="21" t="s">
        <v>5</v>
      </c>
      <c r="B14" s="51">
        <f>B5/$B$5*100</f>
        <v>100</v>
      </c>
      <c r="C14" s="51">
        <f>C5/$C$5*100</f>
        <v>100</v>
      </c>
      <c r="D14" s="51">
        <f>D5/$D$5*100</f>
        <v>100</v>
      </c>
      <c r="E14" s="43"/>
      <c r="F14" s="43"/>
    </row>
    <row r="15" spans="1:14" s="41" customFormat="1" ht="6" customHeight="1" x14ac:dyDescent="0.5">
      <c r="A15" s="21"/>
      <c r="B15" s="50"/>
      <c r="C15" s="50"/>
      <c r="D15" s="50"/>
    </row>
    <row r="16" spans="1:14" s="20" customFormat="1" ht="24.95" customHeight="1" x14ac:dyDescent="0.55000000000000004">
      <c r="A16" s="49" t="s">
        <v>54</v>
      </c>
      <c r="B16" s="48">
        <f t="shared" ref="B16:B21" si="0">B7*100/$B$5</f>
        <v>1.4274132043451075</v>
      </c>
      <c r="C16" s="48">
        <f>C7*100/$C$5</f>
        <v>1.6997292453189947</v>
      </c>
      <c r="D16" s="48">
        <f>D7*100/$D$5</f>
        <v>1.0765199923737492</v>
      </c>
      <c r="E16" s="45"/>
      <c r="F16" s="45"/>
      <c r="G16" s="45"/>
      <c r="L16" s="154"/>
    </row>
    <row r="17" spans="1:12" s="20" customFormat="1" ht="24.95" customHeight="1" x14ac:dyDescent="0.55000000000000004">
      <c r="A17" s="49" t="s">
        <v>53</v>
      </c>
      <c r="B17" s="48">
        <f t="shared" si="0"/>
        <v>10.506345203822924</v>
      </c>
      <c r="C17" s="48">
        <f>C8*100/$C$5</f>
        <v>8.5833047324867486</v>
      </c>
      <c r="D17" s="48">
        <f>D8*100/$D$5+0.07</f>
        <v>13.054281668104778</v>
      </c>
      <c r="E17" s="45"/>
      <c r="F17" s="45"/>
      <c r="G17" s="45"/>
      <c r="L17" s="154"/>
    </row>
    <row r="18" spans="1:12" s="20" customFormat="1" ht="24.95" customHeight="1" x14ac:dyDescent="0.55000000000000004">
      <c r="A18" s="49" t="s">
        <v>52</v>
      </c>
      <c r="B18" s="48">
        <f t="shared" si="0"/>
        <v>36.354634025683133</v>
      </c>
      <c r="C18" s="48">
        <f>C9*100/$C$5</f>
        <v>36.712504290126986</v>
      </c>
      <c r="D18" s="48">
        <f>D9*100/$D$5+0.09</f>
        <v>35.983499800498855</v>
      </c>
      <c r="E18" s="45"/>
      <c r="F18" s="45"/>
      <c r="G18" s="45"/>
      <c r="L18" s="154"/>
    </row>
    <row r="19" spans="1:12" s="20" customFormat="1" ht="24.95" customHeight="1" x14ac:dyDescent="0.55000000000000004">
      <c r="A19" s="49" t="s">
        <v>51</v>
      </c>
      <c r="B19" s="48">
        <f t="shared" si="0"/>
        <v>35.728444514679509</v>
      </c>
      <c r="C19" s="48">
        <f>C10*100/$C$5</f>
        <v>39.933798573771114</v>
      </c>
      <c r="D19" s="48">
        <f>D10*100/$D$5</f>
        <v>30.309629714074561</v>
      </c>
      <c r="E19" s="45"/>
      <c r="F19" s="45"/>
      <c r="G19" s="45"/>
      <c r="L19" s="154"/>
    </row>
    <row r="20" spans="1:12" ht="24.95" customHeight="1" x14ac:dyDescent="0.55000000000000004">
      <c r="A20" s="49" t="s">
        <v>50</v>
      </c>
      <c r="B20" s="48">
        <f t="shared" si="0"/>
        <v>15.594016888479693</v>
      </c>
      <c r="C20" s="48">
        <f>C11*100/$C$5</f>
        <v>13.070663158296153</v>
      </c>
      <c r="D20" s="48">
        <f>D11*100/$D$5+0.3</f>
        <v>19.145487834360978</v>
      </c>
      <c r="E20" s="45"/>
      <c r="F20" s="45"/>
      <c r="G20" s="45"/>
      <c r="L20" s="154"/>
    </row>
    <row r="21" spans="1:12" ht="24.95" customHeight="1" x14ac:dyDescent="0.55000000000000004">
      <c r="A21" s="17" t="s">
        <v>49</v>
      </c>
      <c r="B21" s="48">
        <f t="shared" si="0"/>
        <v>0.38914616298963195</v>
      </c>
      <c r="C21" s="133" t="s">
        <v>10</v>
      </c>
      <c r="D21" s="48">
        <f>D12*100/$B$5</f>
        <v>0.38914616298963195</v>
      </c>
      <c r="E21" s="45"/>
      <c r="F21" s="45"/>
      <c r="G21" s="45"/>
      <c r="L21" s="154"/>
    </row>
    <row r="22" spans="1:12" ht="18.75" customHeight="1" x14ac:dyDescent="0.55000000000000004">
      <c r="A22" s="47"/>
      <c r="B22" s="70"/>
      <c r="C22" s="46"/>
      <c r="D22" s="46"/>
      <c r="E22" s="45"/>
      <c r="F22" s="45"/>
      <c r="G22" s="45"/>
    </row>
    <row r="24" spans="1:12" ht="30.75" customHeight="1" x14ac:dyDescent="0.55000000000000004">
      <c r="B24" s="9"/>
      <c r="C24" s="9"/>
      <c r="D24" s="9"/>
    </row>
    <row r="25" spans="1:12" ht="30.75" customHeight="1" x14ac:dyDescent="0.55000000000000004">
      <c r="B25" s="9"/>
      <c r="C25" s="9"/>
      <c r="D25" s="9"/>
    </row>
    <row r="26" spans="1:12" ht="30.75" customHeight="1" x14ac:dyDescent="0.55000000000000004">
      <c r="B26" s="9"/>
      <c r="C26" s="9"/>
      <c r="D26" s="9"/>
    </row>
    <row r="27" spans="1:12" ht="30.75" customHeight="1" x14ac:dyDescent="0.55000000000000004">
      <c r="B27" s="9"/>
      <c r="C27" s="9"/>
      <c r="D27" s="9"/>
    </row>
    <row r="28" spans="1:12" ht="30.75" customHeight="1" x14ac:dyDescent="0.55000000000000004">
      <c r="B28" s="9"/>
      <c r="C28" s="9"/>
      <c r="D28" s="9"/>
    </row>
    <row r="29" spans="1:12" ht="30.75" customHeight="1" x14ac:dyDescent="0.55000000000000004">
      <c r="B29" s="9"/>
      <c r="C29" s="9"/>
      <c r="D29" s="9"/>
    </row>
    <row r="30" spans="1:12" ht="30.75" customHeight="1" x14ac:dyDescent="0.55000000000000004">
      <c r="B30" s="9"/>
      <c r="C30" s="9"/>
      <c r="D30" s="9"/>
    </row>
  </sheetData>
  <mergeCells count="2">
    <mergeCell ref="B4:D4"/>
    <mergeCell ref="B13:D13"/>
  </mergeCells>
  <pageMargins left="0.9055118110236221" right="0" top="0.74803149606299213" bottom="0.74803149606299213" header="0.31496062992125984" footer="0.31496062992125984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5"/>
  <sheetViews>
    <sheetView workbookViewId="0">
      <selection activeCell="C2" sqref="C2"/>
    </sheetView>
  </sheetViews>
  <sheetFormatPr defaultColWidth="9.140625" defaultRowHeight="17.25" customHeight="1" x14ac:dyDescent="0.55000000000000004"/>
  <cols>
    <col min="1" max="1" width="32.5703125" style="7" customWidth="1"/>
    <col min="2" max="4" width="17.85546875" style="7" customWidth="1"/>
    <col min="5" max="16384" width="9.140625" style="7"/>
  </cols>
  <sheetData>
    <row r="1" spans="1:4" s="24" customFormat="1" ht="36.75" customHeight="1" x14ac:dyDescent="0.55000000000000004">
      <c r="A1" s="24" t="s">
        <v>121</v>
      </c>
      <c r="B1" s="35"/>
      <c r="C1" s="35"/>
      <c r="D1" s="35"/>
    </row>
    <row r="3" spans="1:4" s="8" customFormat="1" ht="30.75" customHeight="1" x14ac:dyDescent="0.55000000000000004">
      <c r="A3" s="23" t="s">
        <v>48</v>
      </c>
      <c r="B3" s="22" t="s">
        <v>0</v>
      </c>
      <c r="C3" s="22" t="s">
        <v>31</v>
      </c>
      <c r="D3" s="22" t="s">
        <v>30</v>
      </c>
    </row>
    <row r="4" spans="1:4" s="8" customFormat="1" ht="30.75" customHeight="1" x14ac:dyDescent="0.55000000000000004">
      <c r="A4" s="127"/>
      <c r="B4" s="217" t="s">
        <v>29</v>
      </c>
      <c r="C4" s="217"/>
      <c r="D4" s="217"/>
    </row>
    <row r="5" spans="1:4" s="41" customFormat="1" ht="30.75" customHeight="1" x14ac:dyDescent="0.5">
      <c r="A5" s="21" t="s">
        <v>5</v>
      </c>
      <c r="B5" s="134">
        <v>1164344</v>
      </c>
      <c r="C5" s="134">
        <v>655575</v>
      </c>
      <c r="D5" s="134">
        <v>508769</v>
      </c>
    </row>
    <row r="6" spans="1:4" s="41" customFormat="1" ht="6" customHeight="1" x14ac:dyDescent="0.5">
      <c r="A6" s="21"/>
      <c r="B6" s="152"/>
      <c r="C6" s="152"/>
      <c r="D6" s="152"/>
    </row>
    <row r="7" spans="1:4" s="20" customFormat="1" ht="28.9" customHeight="1" x14ac:dyDescent="0.5">
      <c r="A7" s="39" t="s">
        <v>47</v>
      </c>
      <c r="B7" s="135">
        <v>8908</v>
      </c>
      <c r="C7" s="135">
        <v>2401</v>
      </c>
      <c r="D7" s="148">
        <v>6507</v>
      </c>
    </row>
    <row r="8" spans="1:4" s="20" customFormat="1" ht="28.9" customHeight="1" x14ac:dyDescent="0.5">
      <c r="A8" s="39" t="s">
        <v>46</v>
      </c>
      <c r="B8" s="135">
        <v>4980</v>
      </c>
      <c r="C8" s="135">
        <v>1280</v>
      </c>
      <c r="D8" s="135">
        <v>3700</v>
      </c>
    </row>
    <row r="9" spans="1:4" s="20" customFormat="1" ht="28.9" customHeight="1" x14ac:dyDescent="0.5">
      <c r="A9" s="40" t="s">
        <v>45</v>
      </c>
      <c r="B9" s="135">
        <v>85610</v>
      </c>
      <c r="C9" s="135">
        <v>60023</v>
      </c>
      <c r="D9" s="135">
        <v>25587</v>
      </c>
    </row>
    <row r="10" spans="1:4" s="20" customFormat="1" ht="28.9" customHeight="1" x14ac:dyDescent="0.5">
      <c r="A10" s="39" t="s">
        <v>44</v>
      </c>
      <c r="B10" s="135">
        <v>71948</v>
      </c>
      <c r="C10" s="135">
        <v>44433</v>
      </c>
      <c r="D10" s="135">
        <v>27515</v>
      </c>
    </row>
    <row r="11" spans="1:4" s="20" customFormat="1" ht="28.9" customHeight="1" x14ac:dyDescent="0.5">
      <c r="A11" s="39" t="s">
        <v>43</v>
      </c>
      <c r="B11" s="135">
        <v>89647</v>
      </c>
      <c r="C11" s="135">
        <v>50703</v>
      </c>
      <c r="D11" s="135">
        <v>38944</v>
      </c>
    </row>
    <row r="12" spans="1:4" ht="28.9" customHeight="1" x14ac:dyDescent="0.55000000000000004">
      <c r="A12" s="39" t="s">
        <v>42</v>
      </c>
      <c r="B12" s="135">
        <v>185993</v>
      </c>
      <c r="C12" s="135">
        <v>84856</v>
      </c>
      <c r="D12" s="135">
        <v>101137</v>
      </c>
    </row>
    <row r="13" spans="1:4" ht="28.9" customHeight="1" x14ac:dyDescent="0.55000000000000004">
      <c r="A13" s="39" t="s">
        <v>41</v>
      </c>
      <c r="B13" s="135">
        <v>542246</v>
      </c>
      <c r="C13" s="135">
        <v>316706</v>
      </c>
      <c r="D13" s="135">
        <v>225540</v>
      </c>
    </row>
    <row r="14" spans="1:4" ht="28.9" customHeight="1" x14ac:dyDescent="0.55000000000000004">
      <c r="A14" s="38" t="s">
        <v>40</v>
      </c>
      <c r="B14" s="135">
        <v>175012</v>
      </c>
      <c r="C14" s="135">
        <v>95173</v>
      </c>
      <c r="D14" s="135">
        <v>79839</v>
      </c>
    </row>
    <row r="15" spans="1:4" ht="25.5" customHeight="1" x14ac:dyDescent="0.55000000000000004">
      <c r="B15" s="219" t="s">
        <v>25</v>
      </c>
      <c r="C15" s="219"/>
      <c r="D15" s="219"/>
    </row>
    <row r="16" spans="1:4" s="41" customFormat="1" ht="30.75" customHeight="1" x14ac:dyDescent="0.55000000000000004">
      <c r="A16" s="21" t="s">
        <v>5</v>
      </c>
      <c r="B16" s="44">
        <f>B5/$B$5*100</f>
        <v>100</v>
      </c>
      <c r="C16" s="44">
        <f>C5/$C$5*100</f>
        <v>100</v>
      </c>
      <c r="D16" s="44">
        <f>D5/$D$5*100</f>
        <v>100</v>
      </c>
    </row>
    <row r="17" spans="1:4" s="41" customFormat="1" ht="6" customHeight="1" x14ac:dyDescent="0.5">
      <c r="A17" s="21"/>
      <c r="B17" s="42"/>
      <c r="C17" s="42"/>
      <c r="D17" s="42"/>
    </row>
    <row r="18" spans="1:4" s="20" customFormat="1" ht="30.75" customHeight="1" x14ac:dyDescent="0.5">
      <c r="A18" s="39" t="s">
        <v>47</v>
      </c>
      <c r="B18" s="37">
        <f t="shared" ref="B18:B25" si="0">B7*100/$B$5</f>
        <v>0.76506599424225141</v>
      </c>
      <c r="C18" s="37">
        <f>C7*100/$C$5</f>
        <v>0.36624337413720781</v>
      </c>
      <c r="D18" s="37">
        <f t="shared" ref="D18:D23" si="1">D7*100/$D$5</f>
        <v>1.2789694340653617</v>
      </c>
    </row>
    <row r="19" spans="1:4" s="20" customFormat="1" ht="30.75" customHeight="1" x14ac:dyDescent="0.5">
      <c r="A19" s="39" t="s">
        <v>46</v>
      </c>
      <c r="B19" s="37">
        <f t="shared" si="0"/>
        <v>0.4277086496774149</v>
      </c>
      <c r="C19" s="37">
        <f>C8*100/$C$5</f>
        <v>0.19524844602066888</v>
      </c>
      <c r="D19" s="37">
        <f t="shared" si="1"/>
        <v>0.72724556724171485</v>
      </c>
    </row>
    <row r="20" spans="1:4" s="20" customFormat="1" ht="30.75" customHeight="1" x14ac:dyDescent="0.5">
      <c r="A20" s="40" t="s">
        <v>45</v>
      </c>
      <c r="B20" s="37">
        <f>B9*100/$B$5-0.03</f>
        <v>7.3226380519846366</v>
      </c>
      <c r="C20" s="37">
        <f t="shared" ref="C20:C25" si="2">C9*100/$C$5</f>
        <v>9.1557792777332878</v>
      </c>
      <c r="D20" s="37">
        <f t="shared" si="1"/>
        <v>5.0291979267604745</v>
      </c>
    </row>
    <row r="21" spans="1:4" s="20" customFormat="1" ht="30.75" customHeight="1" x14ac:dyDescent="0.5">
      <c r="A21" s="39" t="s">
        <v>44</v>
      </c>
      <c r="B21" s="37">
        <f t="shared" si="0"/>
        <v>6.1792734793153912</v>
      </c>
      <c r="C21" s="37">
        <f t="shared" si="2"/>
        <v>6.777714220340922</v>
      </c>
      <c r="D21" s="37">
        <f t="shared" si="1"/>
        <v>5.4081518331502112</v>
      </c>
    </row>
    <row r="22" spans="1:4" ht="30.75" customHeight="1" x14ac:dyDescent="0.55000000000000004">
      <c r="A22" s="39" t="s">
        <v>43</v>
      </c>
      <c r="B22" s="37">
        <f t="shared" si="0"/>
        <v>7.6993568910906056</v>
      </c>
      <c r="C22" s="37">
        <f t="shared" si="2"/>
        <v>7.7341265301452919</v>
      </c>
      <c r="D22" s="37">
        <f t="shared" si="1"/>
        <v>7.6545544245030657</v>
      </c>
    </row>
    <row r="23" spans="1:4" ht="30.75" customHeight="1" x14ac:dyDescent="0.55000000000000004">
      <c r="A23" s="39" t="s">
        <v>42</v>
      </c>
      <c r="B23" s="37">
        <f t="shared" si="0"/>
        <v>15.974059212741251</v>
      </c>
      <c r="C23" s="37">
        <f t="shared" si="2"/>
        <v>12.943751668382717</v>
      </c>
      <c r="D23" s="37">
        <f t="shared" si="1"/>
        <v>19.878766198412247</v>
      </c>
    </row>
    <row r="24" spans="1:4" ht="30.75" customHeight="1" x14ac:dyDescent="0.55000000000000004">
      <c r="A24" s="39" t="s">
        <v>41</v>
      </c>
      <c r="B24" s="37">
        <f>B13*100/$B$5</f>
        <v>46.570944669272997</v>
      </c>
      <c r="C24" s="37">
        <f t="shared" si="2"/>
        <v>48.309651832360906</v>
      </c>
      <c r="D24" s="37">
        <f>D13*100/$D$5</f>
        <v>44.330531144782796</v>
      </c>
    </row>
    <row r="25" spans="1:4" ht="30.75" customHeight="1" x14ac:dyDescent="0.55000000000000004">
      <c r="A25" s="38" t="s">
        <v>40</v>
      </c>
      <c r="B25" s="37">
        <f t="shared" si="0"/>
        <v>15.03095305167545</v>
      </c>
      <c r="C25" s="37">
        <f t="shared" si="2"/>
        <v>14.517484650879</v>
      </c>
      <c r="D25" s="37">
        <f>D14*100/$D$5</f>
        <v>15.692583471084127</v>
      </c>
    </row>
    <row r="26" spans="1:4" ht="5.25" customHeight="1" x14ac:dyDescent="0.55000000000000004">
      <c r="A26" s="11"/>
      <c r="B26" s="11"/>
      <c r="C26" s="11"/>
      <c r="D26" s="11"/>
    </row>
    <row r="27" spans="1:4" ht="6.75" customHeight="1" x14ac:dyDescent="0.55000000000000004"/>
    <row r="28" spans="1:4" s="20" customFormat="1" ht="37.5" customHeight="1" x14ac:dyDescent="0.5">
      <c r="A28" s="220" t="s">
        <v>109</v>
      </c>
      <c r="B28" s="220"/>
      <c r="D28" s="36"/>
    </row>
    <row r="29" spans="1:4" ht="17.25" customHeight="1" x14ac:dyDescent="0.55000000000000004">
      <c r="A29" s="10"/>
      <c r="C29" s="9"/>
      <c r="D29" s="9"/>
    </row>
    <row r="30" spans="1:4" ht="17.25" customHeight="1" x14ac:dyDescent="0.55000000000000004">
      <c r="B30" s="9"/>
      <c r="C30" s="9"/>
      <c r="D30" s="9"/>
    </row>
    <row r="31" spans="1:4" ht="17.25" customHeight="1" x14ac:dyDescent="0.55000000000000004">
      <c r="B31" s="9"/>
      <c r="C31" s="9"/>
      <c r="D31" s="9"/>
    </row>
    <row r="32" spans="1:4" ht="17.25" customHeight="1" x14ac:dyDescent="0.55000000000000004">
      <c r="B32" s="9"/>
      <c r="C32" s="9"/>
      <c r="D32" s="9"/>
    </row>
    <row r="33" spans="2:4" ht="17.25" customHeight="1" x14ac:dyDescent="0.55000000000000004">
      <c r="B33" s="9"/>
      <c r="C33" s="9"/>
      <c r="D33" s="9"/>
    </row>
    <row r="34" spans="2:4" ht="17.25" customHeight="1" x14ac:dyDescent="0.55000000000000004">
      <c r="B34" s="9"/>
      <c r="C34" s="9"/>
      <c r="D34" s="9"/>
    </row>
    <row r="35" spans="2:4" ht="17.25" customHeight="1" x14ac:dyDescent="0.55000000000000004">
      <c r="B35" s="9"/>
      <c r="C35" s="9"/>
      <c r="D35" s="9"/>
    </row>
    <row r="36" spans="2:4" ht="17.25" customHeight="1" x14ac:dyDescent="0.55000000000000004">
      <c r="B36" s="9"/>
      <c r="C36" s="9"/>
      <c r="D36" s="9"/>
    </row>
    <row r="37" spans="2:4" ht="17.25" customHeight="1" x14ac:dyDescent="0.55000000000000004">
      <c r="B37" s="9"/>
      <c r="C37" s="9"/>
      <c r="D37" s="9"/>
    </row>
    <row r="38" spans="2:4" ht="17.25" customHeight="1" x14ac:dyDescent="0.55000000000000004">
      <c r="B38" s="9"/>
      <c r="C38" s="9"/>
      <c r="D38" s="9"/>
    </row>
    <row r="39" spans="2:4" ht="17.25" customHeight="1" x14ac:dyDescent="0.55000000000000004">
      <c r="B39" s="9"/>
      <c r="C39" s="9"/>
      <c r="D39" s="9"/>
    </row>
    <row r="65535" ht="30.75" customHeight="1" x14ac:dyDescent="0.55000000000000004"/>
  </sheetData>
  <mergeCells count="3">
    <mergeCell ref="B4:D4"/>
    <mergeCell ref="B15:D15"/>
    <mergeCell ref="A28:B28"/>
  </mergeCells>
  <pageMargins left="0.7" right="0.7" top="0.75" bottom="0.75" header="0.3" footer="0.3"/>
  <pageSetup paperSize="9" orientation="portrait" horizontalDpi="4294967292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536"/>
  <sheetViews>
    <sheetView zoomScaleNormal="100" workbookViewId="0">
      <selection activeCell="E9" sqref="E9"/>
    </sheetView>
  </sheetViews>
  <sheetFormatPr defaultColWidth="9.140625" defaultRowHeight="5.25" customHeight="1" x14ac:dyDescent="0.55000000000000004"/>
  <cols>
    <col min="1" max="1" width="30.28515625" style="8" customWidth="1"/>
    <col min="2" max="2" width="16.5703125" style="7" customWidth="1"/>
    <col min="3" max="3" width="17.7109375" style="7" customWidth="1"/>
    <col min="4" max="4" width="16.140625" style="7" customWidth="1"/>
    <col min="5" max="5" width="17.7109375" style="7" customWidth="1"/>
    <col min="6" max="6" width="9.140625" style="6" customWidth="1"/>
    <col min="7" max="7" width="13.140625" style="6" customWidth="1"/>
    <col min="8" max="8" width="10.7109375" style="6" customWidth="1"/>
    <col min="9" max="9" width="12.5703125" style="6" customWidth="1"/>
    <col min="10" max="10" width="11.140625" style="6" customWidth="1"/>
    <col min="11" max="11" width="12.7109375" style="6" customWidth="1"/>
    <col min="12" max="12" width="13.7109375" style="6" customWidth="1"/>
    <col min="13" max="13" width="16.42578125" style="6" customWidth="1"/>
    <col min="14" max="16384" width="9.140625" style="7"/>
  </cols>
  <sheetData>
    <row r="1" spans="1:14" s="24" customFormat="1" ht="26.25" customHeight="1" x14ac:dyDescent="0.55000000000000004">
      <c r="A1" s="24" t="s">
        <v>123</v>
      </c>
      <c r="B1" s="35"/>
      <c r="C1" s="35"/>
      <c r="D1" s="35"/>
      <c r="F1" s="1"/>
      <c r="G1" s="1"/>
      <c r="H1" s="1"/>
      <c r="I1" s="1"/>
      <c r="J1" s="1"/>
      <c r="K1" s="1"/>
      <c r="L1" s="1"/>
      <c r="M1" s="1"/>
    </row>
    <row r="3" spans="1:14" s="8" customFormat="1" ht="26.25" customHeight="1" x14ac:dyDescent="0.55000000000000004">
      <c r="A3" s="23" t="s">
        <v>32</v>
      </c>
      <c r="B3" s="22" t="s">
        <v>0</v>
      </c>
      <c r="C3" s="22" t="s">
        <v>31</v>
      </c>
      <c r="D3" s="22" t="s">
        <v>30</v>
      </c>
      <c r="F3" s="3"/>
      <c r="G3" s="3"/>
      <c r="H3" s="3"/>
      <c r="I3" s="3"/>
      <c r="J3" s="3"/>
      <c r="K3" s="3"/>
      <c r="L3" s="3"/>
      <c r="M3" s="3"/>
    </row>
    <row r="4" spans="1:14" s="8" customFormat="1" ht="21.75" customHeight="1" x14ac:dyDescent="0.55000000000000004">
      <c r="B4" s="221" t="s">
        <v>29</v>
      </c>
      <c r="C4" s="221"/>
      <c r="D4" s="221"/>
      <c r="F4" s="3"/>
      <c r="G4" s="3"/>
      <c r="H4" s="3"/>
      <c r="I4" s="3"/>
      <c r="J4" s="3"/>
      <c r="K4" s="3"/>
      <c r="L4" s="3"/>
      <c r="M4" s="3"/>
    </row>
    <row r="5" spans="1:14" s="41" customFormat="1" ht="21" customHeight="1" x14ac:dyDescent="0.55000000000000004">
      <c r="A5" s="21" t="s">
        <v>5</v>
      </c>
      <c r="B5" s="130">
        <v>1164344</v>
      </c>
      <c r="C5" s="130">
        <v>655575</v>
      </c>
      <c r="D5" s="130">
        <v>508769</v>
      </c>
      <c r="E5" s="212"/>
      <c r="F5" s="212"/>
      <c r="G5" s="212"/>
      <c r="H5" s="212"/>
      <c r="I5" s="212"/>
      <c r="J5" s="139"/>
      <c r="K5" s="139"/>
      <c r="L5" s="139"/>
      <c r="M5" s="5"/>
    </row>
    <row r="6" spans="1:14" s="20" customFormat="1" ht="18.75" customHeight="1" x14ac:dyDescent="0.25">
      <c r="A6" s="21"/>
      <c r="B6" s="129"/>
      <c r="C6" s="129"/>
      <c r="D6" s="129"/>
      <c r="F6" s="4"/>
      <c r="G6" s="4"/>
      <c r="H6" s="4"/>
      <c r="I6" s="4"/>
      <c r="J6" s="34"/>
      <c r="K6" s="34"/>
      <c r="L6" s="34"/>
      <c r="M6" s="4"/>
    </row>
    <row r="7" spans="1:14" s="20" customFormat="1" ht="20.25" customHeight="1" x14ac:dyDescent="0.55000000000000004">
      <c r="A7" s="17" t="s">
        <v>24</v>
      </c>
      <c r="B7" s="128">
        <v>10350</v>
      </c>
      <c r="C7" s="128">
        <v>6437</v>
      </c>
      <c r="D7" s="128">
        <v>3913</v>
      </c>
      <c r="F7" s="4"/>
      <c r="G7" s="4"/>
      <c r="H7" s="4"/>
      <c r="I7" s="4"/>
      <c r="J7" s="33"/>
      <c r="K7" s="31"/>
      <c r="L7" s="31"/>
      <c r="M7" s="4"/>
    </row>
    <row r="8" spans="1:14" s="20" customFormat="1" ht="20.25" customHeight="1" x14ac:dyDescent="0.55000000000000004">
      <c r="A8" s="7" t="s">
        <v>23</v>
      </c>
      <c r="B8" s="128">
        <v>248051</v>
      </c>
      <c r="C8" s="128">
        <v>149847</v>
      </c>
      <c r="D8" s="128">
        <v>98204</v>
      </c>
      <c r="F8" t="s">
        <v>39</v>
      </c>
      <c r="G8" s="32" t="s">
        <v>38</v>
      </c>
      <c r="H8" s="32" t="s">
        <v>4</v>
      </c>
      <c r="I8" s="32" t="s">
        <v>37</v>
      </c>
      <c r="J8" s="32" t="s">
        <v>36</v>
      </c>
      <c r="K8" s="136" t="s">
        <v>35</v>
      </c>
      <c r="L8" s="32" t="s">
        <v>3</v>
      </c>
      <c r="M8" s="31"/>
    </row>
    <row r="9" spans="1:14" s="20" customFormat="1" ht="20.25" customHeight="1" x14ac:dyDescent="0.55000000000000004">
      <c r="A9" s="16" t="s">
        <v>22</v>
      </c>
      <c r="B9" s="128">
        <v>245963</v>
      </c>
      <c r="C9" s="128">
        <v>149463</v>
      </c>
      <c r="D9" s="128">
        <v>96500</v>
      </c>
      <c r="F9" t="s">
        <v>34</v>
      </c>
      <c r="G9" s="29">
        <f>B7+B8</f>
        <v>258401</v>
      </c>
      <c r="H9" s="2">
        <f>B9</f>
        <v>245963</v>
      </c>
      <c r="I9" s="2">
        <f>B10</f>
        <v>227964</v>
      </c>
      <c r="J9" s="30">
        <f>B11</f>
        <v>230896</v>
      </c>
      <c r="K9" s="29">
        <f>B15</f>
        <v>200619</v>
      </c>
      <c r="L9" s="28">
        <f>B20</f>
        <v>501</v>
      </c>
      <c r="M9" s="27"/>
    </row>
    <row r="10" spans="1:14" s="20" customFormat="1" ht="20.25" customHeight="1" x14ac:dyDescent="0.55000000000000004">
      <c r="A10" s="16" t="s">
        <v>21</v>
      </c>
      <c r="B10" s="128">
        <v>227964</v>
      </c>
      <c r="C10" s="128">
        <v>131740</v>
      </c>
      <c r="D10" s="128">
        <v>96224</v>
      </c>
      <c r="F10" t="s">
        <v>33</v>
      </c>
      <c r="G10" s="151">
        <f t="shared" ref="G10:L10" si="0">G9*100/$B$5</f>
        <v>22.192839916725642</v>
      </c>
      <c r="H10" s="151">
        <f t="shared" si="0"/>
        <v>21.12459891578434</v>
      </c>
      <c r="I10" s="151">
        <f t="shared" si="0"/>
        <v>19.578749922703256</v>
      </c>
      <c r="J10" s="151">
        <f t="shared" si="0"/>
        <v>19.83056553733261</v>
      </c>
      <c r="K10" s="151">
        <f t="shared" si="0"/>
        <v>17.230217186673354</v>
      </c>
      <c r="L10" s="151">
        <f t="shared" si="0"/>
        <v>4.3028520780800175E-2</v>
      </c>
      <c r="M10" s="27">
        <f>SUM(G10:L10)</f>
        <v>100</v>
      </c>
    </row>
    <row r="11" spans="1:14" ht="20.25" customHeight="1" x14ac:dyDescent="0.55000000000000004">
      <c r="A11" s="7" t="s">
        <v>20</v>
      </c>
      <c r="B11" s="137">
        <f>SUM(B12:B13)</f>
        <v>230896</v>
      </c>
      <c r="C11" s="137">
        <f t="shared" ref="C11:D11" si="1">SUM(C12:C13)</f>
        <v>132700</v>
      </c>
      <c r="D11" s="137">
        <f t="shared" si="1"/>
        <v>98196</v>
      </c>
      <c r="G11" s="148">
        <v>23.2</v>
      </c>
      <c r="H11" s="148">
        <v>22.1</v>
      </c>
      <c r="I11" s="148">
        <v>17.7</v>
      </c>
      <c r="J11" s="148">
        <v>20.7</v>
      </c>
      <c r="K11" s="148">
        <v>16.100000000000001</v>
      </c>
      <c r="L11" s="148">
        <v>0.2</v>
      </c>
      <c r="M11" s="27">
        <f>SUM(G11:L11)</f>
        <v>100.00000000000001</v>
      </c>
    </row>
    <row r="12" spans="1:14" ht="20.25" customHeight="1" x14ac:dyDescent="0.55000000000000004">
      <c r="A12" s="13" t="s">
        <v>28</v>
      </c>
      <c r="B12" s="128">
        <v>186238</v>
      </c>
      <c r="C12" s="128">
        <v>103573</v>
      </c>
      <c r="D12" s="128">
        <v>82665</v>
      </c>
      <c r="G12" s="25"/>
      <c r="J12" s="214"/>
      <c r="K12" s="214"/>
      <c r="L12" s="214"/>
    </row>
    <row r="13" spans="1:14" ht="20.25" customHeight="1" x14ac:dyDescent="0.55000000000000004">
      <c r="A13" s="13" t="s">
        <v>27</v>
      </c>
      <c r="B13" s="128">
        <v>44658</v>
      </c>
      <c r="C13" s="128">
        <v>29127</v>
      </c>
      <c r="D13" s="128">
        <v>15531</v>
      </c>
      <c r="G13" s="207"/>
      <c r="H13" s="207"/>
      <c r="I13" s="208"/>
      <c r="J13" s="148"/>
      <c r="K13" s="148"/>
      <c r="L13" s="148"/>
      <c r="M13" s="26"/>
      <c r="N13" s="211"/>
    </row>
    <row r="14" spans="1:14" ht="20.25" customHeight="1" x14ac:dyDescent="0.55000000000000004">
      <c r="A14" s="15" t="s">
        <v>26</v>
      </c>
      <c r="B14" s="128" t="s">
        <v>10</v>
      </c>
      <c r="C14" s="128" t="s">
        <v>10</v>
      </c>
      <c r="D14" s="128" t="s">
        <v>10</v>
      </c>
      <c r="G14" s="207"/>
      <c r="H14" s="208"/>
      <c r="I14" s="207"/>
      <c r="J14" s="148"/>
      <c r="K14" s="148"/>
      <c r="L14" s="148"/>
      <c r="M14" s="26"/>
      <c r="N14" s="211"/>
    </row>
    <row r="15" spans="1:14" ht="20.25" customHeight="1" x14ac:dyDescent="0.55000000000000004">
      <c r="A15" s="7" t="s">
        <v>16</v>
      </c>
      <c r="B15" s="137">
        <f>SUM(B16:B18)</f>
        <v>200619</v>
      </c>
      <c r="C15" s="137">
        <f t="shared" ref="C15" si="2">SUM(C16:C18)</f>
        <v>85130</v>
      </c>
      <c r="D15" s="137">
        <f>SUM(D16:D18)</f>
        <v>115489</v>
      </c>
      <c r="G15" s="207"/>
      <c r="H15" s="208"/>
      <c r="I15" s="208"/>
      <c r="J15" s="148"/>
      <c r="K15" s="148"/>
      <c r="L15" s="148"/>
      <c r="M15" s="26"/>
      <c r="N15" s="211"/>
    </row>
    <row r="16" spans="1:14" s="20" customFormat="1" ht="20.25" customHeight="1" x14ac:dyDescent="0.55000000000000004">
      <c r="A16" s="15" t="s">
        <v>15</v>
      </c>
      <c r="B16" s="128">
        <v>104029</v>
      </c>
      <c r="C16" s="128">
        <v>38180</v>
      </c>
      <c r="D16" s="128">
        <v>65849</v>
      </c>
      <c r="F16" s="4"/>
      <c r="G16" s="209"/>
      <c r="H16" s="210"/>
      <c r="I16" s="208"/>
      <c r="J16" s="148"/>
      <c r="K16" s="148"/>
      <c r="L16" s="148"/>
      <c r="M16" s="26"/>
      <c r="N16" s="211"/>
    </row>
    <row r="17" spans="1:14" s="20" customFormat="1" ht="20.25" customHeight="1" x14ac:dyDescent="0.55000000000000004">
      <c r="A17" s="15" t="s">
        <v>14</v>
      </c>
      <c r="B17" s="128">
        <v>71732</v>
      </c>
      <c r="C17" s="128">
        <v>41402</v>
      </c>
      <c r="D17" s="128">
        <v>30330</v>
      </c>
      <c r="F17" s="4"/>
      <c r="G17" s="209"/>
      <c r="H17" s="210"/>
      <c r="I17" s="210"/>
      <c r="J17" s="148"/>
      <c r="K17" s="148"/>
      <c r="L17" s="148"/>
      <c r="M17" s="26"/>
      <c r="N17" s="211"/>
    </row>
    <row r="18" spans="1:14" s="20" customFormat="1" ht="20.25" customHeight="1" x14ac:dyDescent="0.55000000000000004">
      <c r="A18" s="15" t="s">
        <v>13</v>
      </c>
      <c r="B18" s="128">
        <v>24858</v>
      </c>
      <c r="C18" s="128">
        <v>5548</v>
      </c>
      <c r="D18" s="128">
        <v>19310</v>
      </c>
      <c r="G18" s="198"/>
      <c r="H18" s="210"/>
      <c r="I18" s="210"/>
      <c r="J18" s="148"/>
      <c r="K18" s="148"/>
      <c r="L18" s="148"/>
      <c r="M18" s="26"/>
      <c r="N18" s="211"/>
    </row>
    <row r="19" spans="1:14" s="20" customFormat="1" ht="20.25" customHeight="1" x14ac:dyDescent="0.55000000000000004">
      <c r="A19" s="13" t="s">
        <v>12</v>
      </c>
      <c r="B19" s="128" t="s">
        <v>10</v>
      </c>
      <c r="C19" s="128" t="s">
        <v>10</v>
      </c>
      <c r="D19" s="128" t="s">
        <v>10</v>
      </c>
      <c r="G19" s="198"/>
      <c r="H19" s="198"/>
      <c r="I19" s="198"/>
      <c r="J19" s="148"/>
      <c r="K19" s="148"/>
      <c r="L19" s="148"/>
      <c r="M19" s="26"/>
      <c r="N19" s="211"/>
    </row>
    <row r="20" spans="1:14" s="20" customFormat="1" ht="20.25" customHeight="1" x14ac:dyDescent="0.55000000000000004">
      <c r="A20" s="13" t="s">
        <v>11</v>
      </c>
      <c r="B20" s="128">
        <v>501</v>
      </c>
      <c r="C20" s="128">
        <v>258</v>
      </c>
      <c r="D20" s="128">
        <v>243</v>
      </c>
      <c r="G20" s="198"/>
      <c r="H20" s="198"/>
      <c r="I20" s="198"/>
      <c r="J20" s="148"/>
      <c r="K20" s="148"/>
      <c r="L20" s="148"/>
      <c r="M20" s="26"/>
      <c r="N20" s="211"/>
    </row>
    <row r="21" spans="1:14" ht="21" customHeight="1" x14ac:dyDescent="0.55000000000000004">
      <c r="A21" s="7"/>
      <c r="B21" s="219" t="s">
        <v>25</v>
      </c>
      <c r="C21" s="219"/>
      <c r="D21" s="219"/>
      <c r="E21" s="20"/>
      <c r="F21" s="20"/>
      <c r="G21" s="198"/>
      <c r="H21" s="198"/>
      <c r="I21" s="198"/>
      <c r="J21" s="148"/>
      <c r="K21" s="148"/>
      <c r="L21" s="148"/>
      <c r="M21" s="26"/>
      <c r="N21" s="211"/>
    </row>
    <row r="22" spans="1:14" ht="21" customHeight="1" x14ac:dyDescent="0.55000000000000004">
      <c r="A22" s="127" t="s">
        <v>5</v>
      </c>
      <c r="B22" s="19">
        <f>B5/$B$5*100</f>
        <v>100</v>
      </c>
      <c r="C22" s="19">
        <f>C5/$C$5*100</f>
        <v>100</v>
      </c>
      <c r="D22" s="19">
        <f>D5/$D$5*100</f>
        <v>100</v>
      </c>
      <c r="E22" s="20"/>
      <c r="F22" s="20"/>
      <c r="G22" s="198"/>
      <c r="H22" s="198"/>
      <c r="I22" s="198"/>
      <c r="J22" s="148"/>
      <c r="K22" s="148"/>
      <c r="L22" s="148"/>
      <c r="M22" s="26"/>
      <c r="N22" s="211"/>
    </row>
    <row r="23" spans="1:14" ht="23.25" customHeight="1" x14ac:dyDescent="0.55000000000000004">
      <c r="A23" s="127"/>
      <c r="B23" s="18"/>
      <c r="C23" s="18"/>
      <c r="D23" s="18"/>
      <c r="E23" s="20"/>
      <c r="F23" s="20"/>
      <c r="G23" s="198"/>
      <c r="H23" s="198"/>
      <c r="I23" s="198"/>
      <c r="J23" s="148"/>
      <c r="K23" s="148"/>
      <c r="L23" s="148"/>
      <c r="M23" s="26"/>
      <c r="N23" s="211"/>
    </row>
    <row r="24" spans="1:14" ht="20.25" customHeight="1" x14ac:dyDescent="0.55000000000000004">
      <c r="A24" s="17" t="s">
        <v>24</v>
      </c>
      <c r="B24" s="12">
        <f t="shared" ref="B24:B30" si="3">B7*100/$B$5</f>
        <v>0.8889125550524587</v>
      </c>
      <c r="C24" s="12">
        <f t="shared" ref="C24:C30" si="4">C7*100/$C$5</f>
        <v>0.98188613049612938</v>
      </c>
      <c r="D24" s="12">
        <f t="shared" ref="D24:D30" si="5">D7*100/$D$5</f>
        <v>0.76911132557211626</v>
      </c>
      <c r="E24" s="20"/>
      <c r="F24" s="20"/>
      <c r="G24" s="198"/>
      <c r="H24" s="198"/>
      <c r="I24" s="198"/>
      <c r="J24" s="148"/>
      <c r="K24" s="148"/>
      <c r="L24" s="148"/>
      <c r="M24" s="26"/>
      <c r="N24" s="211"/>
    </row>
    <row r="25" spans="1:14" ht="20.25" customHeight="1" x14ac:dyDescent="0.55000000000000004">
      <c r="A25" s="7" t="s">
        <v>23</v>
      </c>
      <c r="B25" s="12">
        <f t="shared" si="3"/>
        <v>21.303927361673182</v>
      </c>
      <c r="C25" s="12">
        <f t="shared" si="4"/>
        <v>22.857338977233727</v>
      </c>
      <c r="D25" s="12">
        <f t="shared" si="5"/>
        <v>19.302276671731178</v>
      </c>
      <c r="E25" s="20"/>
      <c r="F25" s="20"/>
      <c r="G25" s="198"/>
      <c r="H25" s="198"/>
      <c r="I25" s="198"/>
      <c r="J25" s="148"/>
      <c r="K25" s="148"/>
      <c r="L25" s="148"/>
      <c r="M25" s="26"/>
      <c r="N25" s="211"/>
    </row>
    <row r="26" spans="1:14" ht="20.25" customHeight="1" x14ac:dyDescent="0.55000000000000004">
      <c r="A26" s="16" t="s">
        <v>22</v>
      </c>
      <c r="B26" s="12">
        <f t="shared" si="3"/>
        <v>21.12459891578434</v>
      </c>
      <c r="C26" s="12">
        <f t="shared" si="4"/>
        <v>22.798764443427526</v>
      </c>
      <c r="D26" s="12">
        <f t="shared" si="5"/>
        <v>18.967350605087969</v>
      </c>
      <c r="E26" s="20"/>
      <c r="F26" s="20"/>
      <c r="G26" s="20"/>
      <c r="H26" s="20"/>
      <c r="I26" s="150"/>
      <c r="J26" s="150"/>
      <c r="K26" s="150"/>
      <c r="L26" s="135"/>
      <c r="M26" s="135"/>
    </row>
    <row r="27" spans="1:14" ht="20.25" customHeight="1" x14ac:dyDescent="0.55000000000000004">
      <c r="A27" s="16" t="s">
        <v>21</v>
      </c>
      <c r="B27" s="12">
        <f t="shared" si="3"/>
        <v>19.578749922703256</v>
      </c>
      <c r="C27" s="12">
        <f t="shared" si="4"/>
        <v>20.09533615528353</v>
      </c>
      <c r="D27" s="12">
        <f t="shared" si="5"/>
        <v>18.913102016828855</v>
      </c>
      <c r="E27" s="20"/>
      <c r="F27" s="20"/>
      <c r="G27" s="20"/>
      <c r="H27" s="20"/>
      <c r="I27" s="150"/>
      <c r="J27" s="150"/>
      <c r="K27" s="150"/>
      <c r="L27" s="135"/>
      <c r="M27" s="135"/>
    </row>
    <row r="28" spans="1:14" ht="20.25" customHeight="1" x14ac:dyDescent="0.55000000000000004">
      <c r="A28" s="7" t="s">
        <v>20</v>
      </c>
      <c r="B28" s="12">
        <f t="shared" si="3"/>
        <v>19.83056553733261</v>
      </c>
      <c r="C28" s="12">
        <f t="shared" si="4"/>
        <v>20.241772489799033</v>
      </c>
      <c r="D28" s="12">
        <f t="shared" si="5"/>
        <v>19.30070424888309</v>
      </c>
      <c r="E28" s="20"/>
      <c r="F28" s="20"/>
      <c r="G28" s="20"/>
      <c r="H28" s="20"/>
      <c r="I28" s="150"/>
      <c r="J28" s="150"/>
      <c r="K28" s="150"/>
      <c r="L28" s="135"/>
      <c r="M28" s="135"/>
    </row>
    <row r="29" spans="1:14" ht="20.25" customHeight="1" x14ac:dyDescent="0.55000000000000004">
      <c r="A29" s="13" t="s">
        <v>19</v>
      </c>
      <c r="B29" s="12">
        <f t="shared" si="3"/>
        <v>15.995101104141044</v>
      </c>
      <c r="C29" s="12">
        <f t="shared" si="4"/>
        <v>15.798802577889639</v>
      </c>
      <c r="D29" s="12">
        <f t="shared" si="5"/>
        <v>16.248041842171986</v>
      </c>
      <c r="E29" s="20"/>
      <c r="F29" s="20"/>
      <c r="G29" s="20"/>
      <c r="H29" s="20"/>
      <c r="I29" s="150"/>
      <c r="J29" s="150"/>
      <c r="K29" s="150"/>
      <c r="L29" s="135"/>
      <c r="M29" s="135"/>
    </row>
    <row r="30" spans="1:14" ht="20.25" customHeight="1" x14ac:dyDescent="0.55000000000000004">
      <c r="A30" s="13" t="s">
        <v>18</v>
      </c>
      <c r="B30" s="12">
        <f t="shared" si="3"/>
        <v>3.8354644331915653</v>
      </c>
      <c r="C30" s="12">
        <f t="shared" si="4"/>
        <v>4.4429699119093922</v>
      </c>
      <c r="D30" s="12">
        <f t="shared" si="5"/>
        <v>3.0526624067111006</v>
      </c>
      <c r="E30" s="20"/>
      <c r="F30" s="20"/>
      <c r="G30" s="20"/>
      <c r="H30" s="20"/>
      <c r="I30" s="150"/>
      <c r="J30" s="150"/>
      <c r="K30" s="150"/>
      <c r="L30" s="135"/>
      <c r="M30" s="135"/>
    </row>
    <row r="31" spans="1:14" ht="20.25" customHeight="1" x14ac:dyDescent="0.55000000000000004">
      <c r="A31" s="15" t="s">
        <v>17</v>
      </c>
      <c r="B31" s="12" t="s">
        <v>10</v>
      </c>
      <c r="C31" s="12" t="s">
        <v>10</v>
      </c>
      <c r="D31" s="12" t="s">
        <v>10</v>
      </c>
      <c r="E31" s="20"/>
      <c r="F31" s="20"/>
      <c r="G31" s="20"/>
      <c r="H31" s="20"/>
      <c r="I31" s="150"/>
      <c r="J31" s="150"/>
      <c r="K31" s="150"/>
      <c r="L31" s="135"/>
      <c r="M31" s="135"/>
    </row>
    <row r="32" spans="1:14" ht="20.25" customHeight="1" x14ac:dyDescent="0.55000000000000004">
      <c r="A32" s="7" t="s">
        <v>16</v>
      </c>
      <c r="B32" s="12">
        <f>B15*100/$B$5</f>
        <v>17.230217186673354</v>
      </c>
      <c r="C32" s="12">
        <f>C15*100/$C$5</f>
        <v>12.985547038859018</v>
      </c>
      <c r="D32" s="12">
        <f>D15*100/$D$5</f>
        <v>22.699692787886054</v>
      </c>
      <c r="E32" s="20"/>
      <c r="F32" s="20"/>
      <c r="G32" s="20"/>
      <c r="H32" s="20"/>
      <c r="I32" s="150"/>
      <c r="J32" s="150"/>
      <c r="K32" s="150"/>
      <c r="L32" s="135"/>
      <c r="M32" s="135"/>
    </row>
    <row r="33" spans="1:13" ht="20.25" customHeight="1" x14ac:dyDescent="0.55000000000000004">
      <c r="A33" s="15" t="s">
        <v>15</v>
      </c>
      <c r="B33" s="12">
        <f>B16*100/$B$5</f>
        <v>8.9345588588939346</v>
      </c>
      <c r="C33" s="12">
        <f>C16*100/$C$5</f>
        <v>5.8238950539602641</v>
      </c>
      <c r="D33" s="12">
        <f>D16*100/$D$5</f>
        <v>12.9428090154864</v>
      </c>
      <c r="E33" s="20"/>
      <c r="F33" s="20"/>
      <c r="G33" s="20"/>
      <c r="H33" s="20"/>
      <c r="I33" s="150"/>
      <c r="J33" s="150"/>
      <c r="K33" s="150"/>
      <c r="L33" s="135"/>
      <c r="M33" s="135"/>
    </row>
    <row r="34" spans="1:13" ht="20.25" customHeight="1" x14ac:dyDescent="0.55000000000000004">
      <c r="A34" s="15" t="s">
        <v>14</v>
      </c>
      <c r="B34" s="12">
        <f>B17*100/$B$5</f>
        <v>6.1607222607751657</v>
      </c>
      <c r="C34" s="12">
        <f>C17*100/$C$5</f>
        <v>6.3153720016779165</v>
      </c>
      <c r="D34" s="12">
        <f>D17*100/$D$5</f>
        <v>5.9614481228219489</v>
      </c>
      <c r="E34" s="20"/>
      <c r="F34" s="20"/>
      <c r="G34" s="20"/>
      <c r="H34" s="20"/>
      <c r="I34" s="150"/>
      <c r="J34" s="150"/>
      <c r="K34" s="150"/>
      <c r="L34" s="135"/>
      <c r="M34" s="135"/>
    </row>
    <row r="35" spans="1:13" ht="20.25" customHeight="1" x14ac:dyDescent="0.55000000000000004">
      <c r="A35" s="15" t="s">
        <v>13</v>
      </c>
      <c r="B35" s="12">
        <f>B18*100/$B$5</f>
        <v>2.134936067004253</v>
      </c>
      <c r="C35" s="12">
        <f>C18*100/$C$5</f>
        <v>0.84627998322083664</v>
      </c>
      <c r="D35" s="12">
        <f>D18*100/$D$5</f>
        <v>3.7954356495777062</v>
      </c>
      <c r="E35" s="20"/>
      <c r="F35" s="20"/>
      <c r="G35" s="20"/>
      <c r="H35" s="20"/>
      <c r="I35" s="150"/>
      <c r="J35" s="150"/>
      <c r="K35" s="150"/>
      <c r="L35" s="135"/>
      <c r="M35" s="135"/>
    </row>
    <row r="36" spans="1:13" ht="20.25" customHeight="1" x14ac:dyDescent="0.55000000000000004">
      <c r="A36" s="13" t="s">
        <v>12</v>
      </c>
      <c r="B36" s="12" t="s">
        <v>10</v>
      </c>
      <c r="C36" s="12" t="s">
        <v>10</v>
      </c>
      <c r="D36" s="12" t="s">
        <v>10</v>
      </c>
      <c r="E36" s="20"/>
      <c r="F36" s="20"/>
      <c r="G36" s="20"/>
      <c r="H36" s="20"/>
      <c r="I36" s="150"/>
      <c r="J36" s="150"/>
      <c r="K36" s="150"/>
      <c r="L36" s="135"/>
      <c r="M36" s="135"/>
    </row>
    <row r="37" spans="1:13" ht="20.25" customHeight="1" x14ac:dyDescent="0.55000000000000004">
      <c r="A37" s="13" t="s">
        <v>11</v>
      </c>
      <c r="B37" s="12">
        <f>B20*100/$B$5+0.02</f>
        <v>6.3028520780800179E-2</v>
      </c>
      <c r="C37" s="12">
        <f>C20*100/$C$5</f>
        <v>3.9354764901041069E-2</v>
      </c>
      <c r="D37" s="12">
        <f>D20*100/$D$5</f>
        <v>4.776234401073965E-2</v>
      </c>
      <c r="E37" s="20"/>
      <c r="F37" s="20"/>
      <c r="G37" s="20"/>
      <c r="H37" s="20"/>
      <c r="I37" s="150"/>
      <c r="J37" s="150"/>
      <c r="K37" s="150"/>
      <c r="L37" s="135"/>
      <c r="M37" s="135"/>
    </row>
    <row r="38" spans="1:13" ht="20.25" customHeight="1" x14ac:dyDescent="0.55000000000000004">
      <c r="A38" s="11"/>
      <c r="B38" s="11"/>
      <c r="C38" s="11"/>
      <c r="D38" s="11"/>
      <c r="E38" s="20"/>
      <c r="F38" s="20"/>
      <c r="G38" s="20"/>
      <c r="H38" s="20"/>
      <c r="I38" s="150"/>
      <c r="J38" s="150"/>
      <c r="K38" s="150"/>
      <c r="L38" s="135"/>
      <c r="M38" s="135"/>
    </row>
    <row r="39" spans="1:13" ht="15" customHeight="1" x14ac:dyDescent="0.55000000000000004">
      <c r="E39" s="20"/>
      <c r="F39" s="20"/>
      <c r="G39" s="20"/>
      <c r="H39" s="20"/>
      <c r="I39" s="150"/>
      <c r="J39" s="150"/>
      <c r="K39" s="150"/>
      <c r="L39" s="135"/>
      <c r="M39" s="135"/>
    </row>
    <row r="40" spans="1:13" ht="15" customHeight="1" x14ac:dyDescent="0.55000000000000004">
      <c r="A40" s="10" t="s">
        <v>9</v>
      </c>
      <c r="B40" s="9"/>
      <c r="C40" s="9"/>
      <c r="D40" s="9"/>
      <c r="E40" s="20"/>
      <c r="F40" s="20"/>
      <c r="G40" s="20"/>
      <c r="H40" s="20"/>
      <c r="I40" s="150"/>
      <c r="J40" s="150"/>
      <c r="K40" s="150"/>
      <c r="L40" s="135"/>
      <c r="M40" s="135"/>
    </row>
    <row r="41" spans="1:13" ht="15" customHeight="1" x14ac:dyDescent="0.55000000000000004">
      <c r="B41" s="9"/>
      <c r="C41" s="9"/>
      <c r="D41" s="9"/>
      <c r="F41" s="7"/>
      <c r="G41" s="7"/>
      <c r="H41" s="7"/>
      <c r="I41" s="7"/>
      <c r="J41" s="7"/>
      <c r="K41" s="7"/>
      <c r="L41" s="7"/>
      <c r="M41" s="7"/>
    </row>
    <row r="42" spans="1:13" ht="15" customHeight="1" x14ac:dyDescent="0.55000000000000004">
      <c r="B42" s="9"/>
      <c r="C42" s="9"/>
      <c r="D42" s="9"/>
      <c r="F42" s="7"/>
      <c r="G42" s="7"/>
      <c r="H42" s="7"/>
      <c r="I42" s="7"/>
      <c r="J42" s="7"/>
      <c r="K42" s="7"/>
      <c r="L42" s="7"/>
      <c r="M42" s="7"/>
    </row>
    <row r="43" spans="1:13" ht="15" customHeight="1" x14ac:dyDescent="0.55000000000000004">
      <c r="B43" s="9"/>
      <c r="C43" s="9"/>
      <c r="D43" s="9"/>
      <c r="F43" s="7"/>
      <c r="G43" s="7"/>
      <c r="H43" s="7"/>
      <c r="I43" s="7"/>
      <c r="J43" s="7"/>
      <c r="K43" s="7"/>
      <c r="L43" s="7"/>
      <c r="M43" s="7"/>
    </row>
    <row r="44" spans="1:13" ht="15" customHeight="1" x14ac:dyDescent="0.55000000000000004">
      <c r="B44" s="9"/>
      <c r="C44" s="9"/>
      <c r="D44" s="9"/>
      <c r="F44" s="7"/>
      <c r="G44" s="7"/>
      <c r="H44" s="7"/>
      <c r="I44" s="7"/>
      <c r="J44" s="7"/>
      <c r="K44" s="7"/>
      <c r="L44" s="7"/>
      <c r="M44" s="7"/>
    </row>
    <row r="45" spans="1:13" ht="15" customHeight="1" x14ac:dyDescent="0.55000000000000004">
      <c r="B45" s="9"/>
      <c r="C45" s="9"/>
      <c r="D45" s="9"/>
      <c r="F45" s="7"/>
      <c r="G45" s="7"/>
      <c r="H45" s="7"/>
      <c r="I45" s="7"/>
      <c r="J45" s="7"/>
      <c r="K45" s="7"/>
      <c r="L45" s="7"/>
      <c r="M45" s="7"/>
    </row>
    <row r="46" spans="1:13" ht="15" customHeight="1" x14ac:dyDescent="0.55000000000000004">
      <c r="B46" s="9"/>
      <c r="C46" s="9"/>
      <c r="D46" s="9"/>
      <c r="F46" s="7"/>
      <c r="G46" s="7"/>
      <c r="H46" s="7"/>
      <c r="I46" s="7"/>
      <c r="J46" s="7"/>
      <c r="K46" s="7"/>
      <c r="L46" s="7"/>
      <c r="M46" s="7"/>
    </row>
    <row r="47" spans="1:13" ht="15" customHeight="1" x14ac:dyDescent="0.55000000000000004">
      <c r="B47" s="9"/>
      <c r="C47" s="9"/>
      <c r="D47" s="9"/>
      <c r="F47" s="7"/>
      <c r="G47" s="7"/>
      <c r="H47" s="7"/>
      <c r="I47" s="7"/>
      <c r="J47" s="7"/>
      <c r="K47" s="7"/>
      <c r="L47" s="7"/>
      <c r="M47" s="7"/>
    </row>
    <row r="48" spans="1:13" ht="15" customHeight="1" x14ac:dyDescent="0.55000000000000004">
      <c r="B48" s="9"/>
      <c r="C48" s="9"/>
      <c r="D48" s="9"/>
      <c r="F48" s="7"/>
      <c r="G48" s="7"/>
      <c r="H48" s="7"/>
      <c r="I48" s="7"/>
      <c r="J48" s="7"/>
      <c r="K48" s="7"/>
      <c r="L48" s="7"/>
      <c r="M48" s="7"/>
    </row>
    <row r="49" spans="2:4" s="7" customFormat="1" ht="15" customHeight="1" x14ac:dyDescent="0.55000000000000004">
      <c r="B49" s="9"/>
      <c r="C49" s="9"/>
      <c r="D49" s="9"/>
    </row>
    <row r="50" spans="2:4" s="7" customFormat="1" ht="15" customHeight="1" x14ac:dyDescent="0.55000000000000004">
      <c r="B50" s="9"/>
      <c r="C50" s="9"/>
      <c r="D50" s="9"/>
    </row>
    <row r="51" spans="2:4" s="7" customFormat="1" ht="15" customHeight="1" x14ac:dyDescent="0.55000000000000004">
      <c r="B51" s="9"/>
      <c r="C51" s="9"/>
      <c r="D51" s="9"/>
    </row>
    <row r="52" spans="2:4" s="7" customFormat="1" ht="15" customHeight="1" x14ac:dyDescent="0.55000000000000004">
      <c r="B52" s="9"/>
      <c r="C52" s="9"/>
      <c r="D52" s="9"/>
    </row>
    <row r="53" spans="2:4" s="7" customFormat="1" ht="15" customHeight="1" x14ac:dyDescent="0.55000000000000004">
      <c r="B53" s="9"/>
      <c r="C53" s="9"/>
      <c r="D53" s="9"/>
    </row>
    <row r="54" spans="2:4" s="7" customFormat="1" ht="15" customHeight="1" x14ac:dyDescent="0.55000000000000004">
      <c r="B54" s="9"/>
      <c r="C54" s="9"/>
      <c r="D54" s="9"/>
    </row>
    <row r="55" spans="2:4" s="7" customFormat="1" ht="15" customHeight="1" x14ac:dyDescent="0.55000000000000004">
      <c r="B55" s="9"/>
      <c r="C55" s="9"/>
      <c r="D55" s="9"/>
    </row>
    <row r="56" spans="2:4" s="7" customFormat="1" ht="15" customHeight="1" x14ac:dyDescent="0.55000000000000004">
      <c r="B56" s="9"/>
      <c r="C56" s="9"/>
      <c r="D56" s="9"/>
    </row>
    <row r="57" spans="2:4" s="7" customFormat="1" ht="15" customHeight="1" x14ac:dyDescent="0.55000000000000004">
      <c r="B57" s="9"/>
      <c r="C57" s="9"/>
      <c r="D57" s="9"/>
    </row>
    <row r="58" spans="2:4" s="7" customFormat="1" ht="15" customHeight="1" x14ac:dyDescent="0.55000000000000004">
      <c r="B58" s="9"/>
      <c r="C58" s="9"/>
      <c r="D58" s="9"/>
    </row>
    <row r="59" spans="2:4" s="7" customFormat="1" ht="15" customHeight="1" x14ac:dyDescent="0.55000000000000004">
      <c r="B59" s="9"/>
      <c r="C59" s="9"/>
      <c r="D59" s="9"/>
    </row>
    <row r="60" spans="2:4" s="7" customFormat="1" ht="15" customHeight="1" x14ac:dyDescent="0.55000000000000004">
      <c r="B60" s="9"/>
      <c r="C60" s="9"/>
      <c r="D60" s="9"/>
    </row>
    <row r="61" spans="2:4" s="7" customFormat="1" ht="15" customHeight="1" x14ac:dyDescent="0.55000000000000004">
      <c r="B61" s="9"/>
      <c r="C61" s="9"/>
      <c r="D61" s="9"/>
    </row>
    <row r="62" spans="2:4" s="7" customFormat="1" ht="15" customHeight="1" x14ac:dyDescent="0.55000000000000004">
      <c r="B62" s="9"/>
      <c r="C62" s="9"/>
      <c r="D62" s="9"/>
    </row>
    <row r="63" spans="2:4" s="7" customFormat="1" ht="15" customHeight="1" x14ac:dyDescent="0.55000000000000004">
      <c r="B63" s="9"/>
      <c r="C63" s="9"/>
      <c r="D63" s="9"/>
    </row>
    <row r="64" spans="2:4" s="7" customFormat="1" ht="15" customHeight="1" x14ac:dyDescent="0.55000000000000004"/>
    <row r="65" spans="1:13" ht="15" customHeight="1" x14ac:dyDescent="0.55000000000000004">
      <c r="A65" s="7"/>
      <c r="F65" s="7"/>
      <c r="G65" s="7"/>
      <c r="H65" s="7"/>
      <c r="I65" s="7"/>
      <c r="J65" s="7"/>
      <c r="K65" s="7"/>
      <c r="L65" s="7"/>
      <c r="M65" s="7"/>
    </row>
    <row r="66" spans="1:13" ht="15" customHeight="1" x14ac:dyDescent="0.55000000000000004">
      <c r="A66" s="7"/>
      <c r="F66" s="7"/>
      <c r="G66" s="7"/>
      <c r="H66" s="7"/>
      <c r="I66" s="7"/>
      <c r="J66" s="7"/>
      <c r="K66" s="7"/>
      <c r="L66" s="7"/>
      <c r="M66" s="7"/>
    </row>
    <row r="67" spans="1:13" ht="15" customHeight="1" x14ac:dyDescent="0.55000000000000004">
      <c r="A67" s="7"/>
      <c r="F67" s="7"/>
      <c r="G67" s="7"/>
      <c r="H67" s="7"/>
      <c r="I67" s="7"/>
      <c r="J67" s="7"/>
      <c r="K67" s="7"/>
      <c r="L67" s="7"/>
      <c r="M67" s="7"/>
    </row>
    <row r="68" spans="1:13" ht="15" customHeight="1" x14ac:dyDescent="0.55000000000000004">
      <c r="A68" s="7"/>
      <c r="F68" s="7"/>
      <c r="G68" s="7"/>
      <c r="H68" s="7"/>
      <c r="I68" s="7"/>
      <c r="J68" s="7"/>
      <c r="K68" s="7"/>
      <c r="L68" s="7"/>
      <c r="M68" s="7"/>
    </row>
    <row r="69" spans="1:13" ht="15" customHeight="1" x14ac:dyDescent="0.55000000000000004">
      <c r="A69" s="7"/>
      <c r="F69" s="7"/>
      <c r="G69" s="7"/>
      <c r="H69" s="7"/>
      <c r="I69" s="7"/>
      <c r="J69" s="7"/>
      <c r="K69" s="7"/>
      <c r="L69" s="7"/>
      <c r="M69" s="7"/>
    </row>
    <row r="70" spans="1:13" ht="15" customHeight="1" x14ac:dyDescent="0.55000000000000004">
      <c r="A70" s="7"/>
      <c r="F70" s="7"/>
      <c r="G70" s="7"/>
      <c r="H70" s="7"/>
      <c r="I70" s="7"/>
      <c r="J70" s="7"/>
      <c r="K70" s="7"/>
      <c r="L70" s="7"/>
      <c r="M70" s="7"/>
    </row>
    <row r="71" spans="1:13" ht="15" customHeight="1" x14ac:dyDescent="0.55000000000000004">
      <c r="A71" s="7"/>
      <c r="F71" s="7"/>
      <c r="G71" s="7"/>
      <c r="H71" s="7"/>
      <c r="I71" s="7"/>
      <c r="J71" s="7"/>
      <c r="K71" s="7"/>
      <c r="L71" s="7"/>
      <c r="M71" s="7"/>
    </row>
    <row r="72" spans="1:13" ht="15" customHeight="1" x14ac:dyDescent="0.55000000000000004">
      <c r="A72" s="7"/>
      <c r="F72" s="7"/>
      <c r="G72" s="7"/>
      <c r="H72" s="7"/>
      <c r="I72" s="7"/>
      <c r="J72" s="7"/>
      <c r="K72" s="7"/>
      <c r="L72" s="7"/>
      <c r="M72" s="7"/>
    </row>
    <row r="73" spans="1:13" ht="15" customHeight="1" x14ac:dyDescent="0.55000000000000004">
      <c r="A73" s="7"/>
      <c r="F73" s="7"/>
      <c r="G73" s="7"/>
      <c r="H73" s="7"/>
      <c r="I73" s="7"/>
      <c r="J73" s="7"/>
      <c r="K73" s="7"/>
      <c r="L73" s="7"/>
      <c r="M73" s="7"/>
    </row>
    <row r="74" spans="1:13" ht="15" customHeight="1" x14ac:dyDescent="0.55000000000000004">
      <c r="A74" s="7"/>
      <c r="F74" s="7"/>
      <c r="G74" s="7"/>
      <c r="H74" s="7"/>
      <c r="I74" s="7"/>
      <c r="J74" s="7"/>
      <c r="K74" s="7"/>
      <c r="L74" s="7"/>
      <c r="M74" s="7"/>
    </row>
    <row r="75" spans="1:13" ht="15" customHeight="1" x14ac:dyDescent="0.55000000000000004">
      <c r="A75" s="7"/>
      <c r="F75" s="7"/>
      <c r="G75" s="7"/>
      <c r="H75" s="7"/>
      <c r="I75" s="7"/>
      <c r="J75" s="7"/>
      <c r="K75" s="7"/>
      <c r="L75" s="7"/>
      <c r="M75" s="7"/>
    </row>
    <row r="76" spans="1:13" ht="15" customHeight="1" x14ac:dyDescent="0.55000000000000004">
      <c r="A76" s="7"/>
      <c r="F76" s="7"/>
      <c r="G76" s="7"/>
      <c r="H76" s="7"/>
      <c r="I76" s="7"/>
      <c r="J76" s="7"/>
      <c r="K76" s="7"/>
      <c r="L76" s="7"/>
      <c r="M76" s="7"/>
    </row>
    <row r="77" spans="1:13" ht="15" customHeight="1" x14ac:dyDescent="0.55000000000000004">
      <c r="A77" s="7"/>
      <c r="F77" s="7"/>
      <c r="G77" s="7"/>
      <c r="H77" s="7"/>
      <c r="I77" s="7"/>
      <c r="J77" s="7"/>
      <c r="K77" s="7"/>
      <c r="L77" s="7"/>
      <c r="M77" s="7"/>
    </row>
    <row r="78" spans="1:13" ht="15" customHeight="1" x14ac:dyDescent="0.55000000000000004">
      <c r="A78" s="7"/>
      <c r="F78" s="7"/>
      <c r="G78" s="7"/>
      <c r="H78" s="7"/>
      <c r="I78" s="7"/>
      <c r="J78" s="7"/>
      <c r="K78" s="7"/>
      <c r="L78" s="7"/>
      <c r="M78" s="7"/>
    </row>
    <row r="79" spans="1:13" ht="15" customHeight="1" x14ac:dyDescent="0.55000000000000004">
      <c r="A79" s="7"/>
      <c r="F79" s="7"/>
      <c r="G79" s="7"/>
      <c r="H79" s="7"/>
      <c r="I79" s="7"/>
      <c r="J79" s="7"/>
      <c r="K79" s="7"/>
      <c r="L79" s="7"/>
      <c r="M79" s="7"/>
    </row>
    <row r="80" spans="1:13" ht="15" customHeight="1" x14ac:dyDescent="0.55000000000000004">
      <c r="A80" s="7"/>
      <c r="F80" s="7"/>
      <c r="G80" s="7"/>
      <c r="H80" s="7"/>
      <c r="I80" s="7"/>
      <c r="J80" s="7"/>
      <c r="K80" s="7"/>
      <c r="L80" s="7"/>
      <c r="M80" s="7"/>
    </row>
    <row r="81" spans="1:13" ht="15" customHeight="1" x14ac:dyDescent="0.55000000000000004">
      <c r="A81" s="7"/>
      <c r="F81" s="7"/>
      <c r="G81" s="7"/>
      <c r="H81" s="7"/>
      <c r="I81" s="7"/>
      <c r="J81" s="7"/>
      <c r="K81" s="7"/>
      <c r="L81" s="7"/>
      <c r="M81" s="7"/>
    </row>
    <row r="82" spans="1:13" ht="15" customHeight="1" x14ac:dyDescent="0.55000000000000004">
      <c r="A82" s="7"/>
      <c r="F82" s="7"/>
      <c r="G82" s="7"/>
      <c r="H82" s="7"/>
      <c r="I82" s="7"/>
      <c r="J82" s="7"/>
      <c r="K82" s="7"/>
      <c r="L82" s="7"/>
      <c r="M82" s="7"/>
    </row>
    <row r="83" spans="1:13" ht="15" customHeight="1" x14ac:dyDescent="0.55000000000000004">
      <c r="A83" s="7"/>
      <c r="F83" s="7"/>
      <c r="G83" s="7"/>
      <c r="H83" s="7"/>
      <c r="I83" s="7"/>
      <c r="J83" s="7"/>
      <c r="K83" s="7"/>
      <c r="L83" s="7"/>
      <c r="M83" s="7"/>
    </row>
    <row r="84" spans="1:13" ht="15" customHeight="1" x14ac:dyDescent="0.55000000000000004">
      <c r="A84" s="7"/>
      <c r="F84" s="7"/>
      <c r="G84" s="7"/>
      <c r="H84" s="7"/>
      <c r="I84" s="7"/>
      <c r="J84" s="7"/>
      <c r="K84" s="7"/>
      <c r="L84" s="7"/>
      <c r="M84" s="7"/>
    </row>
    <row r="85" spans="1:13" ht="15" customHeight="1" x14ac:dyDescent="0.55000000000000004">
      <c r="A85" s="7"/>
      <c r="F85" s="7"/>
      <c r="G85" s="7"/>
      <c r="H85" s="7"/>
      <c r="I85" s="7"/>
      <c r="J85" s="7"/>
      <c r="K85" s="7"/>
      <c r="L85" s="7"/>
      <c r="M85" s="7"/>
    </row>
    <row r="86" spans="1:13" ht="15" customHeight="1" x14ac:dyDescent="0.55000000000000004">
      <c r="A86" s="7"/>
      <c r="F86" s="7"/>
      <c r="G86" s="7"/>
      <c r="H86" s="7"/>
      <c r="I86" s="7"/>
      <c r="J86" s="7"/>
      <c r="K86" s="7"/>
      <c r="L86" s="7"/>
      <c r="M86" s="7"/>
    </row>
    <row r="87" spans="1:13" ht="15" customHeight="1" x14ac:dyDescent="0.55000000000000004">
      <c r="A87" s="7"/>
      <c r="F87" s="7"/>
      <c r="G87" s="7"/>
      <c r="H87" s="7"/>
      <c r="I87" s="7"/>
      <c r="J87" s="7"/>
      <c r="K87" s="7"/>
      <c r="L87" s="7"/>
      <c r="M87" s="7"/>
    </row>
    <row r="88" spans="1:13" ht="15" customHeight="1" x14ac:dyDescent="0.55000000000000004">
      <c r="A88" s="7"/>
      <c r="F88" s="7"/>
      <c r="G88" s="7"/>
      <c r="H88" s="7"/>
      <c r="I88" s="7"/>
      <c r="J88" s="7"/>
      <c r="K88" s="7"/>
      <c r="L88" s="7"/>
      <c r="M88" s="7"/>
    </row>
    <row r="89" spans="1:13" ht="15" customHeight="1" x14ac:dyDescent="0.55000000000000004">
      <c r="A89" s="7"/>
      <c r="F89" s="7"/>
      <c r="G89" s="7"/>
      <c r="H89" s="7"/>
      <c r="I89" s="7"/>
      <c r="J89" s="7"/>
      <c r="K89" s="7"/>
      <c r="L89" s="7"/>
      <c r="M89" s="7"/>
    </row>
    <row r="90" spans="1:13" ht="15" customHeight="1" x14ac:dyDescent="0.55000000000000004">
      <c r="A90" s="7"/>
      <c r="F90" s="7"/>
      <c r="G90" s="7"/>
      <c r="H90" s="7"/>
      <c r="I90" s="7"/>
      <c r="J90" s="7"/>
      <c r="K90" s="7"/>
      <c r="L90" s="7"/>
      <c r="M90" s="7"/>
    </row>
    <row r="91" spans="1:13" ht="15" customHeight="1" x14ac:dyDescent="0.55000000000000004">
      <c r="A91" s="7"/>
      <c r="F91" s="7"/>
      <c r="G91" s="7"/>
      <c r="H91" s="7"/>
      <c r="I91" s="7"/>
      <c r="J91" s="7"/>
      <c r="K91" s="7"/>
      <c r="L91" s="7"/>
      <c r="M91" s="7"/>
    </row>
    <row r="92" spans="1:13" ht="15" customHeight="1" x14ac:dyDescent="0.55000000000000004">
      <c r="A92" s="7"/>
      <c r="F92" s="7"/>
      <c r="G92" s="7"/>
      <c r="H92" s="7"/>
      <c r="I92" s="7"/>
      <c r="J92" s="7"/>
      <c r="K92" s="7"/>
      <c r="L92" s="7"/>
      <c r="M92" s="7"/>
    </row>
    <row r="93" spans="1:13" ht="15" customHeight="1" x14ac:dyDescent="0.55000000000000004">
      <c r="A93" s="7"/>
      <c r="F93" s="7"/>
      <c r="G93" s="7"/>
      <c r="H93" s="7"/>
      <c r="I93" s="7"/>
      <c r="J93" s="7"/>
      <c r="K93" s="7"/>
      <c r="L93" s="7"/>
      <c r="M93" s="7"/>
    </row>
    <row r="94" spans="1:13" ht="15" customHeight="1" x14ac:dyDescent="0.55000000000000004">
      <c r="A94" s="7"/>
      <c r="F94" s="7"/>
      <c r="G94" s="7"/>
      <c r="H94" s="7"/>
      <c r="I94" s="7"/>
      <c r="J94" s="7"/>
      <c r="K94" s="7"/>
      <c r="L94" s="7"/>
      <c r="M94" s="7"/>
    </row>
    <row r="95" spans="1:13" ht="15" customHeight="1" x14ac:dyDescent="0.55000000000000004">
      <c r="A95" s="7"/>
      <c r="F95" s="7"/>
      <c r="G95" s="7"/>
      <c r="H95" s="7"/>
      <c r="I95" s="7"/>
      <c r="J95" s="7"/>
      <c r="K95" s="7"/>
      <c r="L95" s="7"/>
      <c r="M95" s="7"/>
    </row>
    <row r="96" spans="1:13" ht="15" customHeight="1" x14ac:dyDescent="0.55000000000000004">
      <c r="A96" s="7"/>
      <c r="F96" s="7"/>
      <c r="G96" s="7"/>
      <c r="H96" s="7"/>
      <c r="I96" s="7"/>
      <c r="J96" s="7"/>
      <c r="K96" s="7"/>
      <c r="L96" s="7"/>
      <c r="M96" s="7"/>
    </row>
    <row r="97" spans="1:13" ht="15" customHeight="1" x14ac:dyDescent="0.55000000000000004">
      <c r="A97" s="7"/>
      <c r="F97" s="7"/>
      <c r="G97" s="7"/>
      <c r="H97" s="7"/>
      <c r="I97" s="7"/>
      <c r="J97" s="7"/>
      <c r="K97" s="7"/>
      <c r="L97" s="7"/>
      <c r="M97" s="7"/>
    </row>
    <row r="98" spans="1:13" ht="15" customHeight="1" x14ac:dyDescent="0.55000000000000004">
      <c r="A98" s="7"/>
      <c r="F98" s="7"/>
      <c r="G98" s="7"/>
      <c r="H98" s="7"/>
      <c r="I98" s="7"/>
      <c r="J98" s="7"/>
      <c r="K98" s="7"/>
      <c r="L98" s="7"/>
      <c r="M98" s="7"/>
    </row>
    <row r="99" spans="1:13" ht="15" customHeight="1" x14ac:dyDescent="0.55000000000000004">
      <c r="A99" s="7"/>
      <c r="F99" s="7"/>
      <c r="G99" s="7"/>
      <c r="H99" s="7"/>
      <c r="I99" s="7"/>
      <c r="J99" s="7"/>
      <c r="K99" s="7"/>
      <c r="L99" s="7"/>
      <c r="M99" s="7"/>
    </row>
    <row r="100" spans="1:13" ht="15" customHeight="1" x14ac:dyDescent="0.55000000000000004">
      <c r="A100" s="7"/>
      <c r="F100" s="7"/>
      <c r="G100" s="7"/>
      <c r="H100" s="7"/>
      <c r="I100" s="7"/>
      <c r="J100" s="7"/>
      <c r="K100" s="7"/>
      <c r="L100" s="7"/>
      <c r="M100" s="7"/>
    </row>
    <row r="101" spans="1:13" ht="15" customHeight="1" x14ac:dyDescent="0.55000000000000004">
      <c r="A101" s="7"/>
      <c r="F101" s="7"/>
      <c r="G101" s="7"/>
      <c r="H101" s="7"/>
      <c r="I101" s="7"/>
      <c r="J101" s="7"/>
      <c r="K101" s="7"/>
      <c r="L101" s="7"/>
      <c r="M101" s="7"/>
    </row>
    <row r="102" spans="1:13" ht="15" customHeight="1" x14ac:dyDescent="0.55000000000000004">
      <c r="A102" s="7"/>
      <c r="F102" s="7"/>
      <c r="G102" s="7"/>
      <c r="H102" s="7"/>
      <c r="I102" s="7"/>
      <c r="J102" s="7"/>
      <c r="K102" s="7"/>
      <c r="L102" s="7"/>
      <c r="M102" s="7"/>
    </row>
    <row r="103" spans="1:13" ht="15" customHeight="1" x14ac:dyDescent="0.55000000000000004">
      <c r="A103" s="7"/>
      <c r="F103" s="7"/>
      <c r="G103" s="7"/>
      <c r="H103" s="7"/>
      <c r="I103" s="7"/>
      <c r="J103" s="7"/>
      <c r="K103" s="7"/>
      <c r="L103" s="7"/>
      <c r="M103" s="7"/>
    </row>
    <row r="104" spans="1:13" ht="15" customHeight="1" x14ac:dyDescent="0.55000000000000004">
      <c r="A104" s="7"/>
      <c r="F104" s="7"/>
      <c r="G104" s="7"/>
      <c r="H104" s="7"/>
      <c r="I104" s="7"/>
      <c r="J104" s="7"/>
      <c r="K104" s="7"/>
      <c r="L104" s="7"/>
      <c r="M104" s="7"/>
    </row>
    <row r="105" spans="1:13" ht="5.25" customHeight="1" x14ac:dyDescent="0.55000000000000004">
      <c r="A105" s="7"/>
      <c r="F105" s="7"/>
      <c r="G105" s="7"/>
      <c r="H105" s="7"/>
      <c r="I105" s="7"/>
      <c r="J105" s="7"/>
      <c r="K105" s="7"/>
      <c r="L105" s="7"/>
      <c r="M105" s="7"/>
    </row>
    <row r="65536" spans="13:13" s="7" customFormat="1" ht="26.25" customHeight="1" x14ac:dyDescent="0.55000000000000004">
      <c r="M65536" s="6"/>
    </row>
  </sheetData>
  <mergeCells count="2">
    <mergeCell ref="B4:D4"/>
    <mergeCell ref="B21:D21"/>
  </mergeCells>
  <pageMargins left="0.70866141732283472" right="0.70866141732283472" top="0.74803149606299213" bottom="0.35433070866141736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5"/>
  <sheetViews>
    <sheetView zoomScale="120" zoomScaleNormal="120" workbookViewId="0">
      <selection activeCell="A7" sqref="A7"/>
    </sheetView>
  </sheetViews>
  <sheetFormatPr defaultColWidth="9.140625" defaultRowHeight="14.25" customHeight="1" x14ac:dyDescent="0.5"/>
  <cols>
    <col min="1" max="1" width="83.42578125" style="20" customWidth="1"/>
    <col min="2" max="2" width="12" style="20" customWidth="1"/>
    <col min="3" max="3" width="12.5703125" style="20" customWidth="1"/>
    <col min="4" max="4" width="11.85546875" style="36" customWidth="1"/>
    <col min="5" max="8" width="9.140625" style="20" customWidth="1"/>
    <col min="9" max="9" width="11.42578125" style="20" customWidth="1"/>
    <col min="10" max="12" width="9.140625" style="20" customWidth="1"/>
    <col min="13" max="13" width="9.7109375" style="20" customWidth="1"/>
    <col min="14" max="14" width="9.28515625" style="20" customWidth="1"/>
    <col min="15" max="15" width="9.7109375" style="20" customWidth="1"/>
    <col min="16" max="18" width="9.28515625" style="20" customWidth="1"/>
    <col min="19" max="19" width="11.42578125" style="20" customWidth="1"/>
    <col min="20" max="20" width="9.28515625" style="20" customWidth="1"/>
    <col min="21" max="24" width="9.140625" style="20"/>
    <col min="25" max="25" width="11" style="20" bestFit="1" customWidth="1"/>
    <col min="26" max="26" width="10" style="20" customWidth="1"/>
    <col min="27" max="28" width="10.5703125" style="20" customWidth="1"/>
    <col min="29" max="30" width="9.140625" style="20"/>
    <col min="31" max="31" width="20.5703125" style="20" customWidth="1"/>
    <col min="32" max="16384" width="9.140625" style="20"/>
  </cols>
  <sheetData>
    <row r="1" spans="1:32" s="67" customFormat="1" ht="51" customHeight="1" x14ac:dyDescent="0.55000000000000004">
      <c r="A1" s="68" t="s">
        <v>127</v>
      </c>
      <c r="B1" s="20"/>
      <c r="C1" s="20"/>
      <c r="D1" s="36"/>
    </row>
    <row r="2" spans="1:32" s="41" customFormat="1" ht="4.5" customHeight="1" x14ac:dyDescent="0.5">
      <c r="B2" s="20"/>
      <c r="C2" s="20"/>
      <c r="D2" s="36"/>
    </row>
    <row r="3" spans="1:32" s="41" customFormat="1" ht="23.25" customHeight="1" x14ac:dyDescent="0.5">
      <c r="A3" s="23" t="s">
        <v>79</v>
      </c>
      <c r="B3" s="66" t="s">
        <v>0</v>
      </c>
      <c r="C3" s="66" t="s">
        <v>31</v>
      </c>
      <c r="D3" s="65" t="s">
        <v>30</v>
      </c>
    </row>
    <row r="4" spans="1:32" s="41" customFormat="1" ht="21.75" customHeight="1" x14ac:dyDescent="0.5">
      <c r="A4" s="213"/>
      <c r="B4" s="217" t="s">
        <v>29</v>
      </c>
      <c r="C4" s="217"/>
      <c r="D4" s="217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AB4" s="204"/>
      <c r="AC4" s="204"/>
      <c r="AD4" s="204"/>
    </row>
    <row r="5" spans="1:32" s="41" customFormat="1" ht="20.25" customHeight="1" x14ac:dyDescent="0.55000000000000004">
      <c r="A5" s="21" t="s">
        <v>5</v>
      </c>
      <c r="B5" s="130">
        <v>1164344</v>
      </c>
      <c r="C5" s="130">
        <v>655575</v>
      </c>
      <c r="D5" s="130">
        <v>508769</v>
      </c>
      <c r="E5" s="20"/>
      <c r="F5" s="143"/>
      <c r="G5" s="142"/>
      <c r="H5" s="144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V5" s="20"/>
      <c r="W5" s="20"/>
      <c r="X5" s="56"/>
      <c r="Y5" s="201"/>
      <c r="Z5" s="203"/>
      <c r="AA5" s="203"/>
      <c r="AB5" s="202"/>
      <c r="AC5" s="202"/>
      <c r="AD5" s="202"/>
    </row>
    <row r="6" spans="1:32" s="41" customFormat="1" ht="8.25" customHeight="1" x14ac:dyDescent="0.25">
      <c r="A6" s="21"/>
      <c r="B6" s="129"/>
      <c r="C6" s="129"/>
      <c r="D6" s="129"/>
      <c r="E6" s="56"/>
      <c r="F6" s="56"/>
      <c r="G6" s="56"/>
      <c r="H6" s="56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Y6" s="196"/>
      <c r="Z6" s="204"/>
      <c r="AA6" s="204"/>
      <c r="AB6" s="202"/>
      <c r="AC6" s="202"/>
      <c r="AD6" s="202"/>
    </row>
    <row r="7" spans="1:32" ht="16.5" customHeight="1" x14ac:dyDescent="0.5">
      <c r="A7" s="170" t="s">
        <v>78</v>
      </c>
      <c r="B7" s="149">
        <v>386337</v>
      </c>
      <c r="C7" s="149">
        <v>247940</v>
      </c>
      <c r="D7" s="149">
        <v>138397</v>
      </c>
      <c r="F7" s="145"/>
      <c r="G7" s="142"/>
      <c r="H7" s="140"/>
      <c r="I7" s="155" t="s">
        <v>39</v>
      </c>
      <c r="J7" s="155" t="s">
        <v>8</v>
      </c>
      <c r="K7" s="165" t="s">
        <v>7</v>
      </c>
      <c r="L7" s="155" t="s">
        <v>110</v>
      </c>
      <c r="M7" s="155" t="s">
        <v>111</v>
      </c>
      <c r="N7" s="155" t="s">
        <v>6</v>
      </c>
      <c r="O7" s="166" t="s">
        <v>116</v>
      </c>
      <c r="P7" s="155" t="s">
        <v>2</v>
      </c>
      <c r="Q7" s="155" t="s">
        <v>112</v>
      </c>
      <c r="R7" s="166" t="s">
        <v>113</v>
      </c>
      <c r="S7" s="155" t="s">
        <v>114</v>
      </c>
      <c r="T7" s="155" t="s">
        <v>1</v>
      </c>
      <c r="Y7" s="197"/>
      <c r="Z7" s="198"/>
      <c r="AA7" s="198"/>
      <c r="AB7" s="148"/>
      <c r="AC7" s="148"/>
      <c r="AD7" s="148"/>
      <c r="AE7" s="41"/>
      <c r="AF7" s="41"/>
    </row>
    <row r="8" spans="1:32" ht="16.5" customHeight="1" x14ac:dyDescent="0.5">
      <c r="A8" s="170" t="s">
        <v>76</v>
      </c>
      <c r="B8" s="149" t="s">
        <v>10</v>
      </c>
      <c r="C8" s="149" t="s">
        <v>10</v>
      </c>
      <c r="D8" s="149" t="s">
        <v>10</v>
      </c>
      <c r="F8" s="143"/>
      <c r="G8" s="142"/>
      <c r="H8" s="140"/>
      <c r="I8" s="167" t="s">
        <v>120</v>
      </c>
      <c r="J8" s="20">
        <v>521593</v>
      </c>
      <c r="K8" s="20">
        <v>237044</v>
      </c>
      <c r="L8" s="20">
        <v>199458</v>
      </c>
      <c r="M8" s="20">
        <v>74960</v>
      </c>
      <c r="N8" s="20">
        <v>75980</v>
      </c>
      <c r="O8" s="20">
        <v>41723</v>
      </c>
      <c r="P8" s="20">
        <v>36903</v>
      </c>
      <c r="Q8" s="140">
        <v>18902</v>
      </c>
      <c r="R8" s="140">
        <v>22511</v>
      </c>
      <c r="S8" s="140">
        <v>22355</v>
      </c>
      <c r="T8" s="140">
        <v>48382</v>
      </c>
      <c r="Y8" s="197"/>
      <c r="Z8" s="198"/>
      <c r="AA8" s="198"/>
      <c r="AB8" s="148"/>
      <c r="AC8" s="148"/>
      <c r="AD8" s="148"/>
      <c r="AE8" s="41"/>
      <c r="AF8" s="41"/>
    </row>
    <row r="9" spans="1:32" ht="16.5" customHeight="1" x14ac:dyDescent="0.5">
      <c r="A9" s="170" t="s">
        <v>75</v>
      </c>
      <c r="B9" s="149">
        <v>263063</v>
      </c>
      <c r="C9" s="149">
        <v>131383</v>
      </c>
      <c r="D9" s="149">
        <v>131680</v>
      </c>
      <c r="F9" s="146"/>
      <c r="G9" s="146"/>
      <c r="H9" s="146"/>
      <c r="I9" s="167" t="s">
        <v>119</v>
      </c>
      <c r="J9" s="158">
        <f>B7</f>
        <v>386337</v>
      </c>
      <c r="K9" s="168">
        <f>B9</f>
        <v>263063</v>
      </c>
      <c r="L9" s="158">
        <f>B13</f>
        <v>188017</v>
      </c>
      <c r="M9" s="157">
        <f>B15</f>
        <v>79797</v>
      </c>
      <c r="N9" s="158">
        <f>B12</f>
        <v>53312</v>
      </c>
      <c r="O9" s="169">
        <f>B21</f>
        <v>60283</v>
      </c>
      <c r="P9" s="157">
        <f>B22</f>
        <v>51483</v>
      </c>
      <c r="Q9" s="158">
        <f>B14</f>
        <v>14563</v>
      </c>
      <c r="R9" s="169">
        <f>B23</f>
        <v>15606</v>
      </c>
      <c r="S9" s="157">
        <f>B25</f>
        <v>10717</v>
      </c>
      <c r="T9" s="157">
        <f>B5-SUM(J9:S9)</f>
        <v>41166</v>
      </c>
      <c r="V9" s="41"/>
      <c r="W9" s="41"/>
      <c r="Y9" s="197"/>
      <c r="Z9" s="198"/>
      <c r="AA9" s="198"/>
      <c r="AB9" s="148"/>
      <c r="AC9" s="148"/>
      <c r="AD9" s="148"/>
      <c r="AE9" s="41"/>
      <c r="AF9" s="41"/>
    </row>
    <row r="10" spans="1:32" ht="16.5" customHeight="1" x14ac:dyDescent="0.5">
      <c r="A10" s="170" t="s">
        <v>74</v>
      </c>
      <c r="B10" s="149">
        <v>2053</v>
      </c>
      <c r="C10" s="149">
        <v>2053</v>
      </c>
      <c r="D10" s="149" t="s">
        <v>10</v>
      </c>
      <c r="F10" s="147"/>
      <c r="G10" s="140"/>
      <c r="H10" s="140"/>
      <c r="I10" s="157">
        <f>SUM(J9:T9)</f>
        <v>1164344</v>
      </c>
      <c r="J10" s="158">
        <f>SUM(K9:T9)</f>
        <v>778007</v>
      </c>
      <c r="K10" s="158"/>
      <c r="L10" s="158"/>
      <c r="M10" s="156"/>
      <c r="N10" s="158"/>
      <c r="O10" s="155"/>
      <c r="P10" s="155"/>
      <c r="Q10" s="155"/>
      <c r="R10" s="155"/>
      <c r="S10" s="155"/>
      <c r="T10" s="156"/>
      <c r="V10" s="41"/>
      <c r="W10" s="41"/>
      <c r="Y10" s="197"/>
      <c r="Z10" s="198"/>
      <c r="AA10" s="198"/>
      <c r="AB10" s="148"/>
      <c r="AC10" s="148"/>
      <c r="AD10" s="148"/>
      <c r="AE10" s="41"/>
      <c r="AF10" s="41"/>
    </row>
    <row r="11" spans="1:32" ht="16.5" customHeight="1" x14ac:dyDescent="0.5">
      <c r="A11" s="170" t="s">
        <v>73</v>
      </c>
      <c r="B11" s="149">
        <v>3356</v>
      </c>
      <c r="C11" s="149">
        <v>1847</v>
      </c>
      <c r="D11" s="149">
        <v>1509</v>
      </c>
      <c r="F11" s="141"/>
      <c r="G11" s="142"/>
      <c r="H11" s="140"/>
      <c r="I11" s="157">
        <f>SUM(J8:T8)</f>
        <v>1299811</v>
      </c>
      <c r="J11" s="158">
        <f>SUM(K8:T8)</f>
        <v>778218</v>
      </c>
      <c r="K11" s="159"/>
      <c r="L11" s="158"/>
      <c r="M11" s="158"/>
      <c r="N11" s="158"/>
      <c r="O11" s="155"/>
      <c r="P11" s="155"/>
      <c r="Q11" s="155"/>
      <c r="R11" s="155"/>
      <c r="S11" s="157">
        <f>SUM(J9:S9)</f>
        <v>1123178</v>
      </c>
      <c r="T11" s="156"/>
      <c r="Y11" s="197"/>
      <c r="Z11" s="198"/>
      <c r="AA11" s="198"/>
      <c r="AB11" s="148"/>
      <c r="AC11" s="148"/>
      <c r="AD11" s="148"/>
      <c r="AE11" s="41"/>
      <c r="AF11" s="41"/>
    </row>
    <row r="12" spans="1:32" ht="16.5" customHeight="1" x14ac:dyDescent="0.5">
      <c r="A12" s="170" t="s">
        <v>72</v>
      </c>
      <c r="B12" s="149">
        <v>53312</v>
      </c>
      <c r="C12" s="149">
        <v>52009</v>
      </c>
      <c r="D12" s="149">
        <v>1303</v>
      </c>
      <c r="F12" s="141"/>
      <c r="G12" s="142"/>
      <c r="H12" s="140"/>
      <c r="I12" s="156"/>
      <c r="J12" s="160" t="s">
        <v>115</v>
      </c>
      <c r="K12" s="155"/>
      <c r="L12" s="155"/>
      <c r="M12" s="155"/>
      <c r="N12" s="155"/>
      <c r="O12" s="155"/>
      <c r="P12" s="155"/>
      <c r="Q12" s="155"/>
      <c r="R12" s="155"/>
      <c r="S12" s="155"/>
      <c r="T12" s="156"/>
      <c r="Y12" s="197"/>
      <c r="Z12" s="198"/>
      <c r="AA12" s="198"/>
      <c r="AB12" s="148"/>
      <c r="AC12" s="148"/>
      <c r="AD12" s="148"/>
      <c r="AE12" s="41"/>
      <c r="AF12" s="41"/>
    </row>
    <row r="13" spans="1:32" ht="16.5" customHeight="1" x14ac:dyDescent="0.5">
      <c r="A13" s="170" t="s">
        <v>71</v>
      </c>
      <c r="B13" s="149">
        <v>188017</v>
      </c>
      <c r="C13" s="149">
        <v>102129</v>
      </c>
      <c r="D13" s="149">
        <v>85888</v>
      </c>
      <c r="F13" s="140"/>
      <c r="G13" s="140"/>
      <c r="H13" s="140"/>
      <c r="I13" s="161"/>
      <c r="J13" s="162">
        <f>J9-J8</f>
        <v>-135256</v>
      </c>
      <c r="K13" s="162">
        <f t="shared" ref="K13:S13" si="0">K9-K8</f>
        <v>26019</v>
      </c>
      <c r="L13" s="162">
        <f t="shared" si="0"/>
        <v>-11441</v>
      </c>
      <c r="M13" s="162">
        <f t="shared" si="0"/>
        <v>4837</v>
      </c>
      <c r="N13" s="162">
        <f t="shared" si="0"/>
        <v>-22668</v>
      </c>
      <c r="O13" s="162">
        <f t="shared" si="0"/>
        <v>18560</v>
      </c>
      <c r="P13" s="162">
        <f t="shared" si="0"/>
        <v>14580</v>
      </c>
      <c r="Q13" s="162">
        <f t="shared" si="0"/>
        <v>-4339</v>
      </c>
      <c r="R13" s="162">
        <f t="shared" si="0"/>
        <v>-6905</v>
      </c>
      <c r="S13" s="162">
        <f t="shared" si="0"/>
        <v>-11638</v>
      </c>
      <c r="T13" s="156"/>
      <c r="Y13" s="198"/>
      <c r="Z13" s="198"/>
      <c r="AA13" s="198"/>
      <c r="AB13" s="148"/>
      <c r="AC13" s="148"/>
      <c r="AD13" s="148"/>
      <c r="AE13" s="41"/>
      <c r="AF13" s="41"/>
    </row>
    <row r="14" spans="1:32" ht="16.5" customHeight="1" x14ac:dyDescent="0.5">
      <c r="A14" s="170" t="s">
        <v>70</v>
      </c>
      <c r="B14" s="149">
        <v>14563</v>
      </c>
      <c r="C14" s="149">
        <v>14078</v>
      </c>
      <c r="D14" s="149">
        <v>485</v>
      </c>
      <c r="F14" s="140"/>
      <c r="G14" s="140"/>
      <c r="H14" s="140"/>
      <c r="I14" s="164"/>
      <c r="J14" s="164"/>
      <c r="K14" s="164"/>
      <c r="L14" s="164"/>
      <c r="N14" s="164"/>
      <c r="O14" s="164"/>
      <c r="P14" s="164"/>
      <c r="Q14" s="164"/>
      <c r="R14" s="164"/>
      <c r="S14" s="164"/>
      <c r="T14" s="164"/>
      <c r="Y14" s="197"/>
      <c r="Z14" s="198"/>
      <c r="AA14" s="198"/>
      <c r="AB14" s="148"/>
      <c r="AC14" s="148"/>
      <c r="AD14" s="148"/>
      <c r="AE14" s="41"/>
      <c r="AF14" s="41"/>
    </row>
    <row r="15" spans="1:32" s="56" customFormat="1" ht="16.5" customHeight="1" x14ac:dyDescent="0.5">
      <c r="A15" s="171" t="s">
        <v>69</v>
      </c>
      <c r="B15" s="149">
        <v>79797</v>
      </c>
      <c r="C15" s="149">
        <v>29591</v>
      </c>
      <c r="D15" s="149">
        <v>50206</v>
      </c>
      <c r="E15" s="20"/>
      <c r="F15" s="20"/>
      <c r="Q15" s="144"/>
      <c r="R15" s="144"/>
      <c r="S15" s="144"/>
      <c r="T15" s="144"/>
      <c r="V15" s="20"/>
      <c r="W15" s="20"/>
      <c r="X15" s="20"/>
      <c r="Y15" s="197"/>
      <c r="Z15" s="198"/>
      <c r="AA15" s="198"/>
      <c r="AB15" s="148"/>
      <c r="AC15" s="148"/>
      <c r="AD15" s="148"/>
      <c r="AE15" s="41"/>
      <c r="AF15" s="41"/>
    </row>
    <row r="16" spans="1:32" ht="16.5" customHeight="1" x14ac:dyDescent="0.5">
      <c r="A16" s="172" t="s">
        <v>68</v>
      </c>
      <c r="B16" s="149">
        <v>3876</v>
      </c>
      <c r="C16" s="149">
        <v>1647</v>
      </c>
      <c r="D16" s="149">
        <v>2229</v>
      </c>
      <c r="Q16" s="140"/>
      <c r="R16" s="140"/>
      <c r="S16" s="140"/>
      <c r="T16" s="140"/>
      <c r="Y16" s="197"/>
      <c r="Z16" s="198"/>
      <c r="AA16" s="198"/>
      <c r="AB16" s="148"/>
      <c r="AC16" s="148"/>
      <c r="AD16" s="148"/>
      <c r="AE16" s="41"/>
      <c r="AF16" s="41"/>
    </row>
    <row r="17" spans="1:32" ht="16.5" customHeight="1" x14ac:dyDescent="0.5">
      <c r="A17" s="172" t="s">
        <v>67</v>
      </c>
      <c r="B17" s="149">
        <v>11466</v>
      </c>
      <c r="C17" s="149">
        <v>5405</v>
      </c>
      <c r="D17" s="149">
        <v>6061</v>
      </c>
      <c r="Q17" s="140"/>
      <c r="R17" s="140"/>
      <c r="S17" s="140"/>
      <c r="T17" s="140"/>
      <c r="Y17" s="197"/>
      <c r="Z17" s="198"/>
      <c r="AA17" s="198"/>
      <c r="AB17" s="148"/>
      <c r="AC17" s="148"/>
      <c r="AD17" s="148"/>
      <c r="AE17" s="41"/>
      <c r="AF17" s="41"/>
    </row>
    <row r="18" spans="1:32" ht="16.5" customHeight="1" x14ac:dyDescent="0.5">
      <c r="A18" s="172" t="s">
        <v>66</v>
      </c>
      <c r="B18" s="149">
        <v>2495</v>
      </c>
      <c r="C18" s="149">
        <v>1146</v>
      </c>
      <c r="D18" s="149">
        <v>1349</v>
      </c>
      <c r="E18" s="41"/>
      <c r="F18" s="41"/>
      <c r="Q18" s="140"/>
      <c r="R18" s="140"/>
      <c r="S18" s="140"/>
      <c r="T18" s="140"/>
      <c r="V18" s="56"/>
      <c r="W18" s="56"/>
      <c r="X18" s="41"/>
      <c r="Y18" s="196"/>
      <c r="Z18" s="204"/>
      <c r="AA18" s="204"/>
      <c r="AB18" s="148"/>
      <c r="AC18" s="148"/>
      <c r="AD18" s="148"/>
      <c r="AE18" s="41"/>
      <c r="AF18" s="41"/>
    </row>
    <row r="19" spans="1:32" ht="16.5" customHeight="1" x14ac:dyDescent="0.5">
      <c r="A19" s="173" t="s">
        <v>65</v>
      </c>
      <c r="B19" s="149">
        <v>2056</v>
      </c>
      <c r="C19" s="149">
        <v>671</v>
      </c>
      <c r="D19" s="149">
        <v>1385</v>
      </c>
      <c r="E19" s="41"/>
      <c r="F19" s="41"/>
      <c r="Q19" s="140"/>
      <c r="R19" s="140"/>
      <c r="S19" s="140"/>
      <c r="T19" s="140"/>
      <c r="V19" s="56"/>
      <c r="W19" s="56"/>
      <c r="X19" s="41"/>
      <c r="Y19" s="196"/>
      <c r="Z19" s="204"/>
      <c r="AA19" s="204"/>
      <c r="AB19" s="148"/>
      <c r="AC19" s="148"/>
      <c r="AD19" s="148"/>
      <c r="AE19" s="41"/>
      <c r="AF19" s="41"/>
    </row>
    <row r="20" spans="1:32" ht="16.5" customHeight="1" x14ac:dyDescent="0.5">
      <c r="A20" s="173" t="s">
        <v>64</v>
      </c>
      <c r="B20" s="149">
        <v>2067</v>
      </c>
      <c r="C20" s="149">
        <v>1799</v>
      </c>
      <c r="D20" s="149">
        <v>268</v>
      </c>
      <c r="Q20" s="140"/>
      <c r="R20" s="140"/>
      <c r="S20" s="140"/>
      <c r="T20" s="140"/>
      <c r="V20" s="56"/>
      <c r="W20" s="56"/>
      <c r="X20" s="41"/>
      <c r="Y20" s="200"/>
      <c r="Z20" s="198"/>
      <c r="AA20" s="198"/>
      <c r="AB20" s="148"/>
      <c r="AC20" s="148"/>
      <c r="AD20" s="148"/>
      <c r="AE20" s="41"/>
      <c r="AF20" s="41"/>
    </row>
    <row r="21" spans="1:32" ht="16.5" customHeight="1" x14ac:dyDescent="0.5">
      <c r="A21" s="173" t="s">
        <v>63</v>
      </c>
      <c r="B21" s="149">
        <v>60283</v>
      </c>
      <c r="C21" s="149">
        <v>36567</v>
      </c>
      <c r="D21" s="149">
        <v>23716</v>
      </c>
      <c r="Q21" s="140"/>
      <c r="R21" s="140"/>
      <c r="S21" s="140"/>
      <c r="T21" s="140"/>
      <c r="V21" s="56"/>
      <c r="W21" s="56"/>
      <c r="X21" s="41"/>
      <c r="Y21" s="197"/>
      <c r="Z21" s="198"/>
      <c r="AA21" s="198"/>
      <c r="AB21" s="148"/>
      <c r="AC21" s="148"/>
      <c r="AD21" s="148"/>
      <c r="AE21" s="41"/>
      <c r="AF21" s="41"/>
    </row>
    <row r="22" spans="1:32" ht="16.5" customHeight="1" x14ac:dyDescent="0.5">
      <c r="A22" s="173" t="s">
        <v>62</v>
      </c>
      <c r="B22" s="149">
        <v>51483</v>
      </c>
      <c r="C22" s="149">
        <v>15148</v>
      </c>
      <c r="D22" s="149">
        <v>36335</v>
      </c>
      <c r="Q22" s="140"/>
      <c r="R22" s="140"/>
      <c r="S22" s="140"/>
      <c r="T22" s="140"/>
      <c r="V22" s="56"/>
      <c r="W22" s="56"/>
      <c r="X22" s="41"/>
      <c r="Y22" s="197"/>
      <c r="Z22" s="198"/>
      <c r="AA22" s="198"/>
      <c r="AB22" s="148"/>
      <c r="AC22" s="148"/>
      <c r="AD22" s="148"/>
      <c r="AE22" s="41"/>
      <c r="AF22" s="41"/>
    </row>
    <row r="23" spans="1:32" ht="16.5" customHeight="1" x14ac:dyDescent="0.5">
      <c r="A23" s="173" t="s">
        <v>61</v>
      </c>
      <c r="B23" s="149">
        <v>15606</v>
      </c>
      <c r="C23" s="149">
        <v>2178</v>
      </c>
      <c r="D23" s="149">
        <v>13428</v>
      </c>
      <c r="Q23" s="140"/>
      <c r="R23" s="140"/>
      <c r="S23" s="140"/>
      <c r="T23" s="140"/>
      <c r="V23" s="56"/>
      <c r="W23" s="56"/>
      <c r="X23" s="41"/>
      <c r="Y23" s="197"/>
      <c r="Z23" s="198"/>
      <c r="AA23" s="198"/>
      <c r="AB23" s="148"/>
      <c r="AC23" s="148"/>
      <c r="AD23" s="148"/>
      <c r="AE23" s="41"/>
      <c r="AF23" s="41"/>
    </row>
    <row r="24" spans="1:32" ht="21" customHeight="1" x14ac:dyDescent="0.5">
      <c r="A24" s="173" t="s">
        <v>60</v>
      </c>
      <c r="B24" s="149">
        <v>9886</v>
      </c>
      <c r="C24" s="149">
        <v>4847</v>
      </c>
      <c r="D24" s="149">
        <v>5039</v>
      </c>
      <c r="V24" s="56"/>
      <c r="W24" s="56"/>
      <c r="X24" s="41"/>
      <c r="Y24" s="197"/>
      <c r="Z24" s="198"/>
      <c r="AA24" s="198"/>
      <c r="AB24" s="148"/>
      <c r="AC24" s="148"/>
      <c r="AD24" s="148"/>
      <c r="AE24" s="41"/>
      <c r="AF24" s="41"/>
    </row>
    <row r="25" spans="1:32" ht="16.5" customHeight="1" x14ac:dyDescent="0.5">
      <c r="A25" s="173" t="s">
        <v>59</v>
      </c>
      <c r="B25" s="149">
        <v>10717</v>
      </c>
      <c r="C25" s="149">
        <v>3903</v>
      </c>
      <c r="D25" s="149">
        <v>6814</v>
      </c>
      <c r="V25" s="56"/>
      <c r="W25" s="56"/>
      <c r="X25" s="41"/>
      <c r="Y25" s="197"/>
      <c r="Z25" s="198"/>
      <c r="AA25" s="198"/>
      <c r="AB25" s="148"/>
      <c r="AC25" s="148"/>
      <c r="AD25" s="148"/>
      <c r="AE25" s="41"/>
      <c r="AF25" s="41"/>
    </row>
    <row r="26" spans="1:32" ht="16.5" customHeight="1" x14ac:dyDescent="0.5">
      <c r="A26" s="172" t="s">
        <v>58</v>
      </c>
      <c r="B26" s="149">
        <v>3911</v>
      </c>
      <c r="C26" s="149">
        <v>1234</v>
      </c>
      <c r="D26" s="149">
        <v>2677</v>
      </c>
      <c r="V26" s="56"/>
      <c r="W26" s="56"/>
      <c r="X26" s="41"/>
      <c r="Y26" s="197"/>
      <c r="Z26" s="198"/>
      <c r="AA26" s="198"/>
      <c r="AB26" s="148"/>
      <c r="AC26" s="148"/>
      <c r="AD26" s="148"/>
      <c r="AE26" s="41"/>
      <c r="AF26" s="41"/>
    </row>
    <row r="27" spans="1:32" ht="16.5" customHeight="1" x14ac:dyDescent="0.5">
      <c r="A27" s="173" t="s">
        <v>57</v>
      </c>
      <c r="B27" s="149" t="s">
        <v>10</v>
      </c>
      <c r="C27" s="149" t="s">
        <v>10</v>
      </c>
      <c r="D27" s="149" t="s">
        <v>10</v>
      </c>
      <c r="V27" s="56"/>
      <c r="W27" s="56"/>
      <c r="X27" s="41"/>
      <c r="Y27" s="197"/>
      <c r="Z27" s="198"/>
      <c r="AA27" s="198"/>
      <c r="AB27" s="148"/>
      <c r="AC27" s="148"/>
      <c r="AD27" s="148"/>
      <c r="AE27" s="41"/>
      <c r="AF27" s="41"/>
    </row>
    <row r="28" spans="1:32" s="41" customFormat="1" ht="16.5" customHeight="1" x14ac:dyDescent="0.5">
      <c r="A28" s="173" t="s">
        <v>56</v>
      </c>
      <c r="B28" s="149" t="s">
        <v>10</v>
      </c>
      <c r="C28" s="149" t="s">
        <v>10</v>
      </c>
      <c r="D28" s="149" t="s">
        <v>10</v>
      </c>
      <c r="E28" s="56"/>
      <c r="F28" s="56"/>
      <c r="V28" s="56"/>
      <c r="W28" s="56"/>
      <c r="Y28" s="197"/>
      <c r="Z28" s="198"/>
      <c r="AA28" s="198"/>
      <c r="AB28" s="148"/>
      <c r="AC28" s="148"/>
      <c r="AD28" s="148"/>
    </row>
    <row r="29" spans="1:32" s="41" customFormat="1" ht="25.9" customHeight="1" x14ac:dyDescent="0.5">
      <c r="A29" s="64"/>
      <c r="B29" s="63"/>
      <c r="C29" s="205" t="s">
        <v>25</v>
      </c>
      <c r="D29" s="205"/>
      <c r="E29" s="56"/>
      <c r="F29" s="56"/>
      <c r="V29" s="20"/>
      <c r="W29" s="20"/>
      <c r="X29" s="20"/>
      <c r="Y29" s="20"/>
      <c r="Z29" s="20"/>
      <c r="AA29" s="20"/>
      <c r="AB29" s="20"/>
      <c r="AC29" s="56"/>
      <c r="AD29" s="56"/>
      <c r="AE29" s="20"/>
    </row>
    <row r="30" spans="1:32" ht="18" customHeight="1" x14ac:dyDescent="0.5">
      <c r="A30" s="213" t="s">
        <v>5</v>
      </c>
      <c r="B30" s="62">
        <v>100</v>
      </c>
      <c r="C30" s="62">
        <v>100</v>
      </c>
      <c r="D30" s="62">
        <v>100</v>
      </c>
      <c r="E30" s="56"/>
      <c r="F30" s="56"/>
    </row>
    <row r="31" spans="1:32" ht="16.5" customHeight="1" x14ac:dyDescent="0.5">
      <c r="A31" s="61" t="s">
        <v>77</v>
      </c>
      <c r="B31" s="58">
        <f t="shared" ref="B31:B41" si="1">B7*100/$B$5</f>
        <v>33.180657949884228</v>
      </c>
      <c r="C31" s="58">
        <f t="shared" ref="C31:C37" si="2">C7*100/$C$5</f>
        <v>37.820234145597375</v>
      </c>
      <c r="D31" s="58">
        <f>D7*100/$D$5</f>
        <v>27.202325613392325</v>
      </c>
      <c r="E31" s="56"/>
      <c r="F31" s="56"/>
      <c r="V31" s="56"/>
      <c r="W31" s="56"/>
      <c r="X31" s="41"/>
      <c r="Y31" s="197"/>
      <c r="Z31" s="197"/>
      <c r="AA31" s="197"/>
      <c r="AE31" s="56"/>
    </row>
    <row r="32" spans="1:32" ht="16.5" customHeight="1" x14ac:dyDescent="0.55000000000000004">
      <c r="A32" s="61" t="s">
        <v>76</v>
      </c>
      <c r="B32" s="133" t="s">
        <v>10</v>
      </c>
      <c r="C32" s="133" t="s">
        <v>10</v>
      </c>
      <c r="D32" s="133" t="s">
        <v>10</v>
      </c>
      <c r="E32" s="56"/>
      <c r="F32" s="56"/>
      <c r="V32" s="56"/>
      <c r="W32" s="56"/>
      <c r="X32" s="41"/>
    </row>
    <row r="33" spans="1:27" ht="16.5" customHeight="1" x14ac:dyDescent="0.5">
      <c r="A33" s="61" t="s">
        <v>75</v>
      </c>
      <c r="B33" s="58">
        <f t="shared" si="1"/>
        <v>22.593237050218836</v>
      </c>
      <c r="C33" s="58">
        <f t="shared" si="2"/>
        <v>20.040880143385579</v>
      </c>
      <c r="D33" s="58">
        <f>D9*100/$D$5</f>
        <v>25.882080079564595</v>
      </c>
      <c r="E33" s="56"/>
      <c r="F33" s="56"/>
      <c r="V33" s="56"/>
      <c r="W33" s="56"/>
      <c r="X33" s="41"/>
    </row>
    <row r="34" spans="1:27" ht="16.5" customHeight="1" x14ac:dyDescent="0.55000000000000004">
      <c r="A34" s="61" t="s">
        <v>74</v>
      </c>
      <c r="B34" s="58">
        <f t="shared" si="1"/>
        <v>0.17632246140315921</v>
      </c>
      <c r="C34" s="58">
        <f t="shared" si="2"/>
        <v>0.31316020287533847</v>
      </c>
      <c r="D34" s="133" t="s">
        <v>10</v>
      </c>
      <c r="E34" s="56"/>
      <c r="F34" s="56"/>
    </row>
    <row r="35" spans="1:27" ht="16.5" customHeight="1" x14ac:dyDescent="0.5">
      <c r="A35" s="61" t="s">
        <v>73</v>
      </c>
      <c r="B35" s="58">
        <f t="shared" si="1"/>
        <v>0.28823096954164751</v>
      </c>
      <c r="C35" s="58">
        <f t="shared" si="2"/>
        <v>0.28173740609388703</v>
      </c>
      <c r="D35" s="58">
        <f t="shared" ref="D35:D50" si="3">D11*100/$D$5</f>
        <v>0.29659825972101289</v>
      </c>
      <c r="E35" s="56"/>
      <c r="F35" s="56"/>
    </row>
    <row r="36" spans="1:27" ht="16.5" customHeight="1" x14ac:dyDescent="0.5">
      <c r="A36" s="61" t="s">
        <v>72</v>
      </c>
      <c r="B36" s="58">
        <f>B12*100/$B$5</f>
        <v>4.5787155685948484</v>
      </c>
      <c r="C36" s="58">
        <f t="shared" si="2"/>
        <v>7.9333409602257561</v>
      </c>
      <c r="D36" s="58">
        <f>D12*100/$D$5-0.03</f>
        <v>0.22610837138269038</v>
      </c>
      <c r="E36" s="56"/>
      <c r="F36" s="56"/>
    </row>
    <row r="37" spans="1:27" ht="16.5" customHeight="1" x14ac:dyDescent="0.5">
      <c r="A37" s="61" t="s">
        <v>71</v>
      </c>
      <c r="B37" s="58">
        <f t="shared" si="1"/>
        <v>16.147891001284844</v>
      </c>
      <c r="C37" s="58">
        <f t="shared" si="2"/>
        <v>15.578537924722571</v>
      </c>
      <c r="D37" s="58">
        <f t="shared" si="3"/>
        <v>16.881531697096325</v>
      </c>
      <c r="E37" s="56"/>
      <c r="F37" s="56"/>
      <c r="V37" s="56"/>
      <c r="W37" s="56"/>
      <c r="X37" s="56"/>
      <c r="Y37" s="56"/>
      <c r="Z37" s="56"/>
      <c r="AA37" s="56"/>
    </row>
    <row r="38" spans="1:27" s="56" customFormat="1" ht="16.5" customHeight="1" x14ac:dyDescent="0.5">
      <c r="A38" s="60" t="s">
        <v>70</v>
      </c>
      <c r="B38" s="58">
        <f t="shared" si="1"/>
        <v>1.2507472018578702</v>
      </c>
      <c r="C38" s="58">
        <f>C14*100/$C$5+0.03</f>
        <v>2.17742783053045</v>
      </c>
      <c r="D38" s="58">
        <f t="shared" si="3"/>
        <v>9.5328135165468023E-2</v>
      </c>
      <c r="V38" s="20"/>
      <c r="W38" s="20"/>
      <c r="X38" s="20"/>
      <c r="Y38" s="20"/>
      <c r="Z38" s="20"/>
      <c r="AA38" s="20"/>
    </row>
    <row r="39" spans="1:27" ht="16.5" customHeight="1" x14ac:dyDescent="0.5">
      <c r="A39" s="57" t="s">
        <v>69</v>
      </c>
      <c r="B39" s="58">
        <f t="shared" si="1"/>
        <v>6.853386971547927</v>
      </c>
      <c r="C39" s="58">
        <f t="shared" ref="C39:C50" si="4">C15*100/$C$5</f>
        <v>4.5137474735918852</v>
      </c>
      <c r="D39" s="58">
        <f t="shared" si="3"/>
        <v>9.8681326889020369</v>
      </c>
      <c r="E39" s="56"/>
      <c r="F39" s="56"/>
    </row>
    <row r="40" spans="1:27" ht="16.5" customHeight="1" x14ac:dyDescent="0.5">
      <c r="A40" s="57" t="s">
        <v>68</v>
      </c>
      <c r="B40" s="58">
        <f t="shared" si="1"/>
        <v>0.3328913104718193</v>
      </c>
      <c r="C40" s="58">
        <f>C16*100/$C$5</f>
        <v>0.25122983640315755</v>
      </c>
      <c r="D40" s="58">
        <f>D16*100/$D$5</f>
        <v>0.43811631604913037</v>
      </c>
      <c r="E40" s="56"/>
      <c r="F40" s="56"/>
    </row>
    <row r="41" spans="1:27" ht="16.5" customHeight="1" x14ac:dyDescent="0.5">
      <c r="A41" s="57" t="s">
        <v>67</v>
      </c>
      <c r="B41" s="58">
        <f t="shared" si="1"/>
        <v>0.98476051751028904</v>
      </c>
      <c r="C41" s="58">
        <f t="shared" si="4"/>
        <v>0.82446707089196503</v>
      </c>
      <c r="D41" s="58">
        <f>D17*100/$D$5</f>
        <v>1.1913068602843333</v>
      </c>
      <c r="E41" s="56"/>
      <c r="F41" s="56"/>
    </row>
    <row r="42" spans="1:27" ht="16.5" customHeight="1" x14ac:dyDescent="0.5">
      <c r="A42" s="59" t="s">
        <v>66</v>
      </c>
      <c r="B42" s="58">
        <f>B18*100/$B$5</f>
        <v>0.21428375119380527</v>
      </c>
      <c r="C42" s="58">
        <f>C18*100/$C$5</f>
        <v>0.1748083743278801</v>
      </c>
      <c r="D42" s="58">
        <f t="shared" si="3"/>
        <v>0.26514980275920902</v>
      </c>
      <c r="E42" s="56"/>
      <c r="F42" s="56"/>
      <c r="G42" s="56"/>
      <c r="H42" s="56"/>
      <c r="I42" s="41"/>
    </row>
    <row r="43" spans="1:27" ht="16.5" customHeight="1" x14ac:dyDescent="0.5">
      <c r="A43" s="59" t="s">
        <v>65</v>
      </c>
      <c r="B43" s="58">
        <f t="shared" ref="B43:B48" si="5">B19*100/$B$5</f>
        <v>0.17658011721621789</v>
      </c>
      <c r="C43" s="58">
        <f t="shared" si="4"/>
        <v>0.10235289631239751</v>
      </c>
      <c r="D43" s="58">
        <f t="shared" si="3"/>
        <v>0.27222570557561487</v>
      </c>
      <c r="E43" s="56"/>
      <c r="F43" s="56"/>
      <c r="G43" s="56"/>
      <c r="H43" s="56"/>
      <c r="I43" s="41"/>
    </row>
    <row r="44" spans="1:27" ht="16.5" customHeight="1" x14ac:dyDescent="0.5">
      <c r="A44" s="59" t="s">
        <v>64</v>
      </c>
      <c r="B44" s="58">
        <f t="shared" si="5"/>
        <v>0.17752485519743305</v>
      </c>
      <c r="C44" s="58">
        <f t="shared" si="4"/>
        <v>0.27441558936811195</v>
      </c>
      <c r="D44" s="58">
        <f t="shared" si="3"/>
        <v>5.2676165411021506E-2</v>
      </c>
      <c r="E44" s="56"/>
      <c r="F44" s="56"/>
      <c r="G44" s="56"/>
      <c r="H44" s="56"/>
      <c r="I44" s="41"/>
    </row>
    <row r="45" spans="1:27" ht="16.5" customHeight="1" x14ac:dyDescent="0.5">
      <c r="A45" s="59" t="s">
        <v>63</v>
      </c>
      <c r="B45" s="58">
        <f t="shared" si="5"/>
        <v>5.1774217928722095</v>
      </c>
      <c r="C45" s="58">
        <f t="shared" si="4"/>
        <v>5.5778515044045305</v>
      </c>
      <c r="D45" s="58">
        <f t="shared" si="3"/>
        <v>4.6614475331633809</v>
      </c>
      <c r="E45" s="56"/>
      <c r="F45" s="56"/>
      <c r="G45" s="56"/>
      <c r="H45" s="56"/>
      <c r="I45" s="41"/>
    </row>
    <row r="46" spans="1:27" ht="16.5" customHeight="1" x14ac:dyDescent="0.5">
      <c r="A46" s="59" t="s">
        <v>62</v>
      </c>
      <c r="B46" s="58">
        <f t="shared" si="5"/>
        <v>4.4216314079000707</v>
      </c>
      <c r="C46" s="58">
        <f t="shared" si="4"/>
        <v>2.3106433283758534</v>
      </c>
      <c r="D46" s="58">
        <f t="shared" si="3"/>
        <v>7.1417480231696508</v>
      </c>
      <c r="E46" s="56"/>
      <c r="F46" s="56"/>
      <c r="G46" s="56"/>
      <c r="H46" s="56"/>
      <c r="I46" s="41"/>
    </row>
    <row r="47" spans="1:27" ht="16.5" customHeight="1" x14ac:dyDescent="0.5">
      <c r="A47" s="59" t="s">
        <v>61</v>
      </c>
      <c r="B47" s="58">
        <f t="shared" si="5"/>
        <v>1.3403255395312725</v>
      </c>
      <c r="C47" s="58">
        <f t="shared" si="4"/>
        <v>0.3322274339320444</v>
      </c>
      <c r="D47" s="58">
        <f t="shared" si="3"/>
        <v>2.6393117505193908</v>
      </c>
      <c r="E47" s="56"/>
      <c r="F47" s="56"/>
      <c r="G47" s="56"/>
      <c r="H47" s="56"/>
      <c r="I47" s="41"/>
    </row>
    <row r="48" spans="1:27" ht="16.5" customHeight="1" x14ac:dyDescent="0.5">
      <c r="A48" s="59" t="s">
        <v>60</v>
      </c>
      <c r="B48" s="58">
        <f t="shared" si="5"/>
        <v>0.84906178929938236</v>
      </c>
      <c r="C48" s="58">
        <f t="shared" si="4"/>
        <v>0.73935095145482976</v>
      </c>
      <c r="D48" s="58">
        <f t="shared" si="3"/>
        <v>0.99042984144081103</v>
      </c>
      <c r="E48" s="56"/>
      <c r="F48" s="56"/>
      <c r="G48" s="56"/>
      <c r="H48" s="56"/>
      <c r="I48" s="41"/>
      <c r="J48" s="56"/>
      <c r="K48" s="56"/>
      <c r="L48" s="56"/>
      <c r="M48" s="56"/>
      <c r="V48" s="56"/>
      <c r="W48" s="56"/>
      <c r="X48" s="56"/>
      <c r="Y48" s="56"/>
      <c r="Z48" s="56"/>
      <c r="AA48" s="56"/>
    </row>
    <row r="49" spans="1:27" s="56" customFormat="1" ht="16.5" customHeight="1" x14ac:dyDescent="0.5">
      <c r="A49" s="57" t="s">
        <v>59</v>
      </c>
      <c r="B49" s="58">
        <f>B25*100/$B$5</f>
        <v>0.92043244951663772</v>
      </c>
      <c r="C49" s="58">
        <f t="shared" si="4"/>
        <v>0.59535522251458639</v>
      </c>
      <c r="D49" s="58">
        <f t="shared" si="3"/>
        <v>1.3393111608608228</v>
      </c>
      <c r="I49" s="41"/>
    </row>
    <row r="50" spans="1:27" s="56" customFormat="1" ht="16.5" customHeight="1" x14ac:dyDescent="0.5">
      <c r="A50" s="57" t="s">
        <v>58</v>
      </c>
      <c r="B50" s="58">
        <f>B26*100/$B$5</f>
        <v>0.33589729495750398</v>
      </c>
      <c r="C50" s="58">
        <f t="shared" si="4"/>
        <v>0.18823170499180109</v>
      </c>
      <c r="D50" s="58">
        <f t="shared" si="3"/>
        <v>0.52617199554218119</v>
      </c>
      <c r="I50" s="41"/>
    </row>
    <row r="51" spans="1:27" s="56" customFormat="1" ht="16.5" customHeight="1" x14ac:dyDescent="0.55000000000000004">
      <c r="A51" s="57" t="s">
        <v>57</v>
      </c>
      <c r="B51" s="133" t="s">
        <v>10</v>
      </c>
      <c r="C51" s="133" t="s">
        <v>10</v>
      </c>
      <c r="D51" s="133" t="s">
        <v>10</v>
      </c>
      <c r="I51" s="41"/>
    </row>
    <row r="52" spans="1:27" s="56" customFormat="1" ht="16.5" customHeight="1" x14ac:dyDescent="0.55000000000000004">
      <c r="A52" s="57" t="s">
        <v>56</v>
      </c>
      <c r="B52" s="133" t="s">
        <v>10</v>
      </c>
      <c r="C52" s="133" t="s">
        <v>10</v>
      </c>
      <c r="D52" s="133" t="s">
        <v>10</v>
      </c>
      <c r="I52" s="41"/>
      <c r="J52" s="20"/>
      <c r="K52" s="20"/>
      <c r="L52" s="20"/>
      <c r="M52" s="20"/>
      <c r="V52" s="20"/>
      <c r="W52" s="20"/>
      <c r="X52" s="20"/>
      <c r="Y52" s="20"/>
      <c r="Z52" s="20"/>
      <c r="AA52" s="20"/>
    </row>
    <row r="53" spans="1:27" ht="14.25" customHeight="1" x14ac:dyDescent="0.5">
      <c r="A53" s="55"/>
      <c r="B53" s="54"/>
      <c r="C53" s="54"/>
      <c r="D53" s="54"/>
      <c r="E53" s="56"/>
      <c r="F53" s="56"/>
      <c r="G53" s="56"/>
      <c r="H53" s="56"/>
      <c r="I53" s="41"/>
    </row>
    <row r="55" spans="1:27" ht="14.25" customHeight="1" x14ac:dyDescent="0.5">
      <c r="A55" s="10" t="s">
        <v>9</v>
      </c>
    </row>
    <row r="76" spans="2:4" ht="14.25" customHeight="1" x14ac:dyDescent="0.5">
      <c r="B76" s="53"/>
      <c r="C76" s="53"/>
      <c r="D76" s="20"/>
    </row>
    <row r="77" spans="2:4" ht="14.25" customHeight="1" x14ac:dyDescent="0.5">
      <c r="B77" s="53"/>
      <c r="C77" s="53"/>
      <c r="D77" s="20"/>
    </row>
    <row r="78" spans="2:4" ht="14.25" customHeight="1" x14ac:dyDescent="0.5">
      <c r="B78" s="53"/>
      <c r="C78" s="53"/>
      <c r="D78" s="20"/>
    </row>
    <row r="79" spans="2:4" ht="14.25" customHeight="1" x14ac:dyDescent="0.5">
      <c r="B79" s="53"/>
      <c r="C79" s="53"/>
      <c r="D79" s="20"/>
    </row>
    <row r="80" spans="2:4" ht="14.25" customHeight="1" x14ac:dyDescent="0.5">
      <c r="B80" s="53"/>
      <c r="C80" s="53"/>
      <c r="D80" s="20"/>
    </row>
    <row r="81" spans="2:4" ht="14.25" customHeight="1" x14ac:dyDescent="0.5">
      <c r="B81" s="53"/>
      <c r="C81" s="53"/>
      <c r="D81" s="20"/>
    </row>
    <row r="82" spans="2:4" ht="14.25" customHeight="1" x14ac:dyDescent="0.5">
      <c r="B82" s="53"/>
      <c r="C82" s="53"/>
      <c r="D82" s="20"/>
    </row>
    <row r="83" spans="2:4" ht="14.25" customHeight="1" x14ac:dyDescent="0.5">
      <c r="B83" s="53"/>
      <c r="C83" s="53"/>
      <c r="D83" s="20"/>
    </row>
    <row r="84" spans="2:4" ht="14.25" customHeight="1" x14ac:dyDescent="0.5">
      <c r="B84" s="53"/>
      <c r="C84" s="53"/>
      <c r="D84" s="20"/>
    </row>
    <row r="85" spans="2:4" ht="14.25" customHeight="1" x14ac:dyDescent="0.5">
      <c r="B85" s="53"/>
      <c r="C85" s="53"/>
      <c r="D85" s="20"/>
    </row>
    <row r="86" spans="2:4" ht="14.25" customHeight="1" x14ac:dyDescent="0.5">
      <c r="B86" s="53"/>
      <c r="C86" s="53"/>
      <c r="D86" s="20"/>
    </row>
    <row r="87" spans="2:4" ht="14.25" customHeight="1" x14ac:dyDescent="0.5">
      <c r="B87" s="53"/>
      <c r="C87" s="53"/>
      <c r="D87" s="20"/>
    </row>
    <row r="88" spans="2:4" ht="14.25" customHeight="1" x14ac:dyDescent="0.5">
      <c r="B88" s="53"/>
      <c r="C88" s="53"/>
      <c r="D88" s="20"/>
    </row>
    <row r="89" spans="2:4" ht="14.25" customHeight="1" x14ac:dyDescent="0.5">
      <c r="B89" s="53"/>
      <c r="C89" s="53"/>
      <c r="D89" s="20"/>
    </row>
    <row r="90" spans="2:4" ht="14.25" customHeight="1" x14ac:dyDescent="0.5">
      <c r="B90" s="53"/>
      <c r="C90" s="53"/>
      <c r="D90" s="20"/>
    </row>
    <row r="91" spans="2:4" ht="14.25" customHeight="1" x14ac:dyDescent="0.5">
      <c r="B91" s="53"/>
      <c r="C91" s="53"/>
      <c r="D91" s="20"/>
    </row>
    <row r="92" spans="2:4" ht="14.25" customHeight="1" x14ac:dyDescent="0.5">
      <c r="B92" s="53"/>
      <c r="C92" s="53"/>
      <c r="D92" s="20"/>
    </row>
    <row r="93" spans="2:4" ht="14.25" customHeight="1" x14ac:dyDescent="0.5">
      <c r="B93" s="53"/>
      <c r="C93" s="53"/>
      <c r="D93" s="20"/>
    </row>
    <row r="94" spans="2:4" ht="14.25" customHeight="1" x14ac:dyDescent="0.5">
      <c r="B94" s="53"/>
      <c r="C94" s="53"/>
      <c r="D94" s="20"/>
    </row>
    <row r="95" spans="2:4" ht="14.25" customHeight="1" x14ac:dyDescent="0.5">
      <c r="B95" s="53"/>
      <c r="C95" s="53"/>
      <c r="D95" s="20"/>
    </row>
  </sheetData>
  <mergeCells count="1">
    <mergeCell ref="B4:D4"/>
  </mergeCells>
  <pageMargins left="0.51181102362204722" right="0" top="0.74803149606299213" bottom="0.55118110236220474" header="0.31496062992125984" footer="0.31496062992125984"/>
  <pageSetup paperSize="9" scale="80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="120" zoomScaleNormal="120" workbookViewId="0"/>
  </sheetViews>
  <sheetFormatPr defaultColWidth="9.140625" defaultRowHeight="30.75" customHeight="1" x14ac:dyDescent="0.55000000000000004"/>
  <cols>
    <col min="1" max="1" width="31.7109375" style="7" customWidth="1"/>
    <col min="2" max="3" width="17.85546875" style="7" customWidth="1"/>
    <col min="4" max="4" width="18" style="7" customWidth="1"/>
    <col min="5" max="6" width="9.140625" style="7"/>
    <col min="7" max="10" width="13.42578125" style="7" customWidth="1"/>
    <col min="11" max="16384" width="9.140625" style="7"/>
  </cols>
  <sheetData>
    <row r="1" spans="1:14" s="24" customFormat="1" ht="30.75" customHeight="1" x14ac:dyDescent="0.55000000000000004">
      <c r="A1" s="24" t="s">
        <v>126</v>
      </c>
      <c r="B1" s="35"/>
      <c r="C1" s="35"/>
      <c r="D1" s="35"/>
    </row>
    <row r="2" spans="1:14" s="8" customFormat="1" ht="17.25" customHeight="1" x14ac:dyDescent="0.55000000000000004">
      <c r="A2" s="52"/>
      <c r="B2" s="52"/>
      <c r="C2" s="52"/>
      <c r="D2" s="52"/>
    </row>
    <row r="3" spans="1:14" s="8" customFormat="1" ht="30.75" customHeight="1" x14ac:dyDescent="0.55000000000000004">
      <c r="A3" s="23" t="s">
        <v>55</v>
      </c>
      <c r="B3" s="22" t="s">
        <v>0</v>
      </c>
      <c r="C3" s="22" t="s">
        <v>31</v>
      </c>
      <c r="D3" s="22" t="s">
        <v>30</v>
      </c>
    </row>
    <row r="4" spans="1:14" s="8" customFormat="1" ht="30.75" customHeight="1" x14ac:dyDescent="0.55000000000000004">
      <c r="A4" s="213"/>
      <c r="B4" s="217" t="s">
        <v>29</v>
      </c>
      <c r="C4" s="217"/>
      <c r="D4" s="217"/>
      <c r="H4" s="153"/>
      <c r="J4" s="153"/>
      <c r="K4" s="153"/>
    </row>
    <row r="5" spans="1:14" s="41" customFormat="1" ht="24.95" customHeight="1" x14ac:dyDescent="0.55000000000000004">
      <c r="A5" s="21" t="s">
        <v>5</v>
      </c>
      <c r="B5" s="130">
        <v>1164344</v>
      </c>
      <c r="C5" s="130">
        <v>655575</v>
      </c>
      <c r="D5" s="130">
        <v>508769</v>
      </c>
      <c r="G5" s="198"/>
      <c r="H5" s="198"/>
      <c r="I5" s="198"/>
      <c r="J5" s="202"/>
      <c r="K5" s="202"/>
      <c r="L5" s="202"/>
    </row>
    <row r="6" spans="1:14" s="41" customFormat="1" ht="6" customHeight="1" x14ac:dyDescent="0.25">
      <c r="A6" s="21"/>
      <c r="B6" s="129"/>
      <c r="C6" s="129"/>
      <c r="D6" s="129"/>
      <c r="G6" s="204"/>
      <c r="H6" s="204"/>
      <c r="I6" s="204"/>
      <c r="J6" s="199"/>
      <c r="K6" s="199"/>
      <c r="L6" s="199"/>
    </row>
    <row r="7" spans="1:14" s="20" customFormat="1" ht="21.6" customHeight="1" x14ac:dyDescent="0.55000000000000004">
      <c r="A7" s="49" t="s">
        <v>54</v>
      </c>
      <c r="B7" s="130">
        <v>16620</v>
      </c>
      <c r="C7" s="130">
        <v>11143</v>
      </c>
      <c r="D7" s="130">
        <v>5477</v>
      </c>
      <c r="G7" s="204"/>
      <c r="H7" s="204"/>
      <c r="I7" s="204"/>
      <c r="J7" s="148"/>
      <c r="K7" s="148"/>
      <c r="L7" s="148"/>
      <c r="M7" s="41"/>
      <c r="N7" s="41"/>
    </row>
    <row r="8" spans="1:14" s="20" customFormat="1" ht="21.6" customHeight="1" x14ac:dyDescent="0.55000000000000004">
      <c r="A8" s="49" t="s">
        <v>53</v>
      </c>
      <c r="B8" s="128">
        <v>122330</v>
      </c>
      <c r="C8" s="128">
        <v>56270</v>
      </c>
      <c r="D8" s="128">
        <v>66060</v>
      </c>
      <c r="G8" s="206"/>
      <c r="H8" s="206"/>
      <c r="I8" s="206"/>
      <c r="J8" s="148"/>
      <c r="K8" s="148"/>
      <c r="L8" s="148"/>
      <c r="M8" s="41"/>
      <c r="N8" s="41"/>
    </row>
    <row r="9" spans="1:14" s="20" customFormat="1" ht="21.6" customHeight="1" x14ac:dyDescent="0.55000000000000004">
      <c r="A9" s="49" t="s">
        <v>52</v>
      </c>
      <c r="B9" s="128">
        <v>423293</v>
      </c>
      <c r="C9" s="128">
        <v>240678</v>
      </c>
      <c r="D9" s="128">
        <v>182615</v>
      </c>
      <c r="G9" s="206"/>
      <c r="H9" s="206"/>
      <c r="I9" s="206"/>
      <c r="J9" s="148"/>
      <c r="K9" s="148"/>
      <c r="L9" s="148"/>
      <c r="M9" s="41"/>
      <c r="N9" s="41"/>
    </row>
    <row r="10" spans="1:14" s="20" customFormat="1" ht="21.6" customHeight="1" x14ac:dyDescent="0.55000000000000004">
      <c r="A10" s="49" t="s">
        <v>51</v>
      </c>
      <c r="B10" s="128">
        <v>416002</v>
      </c>
      <c r="C10" s="128">
        <v>261796</v>
      </c>
      <c r="D10" s="128">
        <v>154206</v>
      </c>
      <c r="G10" s="206"/>
      <c r="H10" s="206"/>
      <c r="I10" s="206"/>
      <c r="J10" s="148"/>
      <c r="K10" s="148"/>
      <c r="L10" s="148"/>
      <c r="M10" s="41"/>
      <c r="N10" s="41"/>
    </row>
    <row r="11" spans="1:14" ht="21.6" customHeight="1" x14ac:dyDescent="0.55000000000000004">
      <c r="A11" s="49" t="s">
        <v>50</v>
      </c>
      <c r="B11" s="128">
        <v>181568</v>
      </c>
      <c r="C11" s="128">
        <v>85688</v>
      </c>
      <c r="D11" s="128">
        <v>95880</v>
      </c>
      <c r="G11" s="206"/>
      <c r="H11" s="206"/>
      <c r="I11" s="206"/>
      <c r="J11" s="148"/>
      <c r="K11" s="148"/>
      <c r="L11" s="148"/>
      <c r="M11" s="41"/>
      <c r="N11" s="41"/>
    </row>
    <row r="12" spans="1:14" ht="21.6" customHeight="1" x14ac:dyDescent="0.55000000000000004">
      <c r="A12" s="17" t="s">
        <v>49</v>
      </c>
      <c r="B12" s="128">
        <v>4531</v>
      </c>
      <c r="C12" s="128" t="s">
        <v>10</v>
      </c>
      <c r="D12" s="128">
        <v>4531</v>
      </c>
      <c r="G12" s="206"/>
      <c r="H12" s="206"/>
      <c r="I12" s="206"/>
      <c r="J12" s="148"/>
      <c r="K12" s="148"/>
      <c r="L12" s="148"/>
      <c r="M12" s="41"/>
      <c r="N12" s="41"/>
    </row>
    <row r="13" spans="1:14" ht="24.95" customHeight="1" x14ac:dyDescent="0.55000000000000004">
      <c r="B13" s="219" t="s">
        <v>25</v>
      </c>
      <c r="C13" s="219"/>
      <c r="D13" s="219"/>
      <c r="G13" s="43"/>
      <c r="H13" s="41"/>
      <c r="I13" s="41"/>
    </row>
    <row r="14" spans="1:14" s="41" customFormat="1" ht="24.95" customHeight="1" x14ac:dyDescent="0.55000000000000004">
      <c r="A14" s="21" t="s">
        <v>5</v>
      </c>
      <c r="B14" s="51">
        <f>B5/$B$5*100</f>
        <v>100</v>
      </c>
      <c r="C14" s="51">
        <f>C5/$C$5*100</f>
        <v>100</v>
      </c>
      <c r="D14" s="51">
        <f>D5/$D$5*100</f>
        <v>100</v>
      </c>
      <c r="E14" s="43"/>
      <c r="F14" s="43"/>
    </row>
    <row r="15" spans="1:14" s="41" customFormat="1" ht="6" customHeight="1" x14ac:dyDescent="0.5">
      <c r="A15" s="21"/>
      <c r="B15" s="50"/>
      <c r="C15" s="50"/>
      <c r="D15" s="50"/>
    </row>
    <row r="16" spans="1:14" s="20" customFormat="1" ht="24.95" customHeight="1" x14ac:dyDescent="0.55000000000000004">
      <c r="A16" s="49" t="s">
        <v>54</v>
      </c>
      <c r="B16" s="48">
        <f t="shared" ref="B16:B21" si="0">B7*100/$B$5</f>
        <v>1.4274132043451075</v>
      </c>
      <c r="C16" s="48">
        <f>C7*100/$C$5</f>
        <v>1.6997292453189947</v>
      </c>
      <c r="D16" s="48">
        <f>D7*100/$D$5</f>
        <v>1.0765199923737492</v>
      </c>
      <c r="E16" s="45"/>
      <c r="F16" s="45"/>
      <c r="G16" s="45"/>
      <c r="L16" s="154"/>
    </row>
    <row r="17" spans="1:12" s="20" customFormat="1" ht="24.95" customHeight="1" x14ac:dyDescent="0.55000000000000004">
      <c r="A17" s="49" t="s">
        <v>53</v>
      </c>
      <c r="B17" s="48">
        <f t="shared" si="0"/>
        <v>10.506345203822924</v>
      </c>
      <c r="C17" s="48">
        <f>C8*100/$C$5</f>
        <v>8.5833047324867486</v>
      </c>
      <c r="D17" s="48">
        <f>D8*100/$D$5+0.07</f>
        <v>13.054281668104778</v>
      </c>
      <c r="E17" s="45"/>
      <c r="F17" s="45"/>
      <c r="G17" s="45"/>
      <c r="L17" s="154"/>
    </row>
    <row r="18" spans="1:12" s="20" customFormat="1" ht="24.95" customHeight="1" x14ac:dyDescent="0.55000000000000004">
      <c r="A18" s="49" t="s">
        <v>52</v>
      </c>
      <c r="B18" s="48">
        <f t="shared" si="0"/>
        <v>36.354634025683133</v>
      </c>
      <c r="C18" s="48">
        <f>C9*100/$C$5</f>
        <v>36.712504290126986</v>
      </c>
      <c r="D18" s="48">
        <f>D9*100/$D$5+0.09</f>
        <v>35.983499800498855</v>
      </c>
      <c r="E18" s="45"/>
      <c r="F18" s="45"/>
      <c r="G18" s="45"/>
      <c r="L18" s="154"/>
    </row>
    <row r="19" spans="1:12" s="20" customFormat="1" ht="24.95" customHeight="1" x14ac:dyDescent="0.55000000000000004">
      <c r="A19" s="49" t="s">
        <v>51</v>
      </c>
      <c r="B19" s="48">
        <f t="shared" si="0"/>
        <v>35.728444514679509</v>
      </c>
      <c r="C19" s="48">
        <f>C10*100/$C$5</f>
        <v>39.933798573771114</v>
      </c>
      <c r="D19" s="48">
        <f>D10*100/$D$5</f>
        <v>30.309629714074561</v>
      </c>
      <c r="E19" s="45"/>
      <c r="F19" s="45"/>
      <c r="G19" s="45"/>
      <c r="L19" s="154"/>
    </row>
    <row r="20" spans="1:12" ht="24.95" customHeight="1" x14ac:dyDescent="0.55000000000000004">
      <c r="A20" s="49" t="s">
        <v>50</v>
      </c>
      <c r="B20" s="48">
        <f t="shared" si="0"/>
        <v>15.594016888479693</v>
      </c>
      <c r="C20" s="48">
        <f>C11*100/$C$5</f>
        <v>13.070663158296153</v>
      </c>
      <c r="D20" s="48">
        <f>D11*100/$D$5+0.3</f>
        <v>19.145487834360978</v>
      </c>
      <c r="E20" s="45"/>
      <c r="F20" s="45"/>
      <c r="G20" s="45"/>
      <c r="L20" s="154"/>
    </row>
    <row r="21" spans="1:12" ht="24.95" customHeight="1" x14ac:dyDescent="0.55000000000000004">
      <c r="A21" s="17" t="s">
        <v>49</v>
      </c>
      <c r="B21" s="48">
        <f t="shared" si="0"/>
        <v>0.38914616298963195</v>
      </c>
      <c r="C21" s="133" t="s">
        <v>10</v>
      </c>
      <c r="D21" s="48">
        <f>D12*100/$B$5</f>
        <v>0.38914616298963195</v>
      </c>
      <c r="E21" s="45"/>
      <c r="F21" s="45"/>
      <c r="G21" s="45"/>
      <c r="L21" s="154"/>
    </row>
    <row r="22" spans="1:12" ht="18.75" customHeight="1" x14ac:dyDescent="0.55000000000000004">
      <c r="A22" s="47"/>
      <c r="B22" s="70"/>
      <c r="C22" s="46"/>
      <c r="D22" s="46"/>
      <c r="E22" s="45"/>
      <c r="F22" s="45"/>
      <c r="G22" s="45"/>
    </row>
    <row r="24" spans="1:12" ht="30.75" customHeight="1" x14ac:dyDescent="0.55000000000000004">
      <c r="B24" s="9"/>
      <c r="C24" s="9"/>
      <c r="D24" s="9"/>
    </row>
    <row r="25" spans="1:12" ht="30.75" customHeight="1" x14ac:dyDescent="0.55000000000000004">
      <c r="B25" s="9"/>
      <c r="C25" s="9"/>
      <c r="D25" s="9"/>
    </row>
    <row r="26" spans="1:12" ht="30.75" customHeight="1" x14ac:dyDescent="0.55000000000000004">
      <c r="B26" s="9"/>
      <c r="C26" s="9"/>
      <c r="D26" s="9"/>
    </row>
    <row r="27" spans="1:12" ht="30.75" customHeight="1" x14ac:dyDescent="0.55000000000000004">
      <c r="B27" s="9"/>
      <c r="C27" s="9"/>
      <c r="D27" s="9"/>
    </row>
    <row r="28" spans="1:12" ht="30.75" customHeight="1" x14ac:dyDescent="0.55000000000000004">
      <c r="B28" s="9"/>
      <c r="C28" s="9"/>
      <c r="D28" s="9"/>
    </row>
    <row r="29" spans="1:12" ht="30.75" customHeight="1" x14ac:dyDescent="0.55000000000000004">
      <c r="B29" s="9"/>
      <c r="C29" s="9"/>
      <c r="D29" s="9"/>
    </row>
    <row r="30" spans="1:12" ht="30.75" customHeight="1" x14ac:dyDescent="0.55000000000000004">
      <c r="B30" s="9"/>
      <c r="C30" s="9"/>
      <c r="D30" s="9"/>
    </row>
  </sheetData>
  <mergeCells count="2">
    <mergeCell ref="B4:D4"/>
    <mergeCell ref="B13:D13"/>
  </mergeCells>
  <pageMargins left="0.9055118110236221" right="0" top="0.74803149606299213" bottom="0.74803149606299213" header="0.31496062992125984" footer="0.31496062992125984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5"/>
  <sheetViews>
    <sheetView workbookViewId="0"/>
  </sheetViews>
  <sheetFormatPr defaultColWidth="9.140625" defaultRowHeight="17.25" customHeight="1" x14ac:dyDescent="0.55000000000000004"/>
  <cols>
    <col min="1" max="1" width="32.5703125" style="7" customWidth="1"/>
    <col min="2" max="4" width="17.85546875" style="7" customWidth="1"/>
    <col min="5" max="16384" width="9.140625" style="7"/>
  </cols>
  <sheetData>
    <row r="1" spans="1:4" s="24" customFormat="1" ht="36.75" customHeight="1" x14ac:dyDescent="0.55000000000000004">
      <c r="A1" s="24" t="s">
        <v>125</v>
      </c>
      <c r="B1" s="35"/>
      <c r="C1" s="35"/>
      <c r="D1" s="35"/>
    </row>
    <row r="3" spans="1:4" s="8" customFormat="1" ht="30.75" customHeight="1" x14ac:dyDescent="0.55000000000000004">
      <c r="A3" s="23" t="s">
        <v>48</v>
      </c>
      <c r="B3" s="22" t="s">
        <v>0</v>
      </c>
      <c r="C3" s="22" t="s">
        <v>31</v>
      </c>
      <c r="D3" s="22" t="s">
        <v>30</v>
      </c>
    </row>
    <row r="4" spans="1:4" s="8" customFormat="1" ht="30.75" customHeight="1" x14ac:dyDescent="0.55000000000000004">
      <c r="A4" s="213"/>
      <c r="B4" s="217" t="s">
        <v>29</v>
      </c>
      <c r="C4" s="217"/>
      <c r="D4" s="217"/>
    </row>
    <row r="5" spans="1:4" s="41" customFormat="1" ht="30.75" customHeight="1" x14ac:dyDescent="0.5">
      <c r="A5" s="21" t="s">
        <v>5</v>
      </c>
      <c r="B5" s="134">
        <v>1164344</v>
      </c>
      <c r="C5" s="134">
        <v>655575</v>
      </c>
      <c r="D5" s="134">
        <v>508769</v>
      </c>
    </row>
    <row r="6" spans="1:4" s="41" customFormat="1" ht="6" customHeight="1" x14ac:dyDescent="0.5">
      <c r="A6" s="21"/>
      <c r="B6" s="152"/>
      <c r="C6" s="152"/>
      <c r="D6" s="152"/>
    </row>
    <row r="7" spans="1:4" s="20" customFormat="1" ht="28.9" customHeight="1" x14ac:dyDescent="0.5">
      <c r="A7" s="39" t="s">
        <v>47</v>
      </c>
      <c r="B7" s="135">
        <v>8908</v>
      </c>
      <c r="C7" s="135">
        <v>2401</v>
      </c>
      <c r="D7" s="148">
        <v>6507</v>
      </c>
    </row>
    <row r="8" spans="1:4" s="20" customFormat="1" ht="28.9" customHeight="1" x14ac:dyDescent="0.5">
      <c r="A8" s="39" t="s">
        <v>46</v>
      </c>
      <c r="B8" s="135">
        <v>4980</v>
      </c>
      <c r="C8" s="135">
        <v>1280</v>
      </c>
      <c r="D8" s="135">
        <v>3700</v>
      </c>
    </row>
    <row r="9" spans="1:4" s="20" customFormat="1" ht="28.9" customHeight="1" x14ac:dyDescent="0.5">
      <c r="A9" s="40" t="s">
        <v>45</v>
      </c>
      <c r="B9" s="135">
        <v>85610</v>
      </c>
      <c r="C9" s="135">
        <v>60023</v>
      </c>
      <c r="D9" s="135">
        <v>25587</v>
      </c>
    </row>
    <row r="10" spans="1:4" s="20" customFormat="1" ht="28.9" customHeight="1" x14ac:dyDescent="0.5">
      <c r="A10" s="39" t="s">
        <v>44</v>
      </c>
      <c r="B10" s="135">
        <v>71948</v>
      </c>
      <c r="C10" s="135">
        <v>44433</v>
      </c>
      <c r="D10" s="135">
        <v>27515</v>
      </c>
    </row>
    <row r="11" spans="1:4" s="20" customFormat="1" ht="28.9" customHeight="1" x14ac:dyDescent="0.5">
      <c r="A11" s="39" t="s">
        <v>43</v>
      </c>
      <c r="B11" s="135">
        <v>89647</v>
      </c>
      <c r="C11" s="135">
        <v>50703</v>
      </c>
      <c r="D11" s="135">
        <v>38944</v>
      </c>
    </row>
    <row r="12" spans="1:4" ht="28.9" customHeight="1" x14ac:dyDescent="0.55000000000000004">
      <c r="A12" s="39" t="s">
        <v>42</v>
      </c>
      <c r="B12" s="135">
        <v>185993</v>
      </c>
      <c r="C12" s="135">
        <v>84856</v>
      </c>
      <c r="D12" s="135">
        <v>101137</v>
      </c>
    </row>
    <row r="13" spans="1:4" ht="28.9" customHeight="1" x14ac:dyDescent="0.55000000000000004">
      <c r="A13" s="39" t="s">
        <v>41</v>
      </c>
      <c r="B13" s="135">
        <v>542246</v>
      </c>
      <c r="C13" s="135">
        <v>316706</v>
      </c>
      <c r="D13" s="135">
        <v>225540</v>
      </c>
    </row>
    <row r="14" spans="1:4" ht="28.9" customHeight="1" x14ac:dyDescent="0.55000000000000004">
      <c r="A14" s="38" t="s">
        <v>40</v>
      </c>
      <c r="B14" s="135">
        <v>175012</v>
      </c>
      <c r="C14" s="135">
        <v>95173</v>
      </c>
      <c r="D14" s="135">
        <v>79839</v>
      </c>
    </row>
    <row r="15" spans="1:4" ht="25.5" customHeight="1" x14ac:dyDescent="0.55000000000000004">
      <c r="B15" s="219" t="s">
        <v>25</v>
      </c>
      <c r="C15" s="219"/>
      <c r="D15" s="219"/>
    </row>
    <row r="16" spans="1:4" s="41" customFormat="1" ht="30.75" customHeight="1" x14ac:dyDescent="0.55000000000000004">
      <c r="A16" s="21" t="s">
        <v>5</v>
      </c>
      <c r="B16" s="44">
        <f>B5/$B$5*100</f>
        <v>100</v>
      </c>
      <c r="C16" s="44">
        <f>C5/$C$5*100</f>
        <v>100</v>
      </c>
      <c r="D16" s="44">
        <f>D5/$D$5*100</f>
        <v>100</v>
      </c>
    </row>
    <row r="17" spans="1:4" s="41" customFormat="1" ht="6" customHeight="1" x14ac:dyDescent="0.5">
      <c r="A17" s="21"/>
      <c r="B17" s="42"/>
      <c r="C17" s="42"/>
      <c r="D17" s="42"/>
    </row>
    <row r="18" spans="1:4" s="20" customFormat="1" ht="30.75" customHeight="1" x14ac:dyDescent="0.5">
      <c r="A18" s="39" t="s">
        <v>47</v>
      </c>
      <c r="B18" s="37">
        <f t="shared" ref="B18:B25" si="0">B7*100/$B$5</f>
        <v>0.76506599424225141</v>
      </c>
      <c r="C18" s="37">
        <f>C7*100/$C$5</f>
        <v>0.36624337413720781</v>
      </c>
      <c r="D18" s="37">
        <f t="shared" ref="D18:D23" si="1">D7*100/$D$5</f>
        <v>1.2789694340653617</v>
      </c>
    </row>
    <row r="19" spans="1:4" s="20" customFormat="1" ht="30.75" customHeight="1" x14ac:dyDescent="0.5">
      <c r="A19" s="39" t="s">
        <v>46</v>
      </c>
      <c r="B19" s="37">
        <f t="shared" si="0"/>
        <v>0.4277086496774149</v>
      </c>
      <c r="C19" s="37">
        <f>C8*100/$C$5</f>
        <v>0.19524844602066888</v>
      </c>
      <c r="D19" s="37">
        <f t="shared" si="1"/>
        <v>0.72724556724171485</v>
      </c>
    </row>
    <row r="20" spans="1:4" s="20" customFormat="1" ht="30.75" customHeight="1" x14ac:dyDescent="0.5">
      <c r="A20" s="40" t="s">
        <v>45</v>
      </c>
      <c r="B20" s="37">
        <f>B9*100/$B$5-0.03</f>
        <v>7.3226380519846366</v>
      </c>
      <c r="C20" s="37">
        <f t="shared" ref="C20:C25" si="2">C9*100/$C$5</f>
        <v>9.1557792777332878</v>
      </c>
      <c r="D20" s="37">
        <f t="shared" si="1"/>
        <v>5.0291979267604745</v>
      </c>
    </row>
    <row r="21" spans="1:4" s="20" customFormat="1" ht="30.75" customHeight="1" x14ac:dyDescent="0.5">
      <c r="A21" s="39" t="s">
        <v>44</v>
      </c>
      <c r="B21" s="37">
        <f t="shared" si="0"/>
        <v>6.1792734793153912</v>
      </c>
      <c r="C21" s="37">
        <f t="shared" si="2"/>
        <v>6.777714220340922</v>
      </c>
      <c r="D21" s="37">
        <f t="shared" si="1"/>
        <v>5.4081518331502112</v>
      </c>
    </row>
    <row r="22" spans="1:4" ht="30.75" customHeight="1" x14ac:dyDescent="0.55000000000000004">
      <c r="A22" s="39" t="s">
        <v>43</v>
      </c>
      <c r="B22" s="37">
        <f t="shared" si="0"/>
        <v>7.6993568910906056</v>
      </c>
      <c r="C22" s="37">
        <f t="shared" si="2"/>
        <v>7.7341265301452919</v>
      </c>
      <c r="D22" s="37">
        <f t="shared" si="1"/>
        <v>7.6545544245030657</v>
      </c>
    </row>
    <row r="23" spans="1:4" ht="30.75" customHeight="1" x14ac:dyDescent="0.55000000000000004">
      <c r="A23" s="39" t="s">
        <v>42</v>
      </c>
      <c r="B23" s="37">
        <f t="shared" si="0"/>
        <v>15.974059212741251</v>
      </c>
      <c r="C23" s="37">
        <f t="shared" si="2"/>
        <v>12.943751668382717</v>
      </c>
      <c r="D23" s="37">
        <f t="shared" si="1"/>
        <v>19.878766198412247</v>
      </c>
    </row>
    <row r="24" spans="1:4" ht="30.75" customHeight="1" x14ac:dyDescent="0.55000000000000004">
      <c r="A24" s="39" t="s">
        <v>41</v>
      </c>
      <c r="B24" s="37">
        <f>B13*100/$B$5</f>
        <v>46.570944669272997</v>
      </c>
      <c r="C24" s="37">
        <f t="shared" si="2"/>
        <v>48.309651832360906</v>
      </c>
      <c r="D24" s="37">
        <f>D13*100/$D$5</f>
        <v>44.330531144782796</v>
      </c>
    </row>
    <row r="25" spans="1:4" ht="30.75" customHeight="1" x14ac:dyDescent="0.55000000000000004">
      <c r="A25" s="38" t="s">
        <v>40</v>
      </c>
      <c r="B25" s="37">
        <f t="shared" si="0"/>
        <v>15.03095305167545</v>
      </c>
      <c r="C25" s="37">
        <f t="shared" si="2"/>
        <v>14.517484650879</v>
      </c>
      <c r="D25" s="37">
        <f>D14*100/$D$5</f>
        <v>15.692583471084127</v>
      </c>
    </row>
    <row r="26" spans="1:4" ht="5.25" customHeight="1" x14ac:dyDescent="0.55000000000000004">
      <c r="A26" s="11"/>
      <c r="B26" s="11"/>
      <c r="C26" s="11"/>
      <c r="D26" s="11"/>
    </row>
    <row r="27" spans="1:4" ht="6.75" customHeight="1" x14ac:dyDescent="0.55000000000000004"/>
    <row r="28" spans="1:4" s="20" customFormat="1" ht="37.5" customHeight="1" x14ac:dyDescent="0.5">
      <c r="A28" s="220" t="s">
        <v>109</v>
      </c>
      <c r="B28" s="220"/>
      <c r="D28" s="36"/>
    </row>
    <row r="29" spans="1:4" ht="17.25" customHeight="1" x14ac:dyDescent="0.55000000000000004">
      <c r="A29" s="10"/>
      <c r="C29" s="9"/>
      <c r="D29" s="9"/>
    </row>
    <row r="30" spans="1:4" ht="17.25" customHeight="1" x14ac:dyDescent="0.55000000000000004">
      <c r="B30" s="9"/>
      <c r="C30" s="9"/>
      <c r="D30" s="9"/>
    </row>
    <row r="31" spans="1:4" ht="17.25" customHeight="1" x14ac:dyDescent="0.55000000000000004">
      <c r="B31" s="9"/>
      <c r="C31" s="9"/>
      <c r="D31" s="9"/>
    </row>
    <row r="32" spans="1:4" ht="17.25" customHeight="1" x14ac:dyDescent="0.55000000000000004">
      <c r="B32" s="9"/>
      <c r="C32" s="9"/>
      <c r="D32" s="9"/>
    </row>
    <row r="33" spans="2:4" ht="17.25" customHeight="1" x14ac:dyDescent="0.55000000000000004">
      <c r="B33" s="9"/>
      <c r="C33" s="9"/>
      <c r="D33" s="9"/>
    </row>
    <row r="34" spans="2:4" ht="17.25" customHeight="1" x14ac:dyDescent="0.55000000000000004">
      <c r="B34" s="9"/>
      <c r="C34" s="9"/>
      <c r="D34" s="9"/>
    </row>
    <row r="35" spans="2:4" ht="17.25" customHeight="1" x14ac:dyDescent="0.55000000000000004">
      <c r="B35" s="9"/>
      <c r="C35" s="9"/>
      <c r="D35" s="9"/>
    </row>
    <row r="36" spans="2:4" ht="17.25" customHeight="1" x14ac:dyDescent="0.55000000000000004">
      <c r="B36" s="9"/>
      <c r="C36" s="9"/>
      <c r="D36" s="9"/>
    </row>
    <row r="37" spans="2:4" ht="17.25" customHeight="1" x14ac:dyDescent="0.55000000000000004">
      <c r="B37" s="9"/>
      <c r="C37" s="9"/>
      <c r="D37" s="9"/>
    </row>
    <row r="38" spans="2:4" ht="17.25" customHeight="1" x14ac:dyDescent="0.55000000000000004">
      <c r="B38" s="9"/>
      <c r="C38" s="9"/>
      <c r="D38" s="9"/>
    </row>
    <row r="39" spans="2:4" ht="17.25" customHeight="1" x14ac:dyDescent="0.55000000000000004">
      <c r="B39" s="9"/>
      <c r="C39" s="9"/>
      <c r="D39" s="9"/>
    </row>
    <row r="65535" ht="30.75" customHeight="1" x14ac:dyDescent="0.55000000000000004"/>
  </sheetData>
  <mergeCells count="3">
    <mergeCell ref="B4:D4"/>
    <mergeCell ref="B15:D15"/>
    <mergeCell ref="A28:B28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536"/>
  <sheetViews>
    <sheetView topLeftCell="A15" zoomScaleNormal="100" workbookViewId="0">
      <selection activeCell="B29" sqref="B29"/>
    </sheetView>
  </sheetViews>
  <sheetFormatPr defaultColWidth="9.140625" defaultRowHeight="5.25" customHeight="1" x14ac:dyDescent="0.55000000000000004"/>
  <cols>
    <col min="1" max="1" width="30.28515625" style="8" customWidth="1"/>
    <col min="2" max="2" width="16.5703125" style="7" customWidth="1"/>
    <col min="3" max="3" width="17.7109375" style="7" customWidth="1"/>
    <col min="4" max="4" width="16.140625" style="7" customWidth="1"/>
    <col min="5" max="5" width="17.7109375" style="7" customWidth="1"/>
    <col min="6" max="6" width="9.140625" style="6" customWidth="1"/>
    <col min="7" max="7" width="13.140625" style="6" customWidth="1"/>
    <col min="8" max="8" width="10.7109375" style="6" customWidth="1"/>
    <col min="9" max="9" width="12.5703125" style="6" customWidth="1"/>
    <col min="10" max="10" width="11.140625" style="6" customWidth="1"/>
    <col min="11" max="11" width="12.7109375" style="6" customWidth="1"/>
    <col min="12" max="12" width="13.7109375" style="6" customWidth="1"/>
    <col min="13" max="13" width="16.42578125" style="6" customWidth="1"/>
    <col min="14" max="16384" width="9.140625" style="7"/>
  </cols>
  <sheetData>
    <row r="1" spans="1:14" s="24" customFormat="1" ht="26.25" customHeight="1" x14ac:dyDescent="0.55000000000000004">
      <c r="A1" s="24" t="s">
        <v>124</v>
      </c>
      <c r="B1" s="35"/>
      <c r="C1" s="35"/>
      <c r="D1" s="35"/>
      <c r="F1" s="1"/>
      <c r="G1" s="1"/>
      <c r="H1" s="1"/>
      <c r="I1" s="1"/>
      <c r="J1" s="1"/>
      <c r="K1" s="1"/>
      <c r="L1" s="1"/>
      <c r="M1" s="1"/>
    </row>
    <row r="3" spans="1:14" s="8" customFormat="1" ht="26.25" customHeight="1" x14ac:dyDescent="0.55000000000000004">
      <c r="A3" s="23" t="s">
        <v>32</v>
      </c>
      <c r="B3" s="22" t="s">
        <v>0</v>
      </c>
      <c r="C3" s="22" t="s">
        <v>31</v>
      </c>
      <c r="D3" s="22" t="s">
        <v>30</v>
      </c>
      <c r="F3" s="3"/>
      <c r="G3" s="3"/>
      <c r="H3" s="3"/>
      <c r="I3" s="3"/>
      <c r="J3" s="3"/>
      <c r="K3" s="3"/>
      <c r="L3" s="3"/>
      <c r="M3" s="3"/>
    </row>
    <row r="4" spans="1:14" s="8" customFormat="1" ht="21.75" customHeight="1" x14ac:dyDescent="0.55000000000000004">
      <c r="B4" s="221" t="s">
        <v>29</v>
      </c>
      <c r="C4" s="221"/>
      <c r="D4" s="221"/>
      <c r="F4" s="3"/>
      <c r="G4" s="3"/>
      <c r="H4" s="3"/>
      <c r="I4" s="3"/>
      <c r="J4" s="3"/>
      <c r="K4" s="3"/>
      <c r="L4" s="3"/>
      <c r="M4" s="3"/>
    </row>
    <row r="5" spans="1:14" s="41" customFormat="1" ht="21" customHeight="1" x14ac:dyDescent="0.55000000000000004">
      <c r="A5" s="21" t="s">
        <v>5</v>
      </c>
      <c r="B5" s="130">
        <v>1164344</v>
      </c>
      <c r="C5" s="130">
        <v>655575</v>
      </c>
      <c r="D5" s="130">
        <v>508769</v>
      </c>
      <c r="E5" s="212"/>
      <c r="F5" s="212"/>
      <c r="G5" s="212"/>
      <c r="H5" s="212"/>
      <c r="I5" s="212"/>
      <c r="J5" s="139"/>
      <c r="K5" s="139"/>
      <c r="L5" s="139"/>
      <c r="M5" s="5"/>
    </row>
    <row r="6" spans="1:14" s="20" customFormat="1" ht="6.75" customHeight="1" x14ac:dyDescent="0.25">
      <c r="A6" s="21"/>
      <c r="B6" s="129"/>
      <c r="C6" s="129"/>
      <c r="D6" s="129"/>
      <c r="F6" s="4"/>
      <c r="G6" s="4"/>
      <c r="H6" s="4"/>
      <c r="I6" s="4"/>
      <c r="J6" s="34"/>
      <c r="K6" s="34"/>
      <c r="L6" s="34"/>
      <c r="M6" s="4"/>
    </row>
    <row r="7" spans="1:14" s="20" customFormat="1" ht="20.25" customHeight="1" x14ac:dyDescent="0.55000000000000004">
      <c r="A7" s="17" t="s">
        <v>24</v>
      </c>
      <c r="B7" s="128">
        <v>10350</v>
      </c>
      <c r="C7" s="128">
        <v>6437</v>
      </c>
      <c r="D7" s="128">
        <v>3913</v>
      </c>
      <c r="F7" s="4"/>
      <c r="G7" s="4"/>
      <c r="H7" s="4"/>
      <c r="I7" s="4"/>
      <c r="J7" s="33"/>
      <c r="K7" s="31"/>
      <c r="L7" s="31"/>
      <c r="M7" s="4"/>
    </row>
    <row r="8" spans="1:14" s="20" customFormat="1" ht="20.25" customHeight="1" x14ac:dyDescent="0.55000000000000004">
      <c r="A8" s="7" t="s">
        <v>23</v>
      </c>
      <c r="B8" s="128">
        <v>248051</v>
      </c>
      <c r="C8" s="128">
        <v>149847</v>
      </c>
      <c r="D8" s="128">
        <v>98204</v>
      </c>
      <c r="F8" t="s">
        <v>39</v>
      </c>
      <c r="G8" s="32" t="s">
        <v>38</v>
      </c>
      <c r="H8" s="32" t="s">
        <v>4</v>
      </c>
      <c r="I8" s="32" t="s">
        <v>37</v>
      </c>
      <c r="J8" s="32" t="s">
        <v>36</v>
      </c>
      <c r="K8" s="136" t="s">
        <v>35</v>
      </c>
      <c r="L8" s="32" t="s">
        <v>3</v>
      </c>
      <c r="M8" s="31"/>
    </row>
    <row r="9" spans="1:14" s="20" customFormat="1" ht="20.25" customHeight="1" x14ac:dyDescent="0.55000000000000004">
      <c r="A9" s="16" t="s">
        <v>22</v>
      </c>
      <c r="B9" s="128">
        <v>245963</v>
      </c>
      <c r="C9" s="128">
        <v>149463</v>
      </c>
      <c r="D9" s="128">
        <v>96500</v>
      </c>
      <c r="F9" t="s">
        <v>34</v>
      </c>
      <c r="G9" s="29">
        <f>B7+B8</f>
        <v>258401</v>
      </c>
      <c r="H9" s="2">
        <f>B9</f>
        <v>245963</v>
      </c>
      <c r="I9" s="2">
        <f>B10</f>
        <v>227964</v>
      </c>
      <c r="J9" s="30">
        <f>B11</f>
        <v>230896</v>
      </c>
      <c r="K9" s="29">
        <f>B15</f>
        <v>200619</v>
      </c>
      <c r="L9" s="28">
        <f>B20</f>
        <v>501</v>
      </c>
      <c r="M9" s="27"/>
    </row>
    <row r="10" spans="1:14" s="20" customFormat="1" ht="20.25" customHeight="1" x14ac:dyDescent="0.55000000000000004">
      <c r="A10" s="16" t="s">
        <v>21</v>
      </c>
      <c r="B10" s="128">
        <v>227964</v>
      </c>
      <c r="C10" s="128">
        <v>131740</v>
      </c>
      <c r="D10" s="128">
        <v>96224</v>
      </c>
      <c r="F10" t="s">
        <v>33</v>
      </c>
      <c r="G10" s="151">
        <f t="shared" ref="G10:L10" si="0">G9*100/$B$5</f>
        <v>22.192839916725642</v>
      </c>
      <c r="H10" s="151">
        <f t="shared" si="0"/>
        <v>21.12459891578434</v>
      </c>
      <c r="I10" s="151">
        <f t="shared" si="0"/>
        <v>19.578749922703256</v>
      </c>
      <c r="J10" s="151">
        <f t="shared" si="0"/>
        <v>19.83056553733261</v>
      </c>
      <c r="K10" s="151">
        <f t="shared" si="0"/>
        <v>17.230217186673354</v>
      </c>
      <c r="L10" s="151">
        <f t="shared" si="0"/>
        <v>4.3028520780800175E-2</v>
      </c>
      <c r="M10" s="27">
        <f>SUM(G10:L10)</f>
        <v>100</v>
      </c>
    </row>
    <row r="11" spans="1:14" ht="20.25" customHeight="1" x14ac:dyDescent="0.55000000000000004">
      <c r="A11" s="7" t="s">
        <v>20</v>
      </c>
      <c r="B11" s="137">
        <f>SUM(B12:B13)</f>
        <v>230896</v>
      </c>
      <c r="C11" s="137">
        <f t="shared" ref="C11:D11" si="1">SUM(C12:C13)</f>
        <v>132700</v>
      </c>
      <c r="D11" s="137">
        <f t="shared" si="1"/>
        <v>98196</v>
      </c>
      <c r="G11" s="148">
        <v>23.2</v>
      </c>
      <c r="H11" s="148">
        <v>22.1</v>
      </c>
      <c r="I11" s="148">
        <v>17.7</v>
      </c>
      <c r="J11" s="148">
        <v>20.7</v>
      </c>
      <c r="K11" s="148">
        <v>16.100000000000001</v>
      </c>
      <c r="L11" s="148">
        <v>0.2</v>
      </c>
      <c r="M11" s="27">
        <f>SUM(G11:L11)</f>
        <v>100.00000000000001</v>
      </c>
    </row>
    <row r="12" spans="1:14" ht="20.25" customHeight="1" x14ac:dyDescent="0.55000000000000004">
      <c r="A12" s="13" t="s">
        <v>28</v>
      </c>
      <c r="B12" s="128">
        <v>186238</v>
      </c>
      <c r="C12" s="128">
        <v>103573</v>
      </c>
      <c r="D12" s="128">
        <v>82665</v>
      </c>
      <c r="G12" s="25"/>
      <c r="J12" s="214"/>
      <c r="K12" s="214"/>
      <c r="L12" s="214"/>
    </row>
    <row r="13" spans="1:14" ht="20.25" customHeight="1" x14ac:dyDescent="0.55000000000000004">
      <c r="A13" s="13" t="s">
        <v>27</v>
      </c>
      <c r="B13" s="128">
        <v>44658</v>
      </c>
      <c r="C13" s="128">
        <v>29127</v>
      </c>
      <c r="D13" s="128">
        <v>15531</v>
      </c>
      <c r="G13" s="207"/>
      <c r="H13" s="207"/>
      <c r="I13" s="208"/>
      <c r="J13" s="148"/>
      <c r="K13" s="148"/>
      <c r="L13" s="148"/>
      <c r="M13" s="26"/>
      <c r="N13" s="211"/>
    </row>
    <row r="14" spans="1:14" ht="20.25" customHeight="1" x14ac:dyDescent="0.55000000000000004">
      <c r="A14" s="15" t="s">
        <v>26</v>
      </c>
      <c r="B14" s="128" t="s">
        <v>10</v>
      </c>
      <c r="C14" s="128" t="s">
        <v>10</v>
      </c>
      <c r="D14" s="128" t="s">
        <v>10</v>
      </c>
      <c r="G14" s="207"/>
      <c r="H14" s="208"/>
      <c r="I14" s="207"/>
      <c r="J14" s="148"/>
      <c r="K14" s="148"/>
      <c r="L14" s="148"/>
      <c r="M14" s="26"/>
      <c r="N14" s="211"/>
    </row>
    <row r="15" spans="1:14" ht="20.25" customHeight="1" x14ac:dyDescent="0.55000000000000004">
      <c r="A15" s="7" t="s">
        <v>16</v>
      </c>
      <c r="B15" s="137">
        <f>SUM(B16:B18)</f>
        <v>200619</v>
      </c>
      <c r="C15" s="137">
        <f t="shared" ref="C15" si="2">SUM(C16:C18)</f>
        <v>85130</v>
      </c>
      <c r="D15" s="137">
        <f>SUM(D16:D18)</f>
        <v>115489</v>
      </c>
      <c r="G15" s="207"/>
      <c r="H15" s="208"/>
      <c r="I15" s="208"/>
      <c r="J15" s="148"/>
      <c r="K15" s="148"/>
      <c r="L15" s="148"/>
      <c r="M15" s="26"/>
      <c r="N15" s="211"/>
    </row>
    <row r="16" spans="1:14" s="20" customFormat="1" ht="20.25" customHeight="1" x14ac:dyDescent="0.55000000000000004">
      <c r="A16" s="15" t="s">
        <v>15</v>
      </c>
      <c r="B16" s="128">
        <v>104029</v>
      </c>
      <c r="C16" s="128">
        <v>38180</v>
      </c>
      <c r="D16" s="128">
        <v>65849</v>
      </c>
      <c r="F16" s="4"/>
      <c r="G16" s="209"/>
      <c r="H16" s="210"/>
      <c r="I16" s="208"/>
      <c r="J16" s="148"/>
      <c r="K16" s="148"/>
      <c r="L16" s="148"/>
      <c r="M16" s="26"/>
      <c r="N16" s="211"/>
    </row>
    <row r="17" spans="1:14" s="20" customFormat="1" ht="20.25" customHeight="1" x14ac:dyDescent="0.55000000000000004">
      <c r="A17" s="15" t="s">
        <v>14</v>
      </c>
      <c r="B17" s="128">
        <v>71732</v>
      </c>
      <c r="C17" s="128">
        <v>41402</v>
      </c>
      <c r="D17" s="128">
        <v>30330</v>
      </c>
      <c r="F17" s="4"/>
      <c r="G17" s="209"/>
      <c r="H17" s="210"/>
      <c r="I17" s="210"/>
      <c r="J17" s="148"/>
      <c r="K17" s="148"/>
      <c r="L17" s="148"/>
      <c r="M17" s="26"/>
      <c r="N17" s="211"/>
    </row>
    <row r="18" spans="1:14" s="20" customFormat="1" ht="20.25" customHeight="1" x14ac:dyDescent="0.55000000000000004">
      <c r="A18" s="15" t="s">
        <v>13</v>
      </c>
      <c r="B18" s="128">
        <v>24858</v>
      </c>
      <c r="C18" s="128">
        <v>5548</v>
      </c>
      <c r="D18" s="128">
        <v>19310</v>
      </c>
      <c r="G18" s="198"/>
      <c r="H18" s="210"/>
      <c r="I18" s="210"/>
      <c r="J18" s="148"/>
      <c r="K18" s="148"/>
      <c r="L18" s="148"/>
      <c r="M18" s="26"/>
      <c r="N18" s="211"/>
    </row>
    <row r="19" spans="1:14" s="20" customFormat="1" ht="20.25" customHeight="1" x14ac:dyDescent="0.55000000000000004">
      <c r="A19" s="13" t="s">
        <v>12</v>
      </c>
      <c r="B19" s="128" t="s">
        <v>10</v>
      </c>
      <c r="C19" s="128" t="s">
        <v>10</v>
      </c>
      <c r="D19" s="128" t="s">
        <v>10</v>
      </c>
      <c r="G19" s="198"/>
      <c r="H19" s="198"/>
      <c r="I19" s="198"/>
      <c r="J19" s="148"/>
      <c r="K19" s="148"/>
      <c r="L19" s="148"/>
      <c r="M19" s="26"/>
      <c r="N19" s="211"/>
    </row>
    <row r="20" spans="1:14" s="20" customFormat="1" ht="20.25" customHeight="1" x14ac:dyDescent="0.55000000000000004">
      <c r="A20" s="13" t="s">
        <v>11</v>
      </c>
      <c r="B20" s="128">
        <v>501</v>
      </c>
      <c r="C20" s="128">
        <v>258</v>
      </c>
      <c r="D20" s="128">
        <v>243</v>
      </c>
      <c r="G20" s="198"/>
      <c r="H20" s="198"/>
      <c r="I20" s="198"/>
      <c r="J20" s="148"/>
      <c r="K20" s="148"/>
      <c r="L20" s="148"/>
      <c r="M20" s="26"/>
      <c r="N20" s="211"/>
    </row>
    <row r="21" spans="1:14" ht="21" customHeight="1" x14ac:dyDescent="0.55000000000000004">
      <c r="A21" s="7"/>
      <c r="B21" s="219" t="s">
        <v>25</v>
      </c>
      <c r="C21" s="219"/>
      <c r="D21" s="219"/>
      <c r="E21" s="20"/>
      <c r="F21" s="20"/>
      <c r="G21" s="198"/>
      <c r="H21" s="198"/>
      <c r="I21" s="198"/>
      <c r="J21" s="148"/>
      <c r="K21" s="148"/>
      <c r="L21" s="148"/>
      <c r="M21" s="26"/>
      <c r="N21" s="211"/>
    </row>
    <row r="22" spans="1:14" ht="21" customHeight="1" x14ac:dyDescent="0.55000000000000004">
      <c r="A22" s="213" t="s">
        <v>5</v>
      </c>
      <c r="B22" s="19">
        <f>B5/$B$5*100</f>
        <v>100</v>
      </c>
      <c r="C22" s="19">
        <f>C5/$C$5*100</f>
        <v>100</v>
      </c>
      <c r="D22" s="19">
        <f>D5/$D$5*100</f>
        <v>100</v>
      </c>
      <c r="E22" s="20"/>
      <c r="F22" s="20"/>
      <c r="G22" s="198"/>
      <c r="H22" s="198"/>
      <c r="I22" s="198"/>
      <c r="J22" s="148"/>
      <c r="K22" s="148"/>
      <c r="L22" s="148"/>
      <c r="M22" s="26"/>
      <c r="N22" s="211"/>
    </row>
    <row r="23" spans="1:14" ht="23.25" customHeight="1" x14ac:dyDescent="0.55000000000000004">
      <c r="A23" s="213"/>
      <c r="B23" s="18"/>
      <c r="C23" s="18"/>
      <c r="D23" s="18"/>
      <c r="E23" s="20"/>
      <c r="F23" s="222"/>
      <c r="G23" s="222"/>
      <c r="H23" s="222"/>
      <c r="I23" s="198"/>
      <c r="J23" s="148"/>
      <c r="K23" s="148"/>
      <c r="L23" s="148"/>
      <c r="M23" s="26"/>
      <c r="N23" s="211"/>
    </row>
    <row r="24" spans="1:14" ht="20.25" customHeight="1" x14ac:dyDescent="0.55000000000000004">
      <c r="A24" s="17" t="s">
        <v>24</v>
      </c>
      <c r="B24" s="12">
        <f t="shared" ref="B24:B30" si="3">B7*100/$B$5</f>
        <v>0.8889125550524587</v>
      </c>
      <c r="C24" s="12">
        <f t="shared" ref="C24:C30" si="4">C7*100/$C$5</f>
        <v>0.98188613049612938</v>
      </c>
      <c r="D24" s="12">
        <f t="shared" ref="D24:D30" si="5">D7*100/$D$5</f>
        <v>0.76911132557211626</v>
      </c>
      <c r="E24" s="20"/>
      <c r="F24" s="148"/>
      <c r="G24" s="148"/>
      <c r="H24" s="148"/>
      <c r="I24" s="198"/>
      <c r="J24" s="148"/>
      <c r="K24" s="148"/>
      <c r="L24" s="148"/>
      <c r="M24" s="26"/>
      <c r="N24" s="211"/>
    </row>
    <row r="25" spans="1:14" ht="20.25" customHeight="1" x14ac:dyDescent="0.55000000000000004">
      <c r="A25" s="7" t="s">
        <v>23</v>
      </c>
      <c r="B25" s="12">
        <f t="shared" si="3"/>
        <v>21.303927361673182</v>
      </c>
      <c r="C25" s="12">
        <f>C8*100/$C$5</f>
        <v>22.857338977233727</v>
      </c>
      <c r="D25" s="12">
        <f t="shared" si="5"/>
        <v>19.302276671731178</v>
      </c>
      <c r="E25" s="20"/>
      <c r="F25" s="148"/>
      <c r="G25" s="148"/>
      <c r="H25" s="148"/>
      <c r="I25" s="198"/>
      <c r="J25" s="148"/>
      <c r="K25" s="148"/>
      <c r="L25" s="148"/>
      <c r="M25" s="26"/>
      <c r="N25" s="211"/>
    </row>
    <row r="26" spans="1:14" ht="20.25" customHeight="1" x14ac:dyDescent="0.55000000000000004">
      <c r="A26" s="16" t="s">
        <v>22</v>
      </c>
      <c r="B26" s="12">
        <f t="shared" si="3"/>
        <v>21.12459891578434</v>
      </c>
      <c r="C26" s="12">
        <f t="shared" si="4"/>
        <v>22.798764443427526</v>
      </c>
      <c r="D26" s="12">
        <f t="shared" si="5"/>
        <v>18.967350605087969</v>
      </c>
      <c r="E26" s="20"/>
      <c r="F26" s="148"/>
      <c r="G26" s="148"/>
      <c r="H26" s="148"/>
      <c r="I26" s="150"/>
      <c r="J26" s="150"/>
      <c r="K26" s="150"/>
      <c r="L26" s="135"/>
      <c r="M26" s="135"/>
    </row>
    <row r="27" spans="1:14" ht="20.25" customHeight="1" x14ac:dyDescent="0.55000000000000004">
      <c r="A27" s="16" t="s">
        <v>21</v>
      </c>
      <c r="B27" s="12">
        <f t="shared" si="3"/>
        <v>19.578749922703256</v>
      </c>
      <c r="C27" s="12">
        <f t="shared" si="4"/>
        <v>20.09533615528353</v>
      </c>
      <c r="D27" s="12">
        <f t="shared" si="5"/>
        <v>18.913102016828855</v>
      </c>
      <c r="E27" s="20"/>
      <c r="F27" s="148"/>
      <c r="G27" s="148"/>
      <c r="H27" s="148"/>
      <c r="I27" s="150"/>
      <c r="J27" s="150"/>
      <c r="K27" s="150"/>
      <c r="L27" s="135"/>
      <c r="M27" s="135"/>
    </row>
    <row r="28" spans="1:14" ht="20.25" customHeight="1" x14ac:dyDescent="0.55000000000000004">
      <c r="A28" s="7" t="s">
        <v>20</v>
      </c>
      <c r="B28" s="12">
        <f t="shared" si="3"/>
        <v>19.83056553733261</v>
      </c>
      <c r="C28" s="12">
        <f t="shared" si="4"/>
        <v>20.241772489799033</v>
      </c>
      <c r="D28" s="12">
        <f t="shared" si="5"/>
        <v>19.30070424888309</v>
      </c>
      <c r="E28" s="20"/>
      <c r="F28" s="148"/>
      <c r="G28" s="148"/>
      <c r="H28" s="148"/>
      <c r="I28" s="150"/>
      <c r="J28" s="150"/>
      <c r="K28" s="150"/>
      <c r="L28" s="135"/>
      <c r="M28" s="135"/>
    </row>
    <row r="29" spans="1:14" ht="20.25" customHeight="1" x14ac:dyDescent="0.55000000000000004">
      <c r="A29" s="13" t="s">
        <v>19</v>
      </c>
      <c r="B29" s="12">
        <f t="shared" si="3"/>
        <v>15.995101104141044</v>
      </c>
      <c r="C29" s="12">
        <f t="shared" si="4"/>
        <v>15.798802577889639</v>
      </c>
      <c r="D29" s="12">
        <f t="shared" si="5"/>
        <v>16.248041842171986</v>
      </c>
      <c r="E29" s="20"/>
      <c r="F29" s="148"/>
      <c r="G29" s="148"/>
      <c r="H29" s="148"/>
      <c r="I29" s="150"/>
      <c r="J29" s="150"/>
      <c r="K29" s="150"/>
      <c r="L29" s="135"/>
      <c r="M29" s="135"/>
    </row>
    <row r="30" spans="1:14" ht="20.25" customHeight="1" x14ac:dyDescent="0.55000000000000004">
      <c r="A30" s="13" t="s">
        <v>18</v>
      </c>
      <c r="B30" s="12">
        <f t="shared" si="3"/>
        <v>3.8354644331915653</v>
      </c>
      <c r="C30" s="12">
        <f t="shared" si="4"/>
        <v>4.4429699119093922</v>
      </c>
      <c r="D30" s="12">
        <f t="shared" si="5"/>
        <v>3.0526624067111006</v>
      </c>
      <c r="E30" s="20"/>
      <c r="F30" s="148"/>
      <c r="G30" s="148"/>
      <c r="H30" s="148"/>
      <c r="I30" s="150"/>
      <c r="J30" s="150"/>
      <c r="K30" s="150"/>
      <c r="L30" s="135"/>
      <c r="M30" s="135"/>
    </row>
    <row r="31" spans="1:14" ht="20.25" customHeight="1" x14ac:dyDescent="0.55000000000000004">
      <c r="A31" s="15" t="s">
        <v>17</v>
      </c>
      <c r="B31" s="12" t="s">
        <v>10</v>
      </c>
      <c r="C31" s="12" t="s">
        <v>10</v>
      </c>
      <c r="D31" s="12" t="s">
        <v>10</v>
      </c>
      <c r="E31" s="20"/>
      <c r="F31" s="148"/>
      <c r="G31" s="148"/>
      <c r="H31" s="148"/>
      <c r="I31" s="150"/>
      <c r="J31" s="150"/>
      <c r="K31" s="150"/>
      <c r="L31" s="135"/>
      <c r="M31" s="135"/>
    </row>
    <row r="32" spans="1:14" ht="20.25" customHeight="1" x14ac:dyDescent="0.55000000000000004">
      <c r="A32" s="7" t="s">
        <v>16</v>
      </c>
      <c r="B32" s="12">
        <f>B15*100/$B$5</f>
        <v>17.230217186673354</v>
      </c>
      <c r="C32" s="12">
        <f>C15*100/$C$5</f>
        <v>12.985547038859018</v>
      </c>
      <c r="D32" s="12">
        <f>D15*100/$D$5</f>
        <v>22.699692787886054</v>
      </c>
      <c r="E32" s="53"/>
      <c r="F32" s="148"/>
      <c r="G32" s="148"/>
      <c r="H32" s="148"/>
      <c r="I32" s="150"/>
      <c r="J32" s="150"/>
      <c r="K32" s="150"/>
      <c r="L32" s="135"/>
      <c r="M32" s="135"/>
    </row>
    <row r="33" spans="1:13" ht="20.25" customHeight="1" x14ac:dyDescent="0.55000000000000004">
      <c r="A33" s="15" t="s">
        <v>15</v>
      </c>
      <c r="B33" s="12">
        <f>B16*100/$B$5</f>
        <v>8.9345588588939346</v>
      </c>
      <c r="C33" s="12">
        <f>C16*100/$C$5</f>
        <v>5.8238950539602641</v>
      </c>
      <c r="D33" s="12">
        <f>D16*100/$D$5</f>
        <v>12.9428090154864</v>
      </c>
      <c r="E33" s="20"/>
      <c r="F33" s="148"/>
      <c r="G33" s="148"/>
      <c r="H33" s="148"/>
      <c r="I33" s="150"/>
      <c r="J33" s="150"/>
      <c r="K33" s="150"/>
      <c r="L33" s="135"/>
      <c r="M33" s="135"/>
    </row>
    <row r="34" spans="1:13" ht="20.25" customHeight="1" x14ac:dyDescent="0.55000000000000004">
      <c r="A34" s="15" t="s">
        <v>14</v>
      </c>
      <c r="B34" s="12">
        <f>B17*100/$B$5</f>
        <v>6.1607222607751657</v>
      </c>
      <c r="C34" s="12">
        <f>C17*100/$C$5</f>
        <v>6.3153720016779165</v>
      </c>
      <c r="D34" s="12">
        <f>D17*100/$D$5</f>
        <v>5.9614481228219489</v>
      </c>
      <c r="E34" s="20"/>
      <c r="F34" s="148"/>
      <c r="G34" s="148"/>
      <c r="H34" s="148"/>
      <c r="I34" s="150"/>
      <c r="J34" s="150"/>
      <c r="K34" s="150"/>
      <c r="L34" s="135"/>
      <c r="M34" s="135"/>
    </row>
    <row r="35" spans="1:13" ht="20.25" customHeight="1" x14ac:dyDescent="0.55000000000000004">
      <c r="A35" s="15" t="s">
        <v>13</v>
      </c>
      <c r="B35" s="12">
        <f>B18*100/$B$5</f>
        <v>2.134936067004253</v>
      </c>
      <c r="C35" s="12">
        <f>C18*100/$C$5</f>
        <v>0.84627998322083664</v>
      </c>
      <c r="D35" s="12">
        <f>D18*100/$D$5</f>
        <v>3.7954356495777062</v>
      </c>
      <c r="E35" s="20"/>
      <c r="F35" s="148"/>
      <c r="G35" s="148"/>
      <c r="H35" s="148"/>
      <c r="I35" s="150"/>
      <c r="J35" s="150"/>
      <c r="K35" s="150"/>
      <c r="L35" s="135"/>
      <c r="M35" s="135"/>
    </row>
    <row r="36" spans="1:13" ht="20.25" customHeight="1" x14ac:dyDescent="0.55000000000000004">
      <c r="A36" s="13" t="s">
        <v>12</v>
      </c>
      <c r="B36" s="12" t="s">
        <v>10</v>
      </c>
      <c r="C36" s="12" t="s">
        <v>10</v>
      </c>
      <c r="D36" s="12" t="s">
        <v>10</v>
      </c>
      <c r="E36" s="20"/>
      <c r="F36" s="148"/>
      <c r="G36" s="148"/>
      <c r="H36" s="148"/>
      <c r="I36" s="150"/>
      <c r="J36" s="150"/>
      <c r="K36" s="150"/>
      <c r="L36" s="135"/>
      <c r="M36" s="135"/>
    </row>
    <row r="37" spans="1:13" ht="20.25" customHeight="1" x14ac:dyDescent="0.55000000000000004">
      <c r="A37" s="13" t="s">
        <v>11</v>
      </c>
      <c r="B37" s="12">
        <f>B20*100/$B$5+0.02</f>
        <v>6.3028520780800179E-2</v>
      </c>
      <c r="C37" s="12">
        <f>C20*100/$C$5</f>
        <v>3.9354764901041069E-2</v>
      </c>
      <c r="D37" s="12">
        <f>D20*100/$D$5</f>
        <v>4.776234401073965E-2</v>
      </c>
      <c r="E37" s="20"/>
      <c r="F37" s="148"/>
      <c r="G37" s="148"/>
      <c r="H37" s="148"/>
      <c r="I37" s="150"/>
      <c r="J37" s="150"/>
      <c r="K37" s="150"/>
      <c r="L37" s="135"/>
      <c r="M37" s="135"/>
    </row>
    <row r="38" spans="1:13" ht="20.25" customHeight="1" x14ac:dyDescent="0.55000000000000004">
      <c r="A38" s="11"/>
      <c r="B38" s="11"/>
      <c r="C38" s="11"/>
      <c r="D38" s="11"/>
      <c r="E38" s="20"/>
      <c r="F38" s="20"/>
      <c r="G38" s="20"/>
      <c r="H38" s="20"/>
      <c r="I38" s="150"/>
      <c r="J38" s="150"/>
      <c r="K38" s="150"/>
      <c r="L38" s="135"/>
      <c r="M38" s="135"/>
    </row>
    <row r="39" spans="1:13" ht="15" customHeight="1" x14ac:dyDescent="0.55000000000000004">
      <c r="E39" s="20"/>
      <c r="F39" s="20"/>
      <c r="G39" s="20"/>
      <c r="H39" s="20"/>
      <c r="I39" s="150"/>
      <c r="J39" s="150"/>
      <c r="K39" s="150"/>
      <c r="L39" s="135"/>
      <c r="M39" s="135"/>
    </row>
    <row r="40" spans="1:13" ht="15" customHeight="1" x14ac:dyDescent="0.55000000000000004">
      <c r="A40" s="10" t="s">
        <v>9</v>
      </c>
      <c r="B40" s="9"/>
      <c r="C40" s="9"/>
      <c r="D40" s="9"/>
      <c r="E40" s="20"/>
      <c r="F40" s="20"/>
      <c r="G40" s="20"/>
      <c r="H40" s="20"/>
      <c r="I40" s="150"/>
      <c r="J40" s="150"/>
      <c r="K40" s="150"/>
      <c r="L40" s="135"/>
      <c r="M40" s="135"/>
    </row>
    <row r="41" spans="1:13" ht="15" customHeight="1" x14ac:dyDescent="0.55000000000000004">
      <c r="B41" s="9"/>
      <c r="C41" s="9"/>
      <c r="D41" s="9"/>
      <c r="F41" s="7"/>
      <c r="G41" s="7"/>
      <c r="H41" s="7"/>
      <c r="I41" s="7"/>
      <c r="J41" s="7"/>
      <c r="K41" s="7"/>
      <c r="L41" s="7"/>
      <c r="M41" s="7"/>
    </row>
    <row r="42" spans="1:13" ht="15" customHeight="1" x14ac:dyDescent="0.55000000000000004">
      <c r="B42" s="9"/>
      <c r="C42" s="9"/>
      <c r="D42" s="9"/>
      <c r="F42" s="7"/>
      <c r="G42" s="7"/>
      <c r="H42" s="7"/>
      <c r="I42" s="7"/>
      <c r="J42" s="7"/>
      <c r="K42" s="7"/>
      <c r="L42" s="7"/>
      <c r="M42" s="7"/>
    </row>
    <row r="43" spans="1:13" ht="15" customHeight="1" x14ac:dyDescent="0.55000000000000004">
      <c r="B43" s="9"/>
      <c r="C43" s="9"/>
      <c r="D43" s="9"/>
      <c r="F43" s="7"/>
      <c r="G43" s="7"/>
      <c r="H43" s="7"/>
      <c r="I43" s="7"/>
      <c r="J43" s="7"/>
      <c r="K43" s="7"/>
      <c r="L43" s="7"/>
      <c r="M43" s="7"/>
    </row>
    <row r="44" spans="1:13" ht="15" customHeight="1" x14ac:dyDescent="0.55000000000000004">
      <c r="B44" s="9"/>
      <c r="C44" s="9"/>
      <c r="D44" s="9"/>
      <c r="F44" s="7"/>
      <c r="G44" s="7"/>
      <c r="H44" s="7"/>
      <c r="I44" s="7"/>
      <c r="J44" s="7"/>
      <c r="K44" s="7"/>
      <c r="L44" s="7"/>
      <c r="M44" s="7"/>
    </row>
    <row r="45" spans="1:13" ht="15" customHeight="1" x14ac:dyDescent="0.55000000000000004">
      <c r="B45" s="9"/>
      <c r="C45" s="9"/>
      <c r="D45" s="9"/>
      <c r="F45" s="7"/>
      <c r="G45" s="7"/>
      <c r="H45" s="7"/>
      <c r="I45" s="7"/>
      <c r="J45" s="7"/>
      <c r="K45" s="7"/>
      <c r="L45" s="7"/>
      <c r="M45" s="7"/>
    </row>
    <row r="46" spans="1:13" ht="15" customHeight="1" x14ac:dyDescent="0.55000000000000004">
      <c r="B46" s="9"/>
      <c r="C46" s="9"/>
      <c r="D46" s="9"/>
      <c r="F46" s="7"/>
      <c r="G46" s="7"/>
      <c r="H46" s="7"/>
      <c r="I46" s="7"/>
      <c r="J46" s="7"/>
      <c r="K46" s="7"/>
      <c r="L46" s="7"/>
      <c r="M46" s="7"/>
    </row>
    <row r="47" spans="1:13" ht="15" customHeight="1" x14ac:dyDescent="0.55000000000000004">
      <c r="B47" s="9"/>
      <c r="C47" s="9"/>
      <c r="D47" s="9"/>
      <c r="F47" s="7"/>
      <c r="G47" s="7"/>
      <c r="H47" s="7"/>
      <c r="I47" s="7"/>
      <c r="J47" s="7"/>
      <c r="K47" s="7"/>
      <c r="L47" s="7"/>
      <c r="M47" s="7"/>
    </row>
    <row r="48" spans="1:13" ht="15" customHeight="1" x14ac:dyDescent="0.55000000000000004">
      <c r="B48" s="9"/>
      <c r="C48" s="9"/>
      <c r="D48" s="9"/>
      <c r="F48" s="7"/>
      <c r="G48" s="7"/>
      <c r="H48" s="7"/>
      <c r="I48" s="7"/>
      <c r="J48" s="7"/>
      <c r="K48" s="7"/>
      <c r="L48" s="7"/>
      <c r="M48" s="7"/>
    </row>
    <row r="49" spans="2:4" s="7" customFormat="1" ht="15" customHeight="1" x14ac:dyDescent="0.55000000000000004">
      <c r="B49" s="9"/>
      <c r="C49" s="9"/>
      <c r="D49" s="9"/>
    </row>
    <row r="50" spans="2:4" s="7" customFormat="1" ht="15" customHeight="1" x14ac:dyDescent="0.55000000000000004">
      <c r="B50" s="9"/>
      <c r="C50" s="9"/>
      <c r="D50" s="9"/>
    </row>
    <row r="51" spans="2:4" s="7" customFormat="1" ht="15" customHeight="1" x14ac:dyDescent="0.55000000000000004">
      <c r="B51" s="9"/>
      <c r="C51" s="9"/>
      <c r="D51" s="9"/>
    </row>
    <row r="52" spans="2:4" s="7" customFormat="1" ht="15" customHeight="1" x14ac:dyDescent="0.55000000000000004">
      <c r="B52" s="9"/>
      <c r="C52" s="9"/>
      <c r="D52" s="9"/>
    </row>
    <row r="53" spans="2:4" s="7" customFormat="1" ht="15" customHeight="1" x14ac:dyDescent="0.55000000000000004">
      <c r="B53" s="9"/>
      <c r="C53" s="9"/>
      <c r="D53" s="9"/>
    </row>
    <row r="54" spans="2:4" s="7" customFormat="1" ht="15" customHeight="1" x14ac:dyDescent="0.55000000000000004">
      <c r="B54" s="9"/>
      <c r="C54" s="9"/>
      <c r="D54" s="9"/>
    </row>
    <row r="55" spans="2:4" s="7" customFormat="1" ht="15" customHeight="1" x14ac:dyDescent="0.55000000000000004">
      <c r="B55" s="9"/>
      <c r="C55" s="9"/>
      <c r="D55" s="9"/>
    </row>
    <row r="56" spans="2:4" s="7" customFormat="1" ht="15" customHeight="1" x14ac:dyDescent="0.55000000000000004">
      <c r="B56" s="9"/>
      <c r="C56" s="9"/>
      <c r="D56" s="9"/>
    </row>
    <row r="57" spans="2:4" s="7" customFormat="1" ht="15" customHeight="1" x14ac:dyDescent="0.55000000000000004">
      <c r="B57" s="9"/>
      <c r="C57" s="9"/>
      <c r="D57" s="9"/>
    </row>
    <row r="58" spans="2:4" s="7" customFormat="1" ht="15" customHeight="1" x14ac:dyDescent="0.55000000000000004">
      <c r="B58" s="9"/>
      <c r="C58" s="9"/>
      <c r="D58" s="9"/>
    </row>
    <row r="59" spans="2:4" s="7" customFormat="1" ht="15" customHeight="1" x14ac:dyDescent="0.55000000000000004">
      <c r="B59" s="9"/>
      <c r="C59" s="9"/>
      <c r="D59" s="9"/>
    </row>
    <row r="60" spans="2:4" s="7" customFormat="1" ht="15" customHeight="1" x14ac:dyDescent="0.55000000000000004">
      <c r="B60" s="9"/>
      <c r="C60" s="9"/>
      <c r="D60" s="9"/>
    </row>
    <row r="61" spans="2:4" s="7" customFormat="1" ht="15" customHeight="1" x14ac:dyDescent="0.55000000000000004">
      <c r="B61" s="9"/>
      <c r="C61" s="9"/>
      <c r="D61" s="9"/>
    </row>
    <row r="62" spans="2:4" s="7" customFormat="1" ht="15" customHeight="1" x14ac:dyDescent="0.55000000000000004">
      <c r="B62" s="9"/>
      <c r="C62" s="9"/>
      <c r="D62" s="9"/>
    </row>
    <row r="63" spans="2:4" s="7" customFormat="1" ht="15" customHeight="1" x14ac:dyDescent="0.55000000000000004">
      <c r="B63" s="9"/>
      <c r="C63" s="9"/>
      <c r="D63" s="9"/>
    </row>
    <row r="64" spans="2:4" s="7" customFormat="1" ht="15" customHeight="1" x14ac:dyDescent="0.55000000000000004"/>
    <row r="65" spans="1:13" ht="15" customHeight="1" x14ac:dyDescent="0.55000000000000004">
      <c r="A65" s="7"/>
      <c r="F65" s="7"/>
      <c r="G65" s="7"/>
      <c r="H65" s="7"/>
      <c r="I65" s="7"/>
      <c r="J65" s="7"/>
      <c r="K65" s="7"/>
      <c r="L65" s="7"/>
      <c r="M65" s="7"/>
    </row>
    <row r="66" spans="1:13" ht="15" customHeight="1" x14ac:dyDescent="0.55000000000000004">
      <c r="A66" s="7"/>
      <c r="F66" s="7"/>
      <c r="G66" s="7"/>
      <c r="H66" s="7"/>
      <c r="I66" s="7"/>
      <c r="J66" s="7"/>
      <c r="K66" s="7"/>
      <c r="L66" s="7"/>
      <c r="M66" s="7"/>
    </row>
    <row r="67" spans="1:13" ht="15" customHeight="1" x14ac:dyDescent="0.55000000000000004">
      <c r="A67" s="7"/>
      <c r="F67" s="7"/>
      <c r="G67" s="7"/>
      <c r="H67" s="7"/>
      <c r="I67" s="7"/>
      <c r="J67" s="7"/>
      <c r="K67" s="7"/>
      <c r="L67" s="7"/>
      <c r="M67" s="7"/>
    </row>
    <row r="68" spans="1:13" ht="15" customHeight="1" x14ac:dyDescent="0.55000000000000004">
      <c r="A68" s="7"/>
      <c r="F68" s="7"/>
      <c r="G68" s="7"/>
      <c r="H68" s="7"/>
      <c r="I68" s="7"/>
      <c r="J68" s="7"/>
      <c r="K68" s="7"/>
      <c r="L68" s="7"/>
      <c r="M68" s="7"/>
    </row>
    <row r="69" spans="1:13" ht="15" customHeight="1" x14ac:dyDescent="0.55000000000000004">
      <c r="A69" s="7"/>
      <c r="F69" s="7"/>
      <c r="G69" s="7"/>
      <c r="H69" s="7"/>
      <c r="I69" s="7"/>
      <c r="J69" s="7"/>
      <c r="K69" s="7"/>
      <c r="L69" s="7"/>
      <c r="M69" s="7"/>
    </row>
    <row r="70" spans="1:13" ht="15" customHeight="1" x14ac:dyDescent="0.55000000000000004">
      <c r="A70" s="7"/>
      <c r="F70" s="7"/>
      <c r="G70" s="7"/>
      <c r="H70" s="7"/>
      <c r="I70" s="7"/>
      <c r="J70" s="7"/>
      <c r="K70" s="7"/>
      <c r="L70" s="7"/>
      <c r="M70" s="7"/>
    </row>
    <row r="71" spans="1:13" ht="15" customHeight="1" x14ac:dyDescent="0.55000000000000004">
      <c r="A71" s="7"/>
      <c r="F71" s="7"/>
      <c r="G71" s="7"/>
      <c r="H71" s="7"/>
      <c r="I71" s="7"/>
      <c r="J71" s="7"/>
      <c r="K71" s="7"/>
      <c r="L71" s="7"/>
      <c r="M71" s="7"/>
    </row>
    <row r="72" spans="1:13" ht="15" customHeight="1" x14ac:dyDescent="0.55000000000000004">
      <c r="A72" s="7"/>
      <c r="F72" s="7"/>
      <c r="G72" s="7"/>
      <c r="H72" s="7"/>
      <c r="I72" s="7"/>
      <c r="J72" s="7"/>
      <c r="K72" s="7"/>
      <c r="L72" s="7"/>
      <c r="M72" s="7"/>
    </row>
    <row r="73" spans="1:13" ht="15" customHeight="1" x14ac:dyDescent="0.55000000000000004">
      <c r="A73" s="7"/>
      <c r="F73" s="7"/>
      <c r="G73" s="7"/>
      <c r="H73" s="7"/>
      <c r="I73" s="7"/>
      <c r="J73" s="7"/>
      <c r="K73" s="7"/>
      <c r="L73" s="7"/>
      <c r="M73" s="7"/>
    </row>
    <row r="74" spans="1:13" ht="15" customHeight="1" x14ac:dyDescent="0.55000000000000004">
      <c r="A74" s="7"/>
      <c r="F74" s="7"/>
      <c r="G74" s="7"/>
      <c r="H74" s="7"/>
      <c r="I74" s="7"/>
      <c r="J74" s="7"/>
      <c r="K74" s="7"/>
      <c r="L74" s="7"/>
      <c r="M74" s="7"/>
    </row>
    <row r="75" spans="1:13" ht="15" customHeight="1" x14ac:dyDescent="0.55000000000000004">
      <c r="A75" s="7"/>
      <c r="F75" s="7"/>
      <c r="G75" s="7"/>
      <c r="H75" s="7"/>
      <c r="I75" s="7"/>
      <c r="J75" s="7"/>
      <c r="K75" s="7"/>
      <c r="L75" s="7"/>
      <c r="M75" s="7"/>
    </row>
    <row r="76" spans="1:13" ht="15" customHeight="1" x14ac:dyDescent="0.55000000000000004">
      <c r="A76" s="7"/>
      <c r="F76" s="7"/>
      <c r="G76" s="7"/>
      <c r="H76" s="7"/>
      <c r="I76" s="7"/>
      <c r="J76" s="7"/>
      <c r="K76" s="7"/>
      <c r="L76" s="7"/>
      <c r="M76" s="7"/>
    </row>
    <row r="77" spans="1:13" ht="15" customHeight="1" x14ac:dyDescent="0.55000000000000004">
      <c r="A77" s="7"/>
      <c r="F77" s="7"/>
      <c r="G77" s="7"/>
      <c r="H77" s="7"/>
      <c r="I77" s="7"/>
      <c r="J77" s="7"/>
      <c r="K77" s="7"/>
      <c r="L77" s="7"/>
      <c r="M77" s="7"/>
    </row>
    <row r="78" spans="1:13" ht="15" customHeight="1" x14ac:dyDescent="0.55000000000000004">
      <c r="A78" s="7"/>
      <c r="F78" s="7"/>
      <c r="G78" s="7"/>
      <c r="H78" s="7"/>
      <c r="I78" s="7"/>
      <c r="J78" s="7"/>
      <c r="K78" s="7"/>
      <c r="L78" s="7"/>
      <c r="M78" s="7"/>
    </row>
    <row r="79" spans="1:13" ht="15" customHeight="1" x14ac:dyDescent="0.55000000000000004">
      <c r="A79" s="7"/>
      <c r="F79" s="7"/>
      <c r="G79" s="7"/>
      <c r="H79" s="7"/>
      <c r="I79" s="7"/>
      <c r="J79" s="7"/>
      <c r="K79" s="7"/>
      <c r="L79" s="7"/>
      <c r="M79" s="7"/>
    </row>
    <row r="80" spans="1:13" ht="15" customHeight="1" x14ac:dyDescent="0.55000000000000004">
      <c r="A80" s="7"/>
      <c r="F80" s="7"/>
      <c r="G80" s="7"/>
      <c r="H80" s="7"/>
      <c r="I80" s="7"/>
      <c r="J80" s="7"/>
      <c r="K80" s="7"/>
      <c r="L80" s="7"/>
      <c r="M80" s="7"/>
    </row>
    <row r="81" spans="1:13" ht="15" customHeight="1" x14ac:dyDescent="0.55000000000000004">
      <c r="A81" s="7"/>
      <c r="F81" s="7"/>
      <c r="G81" s="7"/>
      <c r="H81" s="7"/>
      <c r="I81" s="7"/>
      <c r="J81" s="7"/>
      <c r="K81" s="7"/>
      <c r="L81" s="7"/>
      <c r="M81" s="7"/>
    </row>
    <row r="82" spans="1:13" ht="15" customHeight="1" x14ac:dyDescent="0.55000000000000004">
      <c r="A82" s="7"/>
      <c r="F82" s="7"/>
      <c r="G82" s="7"/>
      <c r="H82" s="7"/>
      <c r="I82" s="7"/>
      <c r="J82" s="7"/>
      <c r="K82" s="7"/>
      <c r="L82" s="7"/>
      <c r="M82" s="7"/>
    </row>
    <row r="83" spans="1:13" ht="15" customHeight="1" x14ac:dyDescent="0.55000000000000004">
      <c r="A83" s="7"/>
      <c r="F83" s="7"/>
      <c r="G83" s="7"/>
      <c r="H83" s="7"/>
      <c r="I83" s="7"/>
      <c r="J83" s="7"/>
      <c r="K83" s="7"/>
      <c r="L83" s="7"/>
      <c r="M83" s="7"/>
    </row>
    <row r="84" spans="1:13" ht="15" customHeight="1" x14ac:dyDescent="0.55000000000000004">
      <c r="A84" s="7"/>
      <c r="F84" s="7"/>
      <c r="G84" s="7"/>
      <c r="H84" s="7"/>
      <c r="I84" s="7"/>
      <c r="J84" s="7"/>
      <c r="K84" s="7"/>
      <c r="L84" s="7"/>
      <c r="M84" s="7"/>
    </row>
    <row r="85" spans="1:13" ht="15" customHeight="1" x14ac:dyDescent="0.55000000000000004">
      <c r="A85" s="7"/>
      <c r="F85" s="7"/>
      <c r="G85" s="7"/>
      <c r="H85" s="7"/>
      <c r="I85" s="7"/>
      <c r="J85" s="7"/>
      <c r="K85" s="7"/>
      <c r="L85" s="7"/>
      <c r="M85" s="7"/>
    </row>
    <row r="86" spans="1:13" ht="15" customHeight="1" x14ac:dyDescent="0.55000000000000004">
      <c r="A86" s="7"/>
      <c r="F86" s="7"/>
      <c r="G86" s="7"/>
      <c r="H86" s="7"/>
      <c r="I86" s="7"/>
      <c r="J86" s="7"/>
      <c r="K86" s="7"/>
      <c r="L86" s="7"/>
      <c r="M86" s="7"/>
    </row>
    <row r="87" spans="1:13" ht="15" customHeight="1" x14ac:dyDescent="0.55000000000000004">
      <c r="A87" s="7"/>
      <c r="F87" s="7"/>
      <c r="G87" s="7"/>
      <c r="H87" s="7"/>
      <c r="I87" s="7"/>
      <c r="J87" s="7"/>
      <c r="K87" s="7"/>
      <c r="L87" s="7"/>
      <c r="M87" s="7"/>
    </row>
    <row r="88" spans="1:13" ht="15" customHeight="1" x14ac:dyDescent="0.55000000000000004">
      <c r="A88" s="7"/>
      <c r="F88" s="7"/>
      <c r="G88" s="7"/>
      <c r="H88" s="7"/>
      <c r="I88" s="7"/>
      <c r="J88" s="7"/>
      <c r="K88" s="7"/>
      <c r="L88" s="7"/>
      <c r="M88" s="7"/>
    </row>
    <row r="89" spans="1:13" ht="15" customHeight="1" x14ac:dyDescent="0.55000000000000004">
      <c r="A89" s="7"/>
      <c r="F89" s="7"/>
      <c r="G89" s="7"/>
      <c r="H89" s="7"/>
      <c r="I89" s="7"/>
      <c r="J89" s="7"/>
      <c r="K89" s="7"/>
      <c r="L89" s="7"/>
      <c r="M89" s="7"/>
    </row>
    <row r="90" spans="1:13" ht="15" customHeight="1" x14ac:dyDescent="0.55000000000000004">
      <c r="A90" s="7"/>
      <c r="F90" s="7"/>
      <c r="G90" s="7"/>
      <c r="H90" s="7"/>
      <c r="I90" s="7"/>
      <c r="J90" s="7"/>
      <c r="K90" s="7"/>
      <c r="L90" s="7"/>
      <c r="M90" s="7"/>
    </row>
    <row r="91" spans="1:13" ht="15" customHeight="1" x14ac:dyDescent="0.55000000000000004">
      <c r="A91" s="7"/>
      <c r="F91" s="7"/>
      <c r="G91" s="7"/>
      <c r="H91" s="7"/>
      <c r="I91" s="7"/>
      <c r="J91" s="7"/>
      <c r="K91" s="7"/>
      <c r="L91" s="7"/>
      <c r="M91" s="7"/>
    </row>
    <row r="92" spans="1:13" ht="15" customHeight="1" x14ac:dyDescent="0.55000000000000004">
      <c r="A92" s="7"/>
      <c r="F92" s="7"/>
      <c r="G92" s="7"/>
      <c r="H92" s="7"/>
      <c r="I92" s="7"/>
      <c r="J92" s="7"/>
      <c r="K92" s="7"/>
      <c r="L92" s="7"/>
      <c r="M92" s="7"/>
    </row>
    <row r="93" spans="1:13" ht="15" customHeight="1" x14ac:dyDescent="0.55000000000000004">
      <c r="A93" s="7"/>
      <c r="F93" s="7"/>
      <c r="G93" s="7"/>
      <c r="H93" s="7"/>
      <c r="I93" s="7"/>
      <c r="J93" s="7"/>
      <c r="K93" s="7"/>
      <c r="L93" s="7"/>
      <c r="M93" s="7"/>
    </row>
    <row r="94" spans="1:13" ht="15" customHeight="1" x14ac:dyDescent="0.55000000000000004">
      <c r="A94" s="7"/>
      <c r="F94" s="7"/>
      <c r="G94" s="7"/>
      <c r="H94" s="7"/>
      <c r="I94" s="7"/>
      <c r="J94" s="7"/>
      <c r="K94" s="7"/>
      <c r="L94" s="7"/>
      <c r="M94" s="7"/>
    </row>
    <row r="95" spans="1:13" ht="15" customHeight="1" x14ac:dyDescent="0.55000000000000004">
      <c r="A95" s="7"/>
      <c r="F95" s="7"/>
      <c r="G95" s="7"/>
      <c r="H95" s="7"/>
      <c r="I95" s="7"/>
      <c r="J95" s="7"/>
      <c r="K95" s="7"/>
      <c r="L95" s="7"/>
      <c r="M95" s="7"/>
    </row>
    <row r="96" spans="1:13" ht="15" customHeight="1" x14ac:dyDescent="0.55000000000000004">
      <c r="A96" s="7"/>
      <c r="F96" s="7"/>
      <c r="G96" s="7"/>
      <c r="H96" s="7"/>
      <c r="I96" s="7"/>
      <c r="J96" s="7"/>
      <c r="K96" s="7"/>
      <c r="L96" s="7"/>
      <c r="M96" s="7"/>
    </row>
    <row r="97" spans="1:13" ht="15" customHeight="1" x14ac:dyDescent="0.55000000000000004">
      <c r="A97" s="7"/>
      <c r="F97" s="7"/>
      <c r="G97" s="7"/>
      <c r="H97" s="7"/>
      <c r="I97" s="7"/>
      <c r="J97" s="7"/>
      <c r="K97" s="7"/>
      <c r="L97" s="7"/>
      <c r="M97" s="7"/>
    </row>
    <row r="98" spans="1:13" ht="15" customHeight="1" x14ac:dyDescent="0.55000000000000004">
      <c r="A98" s="7"/>
      <c r="F98" s="7"/>
      <c r="G98" s="7"/>
      <c r="H98" s="7"/>
      <c r="I98" s="7"/>
      <c r="J98" s="7"/>
      <c r="K98" s="7"/>
      <c r="L98" s="7"/>
      <c r="M98" s="7"/>
    </row>
    <row r="99" spans="1:13" ht="15" customHeight="1" x14ac:dyDescent="0.55000000000000004">
      <c r="A99" s="7"/>
      <c r="F99" s="7"/>
      <c r="G99" s="7"/>
      <c r="H99" s="7"/>
      <c r="I99" s="7"/>
      <c r="J99" s="7"/>
      <c r="K99" s="7"/>
      <c r="L99" s="7"/>
      <c r="M99" s="7"/>
    </row>
    <row r="100" spans="1:13" ht="15" customHeight="1" x14ac:dyDescent="0.55000000000000004">
      <c r="A100" s="7"/>
      <c r="F100" s="7"/>
      <c r="G100" s="7"/>
      <c r="H100" s="7"/>
      <c r="I100" s="7"/>
      <c r="J100" s="7"/>
      <c r="K100" s="7"/>
      <c r="L100" s="7"/>
      <c r="M100" s="7"/>
    </row>
    <row r="101" spans="1:13" ht="15" customHeight="1" x14ac:dyDescent="0.55000000000000004">
      <c r="A101" s="7"/>
      <c r="F101" s="7"/>
      <c r="G101" s="7"/>
      <c r="H101" s="7"/>
      <c r="I101" s="7"/>
      <c r="J101" s="7"/>
      <c r="K101" s="7"/>
      <c r="L101" s="7"/>
      <c r="M101" s="7"/>
    </row>
    <row r="102" spans="1:13" ht="15" customHeight="1" x14ac:dyDescent="0.55000000000000004">
      <c r="A102" s="7"/>
      <c r="F102" s="7"/>
      <c r="G102" s="7"/>
      <c r="H102" s="7"/>
      <c r="I102" s="7"/>
      <c r="J102" s="7"/>
      <c r="K102" s="7"/>
      <c r="L102" s="7"/>
      <c r="M102" s="7"/>
    </row>
    <row r="103" spans="1:13" ht="15" customHeight="1" x14ac:dyDescent="0.55000000000000004">
      <c r="A103" s="7"/>
      <c r="F103" s="7"/>
      <c r="G103" s="7"/>
      <c r="H103" s="7"/>
      <c r="I103" s="7"/>
      <c r="J103" s="7"/>
      <c r="K103" s="7"/>
      <c r="L103" s="7"/>
      <c r="M103" s="7"/>
    </row>
    <row r="104" spans="1:13" ht="15" customHeight="1" x14ac:dyDescent="0.55000000000000004">
      <c r="A104" s="7"/>
      <c r="F104" s="7"/>
      <c r="G104" s="7"/>
      <c r="H104" s="7"/>
      <c r="I104" s="7"/>
      <c r="J104" s="7"/>
      <c r="K104" s="7"/>
      <c r="L104" s="7"/>
      <c r="M104" s="7"/>
    </row>
    <row r="105" spans="1:13" ht="5.25" customHeight="1" x14ac:dyDescent="0.55000000000000004">
      <c r="A105" s="7"/>
      <c r="F105" s="7"/>
      <c r="G105" s="7"/>
      <c r="H105" s="7"/>
      <c r="I105" s="7"/>
      <c r="J105" s="7"/>
      <c r="K105" s="7"/>
      <c r="L105" s="7"/>
      <c r="M105" s="7"/>
    </row>
    <row r="65536" spans="13:13" s="7" customFormat="1" ht="26.25" customHeight="1" x14ac:dyDescent="0.55000000000000004">
      <c r="M65536" s="6"/>
    </row>
  </sheetData>
  <mergeCells count="2">
    <mergeCell ref="B4:D4"/>
    <mergeCell ref="B21:D21"/>
  </mergeCells>
  <pageMargins left="0.70866141732283472" right="0.70866141732283472" top="0.74803149606299213" bottom="0.35433070866141736" header="0.31496062992125984" footer="0.31496062992125984"/>
  <pageSetup paperSize="9" orientation="portrait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5"/>
  <sheetViews>
    <sheetView zoomScale="70" zoomScaleNormal="70" workbookViewId="0">
      <selection activeCell="B9" sqref="B9:D9"/>
    </sheetView>
  </sheetViews>
  <sheetFormatPr defaultColWidth="9.140625" defaultRowHeight="24" customHeight="1" x14ac:dyDescent="0.55000000000000004"/>
  <cols>
    <col min="1" max="1" width="33.5703125" style="101" customWidth="1"/>
    <col min="2" max="4" width="17.140625" style="101" customWidth="1"/>
    <col min="5" max="5" width="18.140625" style="101" customWidth="1"/>
    <col min="6" max="6" width="13.5703125" style="101" bestFit="1" customWidth="1"/>
    <col min="7" max="7" width="15.42578125" style="101" bestFit="1" customWidth="1"/>
    <col min="8" max="8" width="13.140625" style="101" customWidth="1"/>
    <col min="9" max="9" width="10.42578125" style="101" customWidth="1"/>
    <col min="10" max="10" width="13.140625" style="101" customWidth="1"/>
    <col min="11" max="11" width="10.7109375" style="101" customWidth="1"/>
    <col min="12" max="12" width="9.85546875" style="101" bestFit="1" customWidth="1"/>
    <col min="13" max="16384" width="9.140625" style="101"/>
  </cols>
  <sheetData>
    <row r="1" spans="1:14" ht="29.25" customHeight="1" x14ac:dyDescent="0.55000000000000004">
      <c r="A1" s="122" t="s">
        <v>117</v>
      </c>
    </row>
    <row r="2" spans="1:14" s="122" customFormat="1" ht="7.5" customHeight="1" x14ac:dyDescent="0.55000000000000004"/>
    <row r="3" spans="1:14" s="122" customFormat="1" ht="13.5" customHeight="1" x14ac:dyDescent="0.55000000000000004">
      <c r="A3" s="125"/>
      <c r="B3" s="125"/>
      <c r="C3" s="125"/>
      <c r="D3" s="125"/>
    </row>
    <row r="4" spans="1:14" s="122" customFormat="1" ht="32.25" customHeight="1" x14ac:dyDescent="0.55000000000000004">
      <c r="A4" s="124" t="s">
        <v>107</v>
      </c>
      <c r="B4" s="123" t="s">
        <v>0</v>
      </c>
      <c r="C4" s="123" t="s">
        <v>31</v>
      </c>
      <c r="D4" s="123" t="s">
        <v>30</v>
      </c>
    </row>
    <row r="5" spans="1:14" s="122" customFormat="1" ht="27.75" customHeight="1" x14ac:dyDescent="0.55000000000000004">
      <c r="A5" s="117"/>
      <c r="B5" s="117"/>
      <c r="C5" s="118" t="s">
        <v>29</v>
      </c>
      <c r="D5" s="117"/>
      <c r="F5" s="186"/>
      <c r="G5" s="186"/>
      <c r="H5" s="187"/>
      <c r="L5" s="182"/>
      <c r="M5" s="182"/>
    </row>
    <row r="6" spans="1:14" s="111" customFormat="1" ht="20.25" customHeight="1" x14ac:dyDescent="0.55000000000000004">
      <c r="A6" s="111" t="s">
        <v>106</v>
      </c>
      <c r="B6" s="138">
        <f>B7+B12</f>
        <v>2052652</v>
      </c>
      <c r="C6" s="138">
        <f>C7+C12</f>
        <v>991315</v>
      </c>
      <c r="D6" s="138">
        <f>D7+D12</f>
        <v>1061337</v>
      </c>
      <c r="E6" s="138"/>
      <c r="F6" s="132"/>
      <c r="G6" s="132"/>
      <c r="H6" s="183"/>
      <c r="I6" s="148"/>
      <c r="J6" s="148"/>
      <c r="K6" s="148"/>
      <c r="L6" s="182"/>
      <c r="M6" s="182"/>
    </row>
    <row r="7" spans="1:14" s="110" customFormat="1" ht="20.25" customHeight="1" x14ac:dyDescent="0.55000000000000004">
      <c r="A7" s="110" t="s">
        <v>105</v>
      </c>
      <c r="B7" s="131">
        <f>B8+B11</f>
        <v>1201981</v>
      </c>
      <c r="C7" s="131">
        <f t="shared" ref="C7:D7" si="0">C8+C11</f>
        <v>685500</v>
      </c>
      <c r="D7" s="131">
        <f t="shared" si="0"/>
        <v>516481</v>
      </c>
      <c r="E7" s="14"/>
      <c r="I7" s="148"/>
      <c r="J7" s="148"/>
      <c r="K7" s="148"/>
      <c r="L7" s="188"/>
      <c r="M7" s="188"/>
      <c r="N7" s="188"/>
    </row>
    <row r="8" spans="1:14" s="110" customFormat="1" ht="20.25" customHeight="1" x14ac:dyDescent="0.55000000000000004">
      <c r="A8" s="110" t="s">
        <v>104</v>
      </c>
      <c r="B8" s="131">
        <v>1178865</v>
      </c>
      <c r="C8" s="131">
        <v>665381</v>
      </c>
      <c r="D8" s="131">
        <v>513484</v>
      </c>
      <c r="E8" s="14"/>
      <c r="F8" s="184"/>
      <c r="G8" s="184"/>
      <c r="H8" s="185"/>
      <c r="I8" s="148"/>
      <c r="J8" s="148"/>
      <c r="K8" s="148"/>
      <c r="L8" s="182"/>
      <c r="M8" s="182"/>
    </row>
    <row r="9" spans="1:14" s="110" customFormat="1" ht="20.25" customHeight="1" x14ac:dyDescent="0.55000000000000004">
      <c r="A9" s="110" t="s">
        <v>103</v>
      </c>
      <c r="B9" s="131">
        <v>1164344</v>
      </c>
      <c r="C9" s="131">
        <v>655575</v>
      </c>
      <c r="D9" s="131">
        <v>508769</v>
      </c>
      <c r="E9" s="14"/>
      <c r="F9" s="132"/>
      <c r="G9" s="132"/>
      <c r="H9" s="183"/>
      <c r="I9" s="148"/>
      <c r="J9" s="148"/>
      <c r="K9" s="148"/>
      <c r="L9" s="182"/>
      <c r="M9" s="182"/>
    </row>
    <row r="10" spans="1:14" s="110" customFormat="1" ht="20.25" customHeight="1" x14ac:dyDescent="0.55000000000000004">
      <c r="A10" s="110" t="s">
        <v>102</v>
      </c>
      <c r="B10" s="131">
        <v>14521</v>
      </c>
      <c r="C10" s="131">
        <v>9806</v>
      </c>
      <c r="D10" s="131">
        <v>4715</v>
      </c>
      <c r="E10" s="14"/>
      <c r="F10" s="132"/>
      <c r="G10" s="132"/>
      <c r="H10" s="185"/>
      <c r="I10" s="148"/>
      <c r="J10" s="148"/>
      <c r="K10" s="148"/>
      <c r="L10" s="182"/>
      <c r="M10" s="182"/>
    </row>
    <row r="11" spans="1:14" s="110" customFormat="1" ht="20.25" customHeight="1" x14ac:dyDescent="0.55000000000000004">
      <c r="A11" s="110" t="s">
        <v>101</v>
      </c>
      <c r="B11" s="131">
        <v>23116</v>
      </c>
      <c r="C11" s="131">
        <v>20119</v>
      </c>
      <c r="D11" s="131">
        <v>2997</v>
      </c>
      <c r="E11" s="14"/>
      <c r="F11" s="184"/>
      <c r="G11" s="184"/>
      <c r="H11" s="185"/>
      <c r="M11" s="182"/>
    </row>
    <row r="12" spans="1:14" s="110" customFormat="1" ht="20.25" customHeight="1" x14ac:dyDescent="0.55000000000000004">
      <c r="A12" s="110" t="s">
        <v>100</v>
      </c>
      <c r="B12" s="131">
        <v>850671</v>
      </c>
      <c r="C12" s="131">
        <v>305815</v>
      </c>
      <c r="D12" s="131">
        <v>544856</v>
      </c>
    </row>
    <row r="13" spans="1:14" s="110" customFormat="1" ht="20.25" customHeight="1" x14ac:dyDescent="0.55000000000000004">
      <c r="A13" s="110" t="s">
        <v>99</v>
      </c>
      <c r="B13" s="131">
        <v>231399</v>
      </c>
      <c r="C13" s="131">
        <v>11292</v>
      </c>
      <c r="D13" s="131">
        <v>220107</v>
      </c>
      <c r="I13" s="148"/>
      <c r="J13" s="148"/>
      <c r="K13" s="148"/>
    </row>
    <row r="14" spans="1:14" s="111" customFormat="1" ht="20.25" customHeight="1" x14ac:dyDescent="0.55000000000000004">
      <c r="A14" s="110" t="s">
        <v>98</v>
      </c>
      <c r="B14" s="131">
        <v>178910</v>
      </c>
      <c r="C14" s="131">
        <v>82234</v>
      </c>
      <c r="D14" s="131">
        <v>96676</v>
      </c>
      <c r="E14" s="14"/>
      <c r="F14" s="132"/>
      <c r="G14" s="132"/>
      <c r="H14" s="183"/>
      <c r="I14" s="148"/>
      <c r="J14" s="148"/>
      <c r="K14" s="148"/>
      <c r="L14" s="182"/>
      <c r="M14" s="182"/>
      <c r="N14" s="110"/>
    </row>
    <row r="15" spans="1:14" s="110" customFormat="1" ht="20.25" customHeight="1" x14ac:dyDescent="0.55000000000000004">
      <c r="A15" s="109" t="s">
        <v>97</v>
      </c>
      <c r="B15" s="131">
        <v>440362</v>
      </c>
      <c r="C15" s="131">
        <v>212289</v>
      </c>
      <c r="D15" s="131">
        <v>228073</v>
      </c>
      <c r="E15" s="14"/>
      <c r="F15" s="132"/>
      <c r="G15" s="132"/>
      <c r="H15" s="182"/>
      <c r="I15" s="148"/>
      <c r="J15" s="148"/>
      <c r="K15" s="148"/>
      <c r="L15" s="182"/>
      <c r="M15" s="182"/>
    </row>
    <row r="16" spans="1:14" s="110" customFormat="1" ht="18.75" customHeight="1" x14ac:dyDescent="0.55000000000000004">
      <c r="A16" s="121"/>
      <c r="B16" s="120"/>
      <c r="C16" s="120"/>
      <c r="D16" s="120"/>
      <c r="E16" s="14"/>
      <c r="F16" s="184"/>
      <c r="G16" s="184"/>
      <c r="H16" s="185"/>
      <c r="I16" s="148"/>
      <c r="J16" s="148"/>
      <c r="K16" s="148"/>
      <c r="L16" s="182"/>
      <c r="M16" s="182"/>
      <c r="N16" s="111"/>
    </row>
    <row r="17" spans="1:14" s="116" customFormat="1" ht="23.25" customHeight="1" x14ac:dyDescent="0.55000000000000004">
      <c r="A17" s="117"/>
      <c r="B17" s="119"/>
      <c r="C17" s="118" t="s">
        <v>25</v>
      </c>
      <c r="D17" s="117"/>
      <c r="E17" s="14"/>
      <c r="F17" s="183"/>
      <c r="G17" s="183"/>
      <c r="H17" s="183"/>
      <c r="I17" s="135"/>
      <c r="J17" s="135"/>
      <c r="K17" s="135"/>
      <c r="L17" s="182"/>
      <c r="M17" s="182"/>
      <c r="N17" s="110"/>
    </row>
    <row r="18" spans="1:14" s="114" customFormat="1" ht="20.25" customHeight="1" x14ac:dyDescent="0.5">
      <c r="A18" s="115"/>
      <c r="I18" s="188"/>
      <c r="J18" s="188"/>
      <c r="K18" s="188"/>
    </row>
    <row r="19" spans="1:14" s="111" customFormat="1" ht="20.25" customHeight="1" x14ac:dyDescent="0.55000000000000004">
      <c r="A19" s="111" t="s">
        <v>106</v>
      </c>
      <c r="B19" s="113">
        <v>100</v>
      </c>
      <c r="C19" s="113">
        <v>100</v>
      </c>
      <c r="D19" s="113">
        <v>100</v>
      </c>
      <c r="E19" s="112"/>
      <c r="I19" s="181"/>
      <c r="J19" s="181"/>
      <c r="K19" s="181"/>
    </row>
    <row r="20" spans="1:14" s="110" customFormat="1" ht="20.25" customHeight="1" x14ac:dyDescent="0.55000000000000004">
      <c r="A20" s="110" t="s">
        <v>105</v>
      </c>
      <c r="B20" s="108">
        <f t="shared" ref="B20:D28" si="1">B7*100/B$6</f>
        <v>58.557466146234241</v>
      </c>
      <c r="C20" s="108">
        <f t="shared" si="1"/>
        <v>69.150572724108883</v>
      </c>
      <c r="D20" s="108">
        <f t="shared" si="1"/>
        <v>48.663242683520878</v>
      </c>
      <c r="E20" s="107"/>
    </row>
    <row r="21" spans="1:14" s="110" customFormat="1" ht="20.25" customHeight="1" x14ac:dyDescent="0.55000000000000004">
      <c r="A21" s="110" t="s">
        <v>104</v>
      </c>
      <c r="B21" s="108">
        <f t="shared" si="1"/>
        <v>57.43131324744769</v>
      </c>
      <c r="C21" s="108">
        <f>C8*100/C$6</f>
        <v>67.121046287002613</v>
      </c>
      <c r="D21" s="108">
        <f t="shared" si="1"/>
        <v>48.380863005812479</v>
      </c>
      <c r="E21" s="107"/>
    </row>
    <row r="22" spans="1:14" s="103" customFormat="1" ht="20.25" customHeight="1" x14ac:dyDescent="0.55000000000000004">
      <c r="A22" s="110" t="s">
        <v>103</v>
      </c>
      <c r="B22" s="108">
        <f t="shared" si="1"/>
        <v>56.723886952099043</v>
      </c>
      <c r="C22" s="108">
        <f t="shared" si="1"/>
        <v>66.131855162082687</v>
      </c>
      <c r="D22" s="108">
        <f t="shared" si="1"/>
        <v>47.936612028036336</v>
      </c>
      <c r="E22" s="107"/>
    </row>
    <row r="23" spans="1:14" s="103" customFormat="1" ht="20.25" customHeight="1" x14ac:dyDescent="0.55000000000000004">
      <c r="A23" s="110" t="s">
        <v>102</v>
      </c>
      <c r="B23" s="108">
        <f t="shared" si="1"/>
        <v>0.70742629534865142</v>
      </c>
      <c r="C23" s="108">
        <f t="shared" si="1"/>
        <v>0.98919112491992955</v>
      </c>
      <c r="D23" s="108">
        <f t="shared" si="1"/>
        <v>0.44425097777614464</v>
      </c>
      <c r="E23" s="107"/>
    </row>
    <row r="24" spans="1:14" s="103" customFormat="1" ht="20.25" customHeight="1" x14ac:dyDescent="0.55000000000000004">
      <c r="A24" s="110" t="s">
        <v>101</v>
      </c>
      <c r="B24" s="108">
        <f>B11*100/B$6+0.03</f>
        <v>1.1561528987865455</v>
      </c>
      <c r="C24" s="108">
        <f>C11*100/C$6+0.03</f>
        <v>2.0595264371062676</v>
      </c>
      <c r="D24" s="108">
        <f>D11*100/D$6+0.08</f>
        <v>0.36237967770839991</v>
      </c>
      <c r="E24" s="107"/>
    </row>
    <row r="25" spans="1:14" s="103" customFormat="1" ht="20.25" customHeight="1" x14ac:dyDescent="0.55000000000000004">
      <c r="A25" s="110" t="s">
        <v>100</v>
      </c>
      <c r="B25" s="108">
        <f t="shared" si="1"/>
        <v>41.442533853765759</v>
      </c>
      <c r="C25" s="108">
        <f t="shared" si="1"/>
        <v>30.849427275891113</v>
      </c>
      <c r="D25" s="108">
        <f t="shared" si="1"/>
        <v>51.336757316479122</v>
      </c>
      <c r="E25" s="107"/>
    </row>
    <row r="26" spans="1:14" s="103" customFormat="1" ht="20.25" customHeight="1" x14ac:dyDescent="0.55000000000000004">
      <c r="A26" s="110" t="s">
        <v>99</v>
      </c>
      <c r="B26" s="108">
        <f t="shared" si="1"/>
        <v>11.273172461771406</v>
      </c>
      <c r="C26" s="108">
        <f t="shared" si="1"/>
        <v>1.1390930229039204</v>
      </c>
      <c r="D26" s="108">
        <f t="shared" si="1"/>
        <v>20.738653227014606</v>
      </c>
      <c r="E26" s="107"/>
    </row>
    <row r="27" spans="1:14" s="103" customFormat="1" ht="20.25" customHeight="1" x14ac:dyDescent="0.55000000000000004">
      <c r="A27" s="110" t="s">
        <v>98</v>
      </c>
      <c r="B27" s="108">
        <f t="shared" si="1"/>
        <v>8.7160414916897757</v>
      </c>
      <c r="C27" s="108">
        <f t="shared" si="1"/>
        <v>8.2954459480588909</v>
      </c>
      <c r="D27" s="108">
        <f t="shared" si="1"/>
        <v>9.1088881288412633</v>
      </c>
      <c r="E27" s="107"/>
    </row>
    <row r="28" spans="1:14" s="103" customFormat="1" ht="20.25" customHeight="1" x14ac:dyDescent="0.55000000000000004">
      <c r="A28" s="109" t="s">
        <v>97</v>
      </c>
      <c r="B28" s="108">
        <f>B15*100/B$6-0.03</f>
        <v>21.42331990030458</v>
      </c>
      <c r="C28" s="108">
        <f t="shared" si="1"/>
        <v>21.414888304928301</v>
      </c>
      <c r="D28" s="108">
        <f t="shared" si="1"/>
        <v>21.489215960623252</v>
      </c>
      <c r="E28" s="107"/>
    </row>
    <row r="29" spans="1:14" s="103" customFormat="1" ht="20.25" customHeight="1" x14ac:dyDescent="0.55000000000000004">
      <c r="A29" s="106"/>
      <c r="B29" s="105"/>
      <c r="C29" s="105"/>
      <c r="D29" s="105"/>
    </row>
    <row r="30" spans="1:14" s="103" customFormat="1" ht="20.25" customHeight="1" x14ac:dyDescent="0.55000000000000004">
      <c r="A30" s="104"/>
      <c r="B30" s="101"/>
      <c r="C30" s="101"/>
      <c r="D30" s="101"/>
    </row>
    <row r="31" spans="1:14" s="103" customFormat="1" ht="24" customHeight="1" x14ac:dyDescent="0.55000000000000004">
      <c r="A31" s="104"/>
      <c r="B31" s="101"/>
      <c r="C31" s="101"/>
      <c r="D31" s="101"/>
      <c r="E31" s="101"/>
    </row>
    <row r="47" spans="2:4" ht="24" customHeight="1" x14ac:dyDescent="0.55000000000000004">
      <c r="B47" s="102"/>
      <c r="D47" s="102"/>
    </row>
    <row r="48" spans="2:4" ht="24" customHeight="1" x14ac:dyDescent="0.55000000000000004">
      <c r="B48" s="102"/>
      <c r="D48" s="102"/>
    </row>
    <row r="49" spans="2:4" ht="24" customHeight="1" x14ac:dyDescent="0.55000000000000004">
      <c r="B49" s="102"/>
      <c r="D49" s="102"/>
    </row>
    <row r="50" spans="2:4" ht="24" customHeight="1" x14ac:dyDescent="0.55000000000000004">
      <c r="B50" s="102"/>
      <c r="D50" s="102"/>
    </row>
    <row r="51" spans="2:4" ht="24" customHeight="1" x14ac:dyDescent="0.55000000000000004">
      <c r="B51" s="102"/>
      <c r="D51" s="102"/>
    </row>
    <row r="52" spans="2:4" ht="24" customHeight="1" x14ac:dyDescent="0.55000000000000004">
      <c r="B52" s="102"/>
      <c r="D52" s="102"/>
    </row>
    <row r="54" spans="2:4" ht="24" customHeight="1" x14ac:dyDescent="0.55000000000000004">
      <c r="B54" s="102"/>
      <c r="D54" s="102"/>
    </row>
    <row r="55" spans="2:4" ht="24" customHeight="1" x14ac:dyDescent="0.55000000000000004">
      <c r="B55" s="102"/>
      <c r="D55" s="102"/>
    </row>
    <row r="56" spans="2:4" ht="24" customHeight="1" x14ac:dyDescent="0.55000000000000004">
      <c r="B56" s="102"/>
      <c r="D56" s="102"/>
    </row>
    <row r="57" spans="2:4" ht="24" customHeight="1" x14ac:dyDescent="0.55000000000000004">
      <c r="B57" s="102"/>
      <c r="D57" s="102"/>
    </row>
    <row r="58" spans="2:4" ht="24" customHeight="1" x14ac:dyDescent="0.55000000000000004">
      <c r="B58" s="102"/>
      <c r="D58" s="102"/>
    </row>
    <row r="74" spans="2:4" ht="24" customHeight="1" x14ac:dyDescent="0.55000000000000004">
      <c r="B74" s="102"/>
      <c r="D74" s="102"/>
    </row>
    <row r="75" spans="2:4" ht="24" customHeight="1" x14ac:dyDescent="0.55000000000000004">
      <c r="B75" s="102"/>
      <c r="D75" s="102"/>
    </row>
    <row r="76" spans="2:4" ht="24" customHeight="1" x14ac:dyDescent="0.55000000000000004">
      <c r="B76" s="102"/>
      <c r="D76" s="102"/>
    </row>
    <row r="78" spans="2:4" ht="24" customHeight="1" x14ac:dyDescent="0.55000000000000004">
      <c r="B78" s="102"/>
      <c r="D78" s="102"/>
    </row>
    <row r="79" spans="2:4" ht="24" customHeight="1" x14ac:dyDescent="0.55000000000000004">
      <c r="B79" s="102"/>
    </row>
    <row r="80" spans="2:4" ht="24" customHeight="1" x14ac:dyDescent="0.55000000000000004">
      <c r="B80" s="102"/>
      <c r="D80" s="102"/>
    </row>
    <row r="81" spans="2:4" ht="24" customHeight="1" x14ac:dyDescent="0.55000000000000004">
      <c r="B81" s="102"/>
      <c r="D81" s="102"/>
    </row>
    <row r="83" spans="2:4" ht="24" customHeight="1" x14ac:dyDescent="0.55000000000000004">
      <c r="B83" s="102"/>
      <c r="D83" s="102"/>
    </row>
    <row r="85" spans="2:4" ht="24" customHeight="1" x14ac:dyDescent="0.55000000000000004">
      <c r="B85" s="102"/>
      <c r="D85" s="102"/>
    </row>
    <row r="87" spans="2:4" ht="24" customHeight="1" x14ac:dyDescent="0.55000000000000004">
      <c r="B87" s="102"/>
      <c r="D87" s="102"/>
    </row>
    <row r="100" spans="2:4" ht="24" customHeight="1" x14ac:dyDescent="0.55000000000000004">
      <c r="B100" s="102"/>
      <c r="D100" s="102"/>
    </row>
    <row r="101" spans="2:4" ht="24" customHeight="1" x14ac:dyDescent="0.55000000000000004">
      <c r="B101" s="102"/>
      <c r="D101" s="102"/>
    </row>
    <row r="104" spans="2:4" ht="24" customHeight="1" x14ac:dyDescent="0.55000000000000004">
      <c r="B104" s="102"/>
      <c r="D104" s="102"/>
    </row>
    <row r="106" spans="2:4" ht="24" customHeight="1" x14ac:dyDescent="0.55000000000000004">
      <c r="B106" s="102"/>
      <c r="D106" s="102"/>
    </row>
    <row r="108" spans="2:4" ht="24" customHeight="1" x14ac:dyDescent="0.55000000000000004">
      <c r="B108" s="102"/>
      <c r="D108" s="102"/>
    </row>
    <row r="109" spans="2:4" ht="24" customHeight="1" x14ac:dyDescent="0.55000000000000004">
      <c r="B109" s="102"/>
      <c r="D109" s="102"/>
    </row>
    <row r="110" spans="2:4" ht="24" customHeight="1" x14ac:dyDescent="0.55000000000000004">
      <c r="B110" s="102"/>
      <c r="D110" s="102"/>
    </row>
    <row r="111" spans="2:4" ht="24" customHeight="1" x14ac:dyDescent="0.55000000000000004">
      <c r="B111" s="102"/>
      <c r="D111" s="102"/>
    </row>
    <row r="112" spans="2:4" ht="24" customHeight="1" x14ac:dyDescent="0.55000000000000004">
      <c r="B112" s="102"/>
      <c r="D112" s="102"/>
    </row>
    <row r="114" spans="2:4" ht="24" customHeight="1" x14ac:dyDescent="0.55000000000000004">
      <c r="B114" s="102"/>
      <c r="D114" s="102"/>
    </row>
    <row r="115" spans="2:4" ht="24" customHeight="1" x14ac:dyDescent="0.55000000000000004">
      <c r="B115" s="102"/>
      <c r="D115" s="102"/>
    </row>
    <row r="116" spans="2:4" ht="24" customHeight="1" x14ac:dyDescent="0.55000000000000004">
      <c r="B116" s="102"/>
      <c r="D116" s="102"/>
    </row>
    <row r="117" spans="2:4" ht="24" customHeight="1" x14ac:dyDescent="0.55000000000000004">
      <c r="B117" s="102"/>
      <c r="D117" s="102"/>
    </row>
    <row r="118" spans="2:4" ht="24" customHeight="1" x14ac:dyDescent="0.55000000000000004">
      <c r="B118" s="102"/>
      <c r="D118" s="102"/>
    </row>
    <row r="136" spans="2:4" ht="24" customHeight="1" x14ac:dyDescent="0.55000000000000004">
      <c r="B136" s="102"/>
      <c r="D136" s="102"/>
    </row>
    <row r="137" spans="2:4" ht="24" customHeight="1" x14ac:dyDescent="0.55000000000000004">
      <c r="B137" s="102"/>
      <c r="D137" s="102"/>
    </row>
    <row r="138" spans="2:4" ht="24" customHeight="1" x14ac:dyDescent="0.55000000000000004">
      <c r="B138" s="102"/>
      <c r="D138" s="102"/>
    </row>
    <row r="139" spans="2:4" ht="24" customHeight="1" x14ac:dyDescent="0.55000000000000004">
      <c r="B139" s="102"/>
      <c r="D139" s="102"/>
    </row>
    <row r="140" spans="2:4" ht="24" customHeight="1" x14ac:dyDescent="0.55000000000000004">
      <c r="B140" s="102"/>
      <c r="D140" s="102"/>
    </row>
    <row r="141" spans="2:4" ht="24" customHeight="1" x14ac:dyDescent="0.55000000000000004">
      <c r="B141" s="102"/>
      <c r="D141" s="102"/>
    </row>
    <row r="162" spans="2:4" ht="24" customHeight="1" x14ac:dyDescent="0.55000000000000004">
      <c r="B162" s="102"/>
      <c r="D162" s="102"/>
    </row>
    <row r="163" spans="2:4" ht="24" customHeight="1" x14ac:dyDescent="0.55000000000000004">
      <c r="B163" s="102"/>
      <c r="D163" s="102"/>
    </row>
    <row r="165" spans="2:4" ht="24" customHeight="1" x14ac:dyDescent="0.55000000000000004">
      <c r="B165" s="102"/>
      <c r="D165" s="102"/>
    </row>
    <row r="166" spans="2:4" ht="24" customHeight="1" x14ac:dyDescent="0.55000000000000004">
      <c r="B166" s="102"/>
      <c r="D166" s="102"/>
    </row>
    <row r="167" spans="2:4" ht="24" customHeight="1" x14ac:dyDescent="0.55000000000000004">
      <c r="B167" s="102"/>
      <c r="D167" s="102"/>
    </row>
    <row r="168" spans="2:4" ht="24" customHeight="1" x14ac:dyDescent="0.55000000000000004">
      <c r="B168" s="102"/>
      <c r="D168" s="102"/>
    </row>
    <row r="169" spans="2:4" ht="24" customHeight="1" x14ac:dyDescent="0.55000000000000004">
      <c r="B169" s="102"/>
      <c r="D169" s="102"/>
    </row>
    <row r="170" spans="2:4" ht="24" customHeight="1" x14ac:dyDescent="0.55000000000000004">
      <c r="B170" s="102"/>
      <c r="D170" s="102"/>
    </row>
    <row r="183" spans="2:4" ht="24" customHeight="1" x14ac:dyDescent="0.55000000000000004">
      <c r="B183" s="102"/>
      <c r="C183" s="102"/>
      <c r="D183" s="102"/>
    </row>
    <row r="184" spans="2:4" ht="24" customHeight="1" x14ac:dyDescent="0.55000000000000004">
      <c r="B184" s="102"/>
      <c r="C184" s="102"/>
      <c r="D184" s="102"/>
    </row>
    <row r="185" spans="2:4" ht="24" customHeight="1" x14ac:dyDescent="0.55000000000000004">
      <c r="B185" s="102"/>
      <c r="C185" s="102"/>
      <c r="D185" s="102"/>
    </row>
  </sheetData>
  <pageMargins left="1.0236220472440944" right="0" top="1.1417322834645669" bottom="0.98425196850393704" header="0.6692913385826772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536"/>
  <sheetViews>
    <sheetView zoomScale="70" zoomScaleNormal="70" workbookViewId="0">
      <selection activeCell="C6" sqref="C6"/>
    </sheetView>
  </sheetViews>
  <sheetFormatPr defaultColWidth="11.28515625" defaultRowHeight="8.25" customHeight="1" x14ac:dyDescent="0.5"/>
  <cols>
    <col min="1" max="1" width="31.7109375" style="84" customWidth="1"/>
    <col min="2" max="2" width="18.85546875" style="83" customWidth="1"/>
    <col min="3" max="3" width="20.28515625" style="83" customWidth="1"/>
    <col min="4" max="4" width="20.7109375" style="83" customWidth="1"/>
    <col min="5" max="5" width="11.28515625" style="83" customWidth="1"/>
    <col min="6" max="6" width="11.28515625" style="83"/>
    <col min="7" max="7" width="15.5703125" style="83" bestFit="1" customWidth="1"/>
    <col min="8" max="8" width="14.42578125" style="83" bestFit="1" customWidth="1"/>
    <col min="9" max="9" width="15.5703125" style="83" bestFit="1" customWidth="1"/>
    <col min="10" max="16384" width="11.28515625" style="83"/>
  </cols>
  <sheetData>
    <row r="1" spans="1:16" s="98" customFormat="1" ht="50.25" customHeight="1" x14ac:dyDescent="0.55000000000000004">
      <c r="A1" s="98" t="s">
        <v>118</v>
      </c>
      <c r="B1" s="99"/>
      <c r="C1" s="99"/>
      <c r="D1" s="99"/>
    </row>
    <row r="3" spans="1:16" s="84" customFormat="1" ht="30" customHeight="1" x14ac:dyDescent="0.5">
      <c r="A3" s="97" t="s">
        <v>32</v>
      </c>
      <c r="B3" s="96" t="s">
        <v>0</v>
      </c>
      <c r="C3" s="96" t="s">
        <v>31</v>
      </c>
      <c r="D3" s="96" t="s">
        <v>30</v>
      </c>
    </row>
    <row r="4" spans="1:16" s="84" customFormat="1" ht="19.5" customHeight="1" x14ac:dyDescent="0.5">
      <c r="B4" s="215" t="s">
        <v>29</v>
      </c>
      <c r="C4" s="215"/>
      <c r="D4" s="215"/>
      <c r="G4" s="83"/>
      <c r="H4" s="83"/>
      <c r="I4" s="83"/>
      <c r="K4" s="189"/>
      <c r="L4" s="189"/>
      <c r="M4" s="189"/>
    </row>
    <row r="5" spans="1:16" s="84" customFormat="1" ht="21" customHeight="1" x14ac:dyDescent="0.55000000000000004">
      <c r="A5" s="95" t="s">
        <v>5</v>
      </c>
      <c r="B5" s="130">
        <v>2052652</v>
      </c>
      <c r="C5" s="130">
        <v>991315</v>
      </c>
      <c r="D5" s="130">
        <v>1061337</v>
      </c>
      <c r="G5" s="191"/>
      <c r="H5" s="191"/>
      <c r="I5" s="191"/>
      <c r="J5" s="14"/>
      <c r="K5" s="193"/>
      <c r="L5" s="193"/>
      <c r="M5" s="193"/>
    </row>
    <row r="6" spans="1:16" ht="4.1500000000000004" customHeight="1" x14ac:dyDescent="0.55000000000000004">
      <c r="A6" s="95"/>
      <c r="B6" s="128"/>
      <c r="C6" s="128"/>
      <c r="D6" s="128"/>
      <c r="G6" s="191"/>
      <c r="H6" s="191"/>
      <c r="I6" s="191"/>
      <c r="J6" s="177"/>
      <c r="K6" s="194"/>
      <c r="L6" s="194"/>
      <c r="M6" s="194"/>
      <c r="N6" s="84"/>
    </row>
    <row r="7" spans="1:16" ht="19.149999999999999" customHeight="1" x14ac:dyDescent="0.55000000000000004">
      <c r="A7" s="93" t="s">
        <v>24</v>
      </c>
      <c r="B7" s="128">
        <v>41929</v>
      </c>
      <c r="C7" s="128">
        <v>16389</v>
      </c>
      <c r="D7" s="128">
        <v>25540</v>
      </c>
      <c r="G7" s="190"/>
      <c r="H7" s="190"/>
      <c r="I7" s="190"/>
      <c r="J7" s="14"/>
      <c r="K7" s="195"/>
      <c r="L7" s="195"/>
      <c r="M7" s="195"/>
      <c r="N7" s="84"/>
    </row>
    <row r="8" spans="1:16" ht="19.149999999999999" customHeight="1" x14ac:dyDescent="0.55000000000000004">
      <c r="A8" s="83" t="s">
        <v>23</v>
      </c>
      <c r="B8" s="128">
        <v>650243</v>
      </c>
      <c r="C8" s="128">
        <v>286778</v>
      </c>
      <c r="D8" s="128">
        <v>363465</v>
      </c>
      <c r="G8" s="191"/>
      <c r="H8" s="191"/>
      <c r="I8" s="191"/>
      <c r="J8" s="14"/>
      <c r="K8" s="195"/>
      <c r="L8" s="195"/>
      <c r="M8" s="195"/>
      <c r="N8" s="84"/>
    </row>
    <row r="9" spans="1:16" ht="19.149999999999999" customHeight="1" x14ac:dyDescent="0.55000000000000004">
      <c r="A9" s="92" t="s">
        <v>22</v>
      </c>
      <c r="B9" s="128">
        <v>375676</v>
      </c>
      <c r="C9" s="128">
        <v>201243</v>
      </c>
      <c r="D9" s="128">
        <v>174433</v>
      </c>
      <c r="G9" s="180"/>
      <c r="H9" s="180"/>
      <c r="I9" s="180"/>
      <c r="J9" s="14"/>
      <c r="K9" s="195"/>
      <c r="L9" s="195"/>
      <c r="M9" s="195"/>
      <c r="N9" s="84"/>
    </row>
    <row r="10" spans="1:16" ht="19.149999999999999" customHeight="1" x14ac:dyDescent="0.55000000000000004">
      <c r="A10" s="92" t="s">
        <v>21</v>
      </c>
      <c r="B10" s="128">
        <v>406391</v>
      </c>
      <c r="C10" s="128">
        <v>202313</v>
      </c>
      <c r="D10" s="128">
        <v>204078</v>
      </c>
      <c r="G10" s="191"/>
      <c r="H10" s="191"/>
      <c r="I10" s="191"/>
      <c r="J10" s="14"/>
      <c r="K10" s="195"/>
      <c r="L10" s="195"/>
      <c r="M10" s="195"/>
      <c r="N10" s="84"/>
    </row>
    <row r="11" spans="1:16" ht="19.149999999999999" customHeight="1" x14ac:dyDescent="0.55000000000000004">
      <c r="A11" s="83" t="s">
        <v>20</v>
      </c>
      <c r="B11" s="128">
        <v>341321</v>
      </c>
      <c r="C11" s="128">
        <v>182968</v>
      </c>
      <c r="D11" s="128">
        <v>158353</v>
      </c>
      <c r="K11" s="195"/>
      <c r="L11" s="195"/>
      <c r="M11" s="195"/>
      <c r="N11" s="189"/>
      <c r="O11" s="189"/>
      <c r="P11" s="189"/>
    </row>
    <row r="12" spans="1:16" ht="19.149999999999999" customHeight="1" x14ac:dyDescent="0.55000000000000004">
      <c r="A12" s="90" t="s">
        <v>19</v>
      </c>
      <c r="B12" s="128">
        <v>272456</v>
      </c>
      <c r="C12" s="128">
        <v>133349</v>
      </c>
      <c r="D12" s="128">
        <v>139107</v>
      </c>
      <c r="G12" s="191"/>
      <c r="H12" s="191"/>
      <c r="I12" s="192"/>
      <c r="J12" s="14"/>
      <c r="K12" s="195"/>
      <c r="L12" s="195"/>
      <c r="M12" s="195"/>
      <c r="N12" s="84"/>
    </row>
    <row r="13" spans="1:16" ht="19.149999999999999" customHeight="1" x14ac:dyDescent="0.55000000000000004">
      <c r="A13" s="90" t="s">
        <v>18</v>
      </c>
      <c r="B13" s="128">
        <v>68865</v>
      </c>
      <c r="C13" s="128">
        <v>49619</v>
      </c>
      <c r="D13" s="128">
        <v>19246</v>
      </c>
      <c r="G13" s="191"/>
      <c r="H13" s="191"/>
      <c r="I13" s="191"/>
      <c r="J13" s="14"/>
      <c r="K13" s="195"/>
      <c r="L13" s="195"/>
      <c r="M13" s="195"/>
      <c r="N13" s="84"/>
    </row>
    <row r="14" spans="1:16" ht="19.149999999999999" customHeight="1" x14ac:dyDescent="0.55000000000000004">
      <c r="A14" s="91" t="s">
        <v>17</v>
      </c>
      <c r="B14" s="128" t="s">
        <v>10</v>
      </c>
      <c r="C14" s="128" t="s">
        <v>10</v>
      </c>
      <c r="D14" s="128" t="s">
        <v>10</v>
      </c>
      <c r="G14" s="191"/>
      <c r="H14" s="191"/>
      <c r="I14" s="191"/>
      <c r="J14" s="6"/>
      <c r="K14" s="195"/>
      <c r="L14" s="195"/>
      <c r="M14" s="195"/>
      <c r="N14" s="84"/>
    </row>
    <row r="15" spans="1:16" ht="19.149999999999999" customHeight="1" x14ac:dyDescent="0.55000000000000004">
      <c r="A15" s="83" t="s">
        <v>16</v>
      </c>
      <c r="B15" s="128">
        <v>235247</v>
      </c>
      <c r="C15" s="128">
        <v>101366</v>
      </c>
      <c r="D15" s="128">
        <v>133881</v>
      </c>
      <c r="K15" s="195"/>
      <c r="L15" s="195"/>
      <c r="M15" s="195"/>
      <c r="N15" s="189"/>
      <c r="O15" s="189"/>
      <c r="P15" s="189"/>
    </row>
    <row r="16" spans="1:16" ht="19.149999999999999" customHeight="1" x14ac:dyDescent="0.55000000000000004">
      <c r="A16" s="91" t="s">
        <v>15</v>
      </c>
      <c r="B16" s="128">
        <v>117238</v>
      </c>
      <c r="C16" s="128">
        <v>42770</v>
      </c>
      <c r="D16" s="128">
        <v>74468</v>
      </c>
      <c r="G16" s="191"/>
      <c r="H16" s="191"/>
      <c r="I16" s="191"/>
      <c r="J16" s="14"/>
      <c r="K16" s="195"/>
      <c r="L16" s="195"/>
      <c r="M16" s="195"/>
      <c r="N16" s="84"/>
    </row>
    <row r="17" spans="1:14" ht="19.149999999999999" customHeight="1" x14ac:dyDescent="0.55000000000000004">
      <c r="A17" s="91" t="s">
        <v>14</v>
      </c>
      <c r="B17" s="128">
        <v>85755</v>
      </c>
      <c r="C17" s="128">
        <v>49341</v>
      </c>
      <c r="D17" s="128">
        <v>36414</v>
      </c>
      <c r="G17" s="191"/>
      <c r="H17" s="191"/>
      <c r="I17" s="192"/>
      <c r="J17" s="14"/>
      <c r="K17" s="195"/>
      <c r="L17" s="195"/>
      <c r="M17" s="195"/>
      <c r="N17" s="84"/>
    </row>
    <row r="18" spans="1:14" ht="19.149999999999999" customHeight="1" x14ac:dyDescent="0.55000000000000004">
      <c r="A18" s="91" t="s">
        <v>13</v>
      </c>
      <c r="B18" s="128">
        <v>32254</v>
      </c>
      <c r="C18" s="128">
        <v>9255</v>
      </c>
      <c r="D18" s="128">
        <v>22999</v>
      </c>
      <c r="G18" s="191"/>
      <c r="H18" s="191"/>
      <c r="I18" s="191"/>
      <c r="J18" s="14"/>
      <c r="K18" s="195"/>
      <c r="L18" s="195"/>
      <c r="M18" s="195"/>
      <c r="N18" s="84"/>
    </row>
    <row r="19" spans="1:14" ht="19.149999999999999" customHeight="1" x14ac:dyDescent="0.55000000000000004">
      <c r="A19" s="90" t="s">
        <v>12</v>
      </c>
      <c r="B19" s="128" t="s">
        <v>10</v>
      </c>
      <c r="C19" s="128" t="s">
        <v>10</v>
      </c>
      <c r="D19" s="128" t="s">
        <v>10</v>
      </c>
      <c r="J19" s="6"/>
      <c r="K19" s="195"/>
      <c r="L19" s="195"/>
      <c r="M19" s="195"/>
      <c r="N19" s="84"/>
    </row>
    <row r="20" spans="1:14" ht="19.149999999999999" customHeight="1" x14ac:dyDescent="0.55000000000000004">
      <c r="A20" s="90" t="s">
        <v>11</v>
      </c>
      <c r="B20" s="128">
        <v>1845</v>
      </c>
      <c r="C20" s="128">
        <v>258</v>
      </c>
      <c r="D20" s="128">
        <v>1587</v>
      </c>
      <c r="G20" s="191"/>
      <c r="H20" s="191"/>
      <c r="I20" s="191"/>
      <c r="J20" s="14"/>
      <c r="K20" s="195"/>
      <c r="L20" s="195"/>
      <c r="M20" s="195"/>
      <c r="N20" s="84"/>
    </row>
    <row r="21" spans="1:14" ht="21" customHeight="1" x14ac:dyDescent="0.5">
      <c r="A21" s="83"/>
      <c r="B21" s="216" t="s">
        <v>25</v>
      </c>
      <c r="C21" s="216"/>
      <c r="D21" s="216"/>
      <c r="G21" s="191"/>
      <c r="H21" s="191"/>
      <c r="I21" s="191"/>
      <c r="N21" s="84"/>
    </row>
    <row r="22" spans="1:14" ht="18.75" customHeight="1" x14ac:dyDescent="0.5">
      <c r="A22" s="126" t="s">
        <v>5</v>
      </c>
      <c r="B22" s="94">
        <f>B5/$B$5*100</f>
        <v>100</v>
      </c>
      <c r="C22" s="94">
        <f>C5/$C$5*100</f>
        <v>100</v>
      </c>
      <c r="D22" s="94">
        <f>D5/$D$5*100</f>
        <v>100</v>
      </c>
    </row>
    <row r="23" spans="1:14" ht="6" customHeight="1" x14ac:dyDescent="0.25">
      <c r="A23" s="126"/>
      <c r="B23" s="89"/>
      <c r="C23" s="94"/>
      <c r="D23" s="94"/>
      <c r="G23" s="177"/>
      <c r="H23" s="177"/>
      <c r="I23" s="177"/>
    </row>
    <row r="24" spans="1:14" ht="19.149999999999999" customHeight="1" x14ac:dyDescent="0.55000000000000004">
      <c r="A24" s="93" t="s">
        <v>24</v>
      </c>
      <c r="B24" s="89">
        <f>B7/$B$5*100</f>
        <v>2.0426745498019145</v>
      </c>
      <c r="C24" s="89">
        <f>C7/$C$5*100</f>
        <v>1.6532585505111896</v>
      </c>
      <c r="D24" s="89">
        <f>D7/$D$5*100</f>
        <v>2.4063987216124567</v>
      </c>
      <c r="G24" s="14"/>
      <c r="H24" s="14"/>
      <c r="I24" s="14"/>
      <c r="J24" s="14"/>
      <c r="K24" s="14"/>
      <c r="L24" s="14"/>
    </row>
    <row r="25" spans="1:14" ht="19.149999999999999" customHeight="1" x14ac:dyDescent="0.55000000000000004">
      <c r="A25" s="83" t="s">
        <v>23</v>
      </c>
      <c r="B25" s="89">
        <f>B8/$B$5*100</f>
        <v>31.678189970827979</v>
      </c>
      <c r="C25" s="89">
        <f t="shared" ref="C25:C30" si="0">C8/$C$5*100</f>
        <v>28.929048788730121</v>
      </c>
      <c r="D25" s="89">
        <f>D8/$D$5*100+0.03</f>
        <v>34.275955808569755</v>
      </c>
      <c r="G25" s="14"/>
      <c r="H25" s="14"/>
      <c r="I25" s="14"/>
      <c r="J25" s="14"/>
      <c r="K25" s="14"/>
      <c r="L25" s="14"/>
    </row>
    <row r="26" spans="1:14" ht="19.149999999999999" customHeight="1" x14ac:dyDescent="0.55000000000000004">
      <c r="A26" s="92" t="s">
        <v>22</v>
      </c>
      <c r="B26" s="89">
        <f t="shared" ref="B26:B37" si="1">B9/$B$5*100</f>
        <v>18.301982021307069</v>
      </c>
      <c r="C26" s="89">
        <f t="shared" si="0"/>
        <v>20.300610804840037</v>
      </c>
      <c r="D26" s="89">
        <f>D9/$D$5*100+0.03</f>
        <v>16.465213320556998</v>
      </c>
      <c r="G26" s="14"/>
      <c r="H26" s="14"/>
      <c r="I26" s="14"/>
      <c r="J26" s="14"/>
      <c r="K26" s="14"/>
      <c r="L26" s="14"/>
    </row>
    <row r="27" spans="1:14" ht="19.149999999999999" customHeight="1" x14ac:dyDescent="0.55000000000000004">
      <c r="A27" s="92" t="s">
        <v>21</v>
      </c>
      <c r="B27" s="89">
        <f t="shared" si="1"/>
        <v>19.798338929346034</v>
      </c>
      <c r="C27" s="89">
        <f t="shared" si="0"/>
        <v>20.408548241477227</v>
      </c>
      <c r="D27" s="89">
        <f t="shared" ref="D27:D35" si="2">D10/$D$5*100</f>
        <v>19.228388344135748</v>
      </c>
      <c r="G27" s="14"/>
      <c r="H27" s="14"/>
      <c r="I27" s="14"/>
      <c r="J27" s="14"/>
      <c r="K27" s="14"/>
      <c r="L27" s="14"/>
    </row>
    <row r="28" spans="1:14" ht="19.149999999999999" customHeight="1" x14ac:dyDescent="0.55000000000000004">
      <c r="A28" s="83" t="s">
        <v>20</v>
      </c>
      <c r="B28" s="89">
        <f t="shared" si="1"/>
        <v>16.628293544156534</v>
      </c>
      <c r="C28" s="89">
        <f t="shared" si="0"/>
        <v>18.457099912742166</v>
      </c>
      <c r="D28" s="89">
        <f t="shared" si="2"/>
        <v>14.920143177897312</v>
      </c>
      <c r="G28" s="14"/>
      <c r="H28" s="14"/>
      <c r="I28" s="14"/>
    </row>
    <row r="29" spans="1:14" ht="19.149999999999999" customHeight="1" x14ac:dyDescent="0.55000000000000004">
      <c r="A29" s="90" t="s">
        <v>19</v>
      </c>
      <c r="B29" s="89">
        <f t="shared" si="1"/>
        <v>13.273365382929011</v>
      </c>
      <c r="C29" s="89">
        <f t="shared" si="0"/>
        <v>13.451728259937557</v>
      </c>
      <c r="D29" s="89">
        <f t="shared" si="2"/>
        <v>13.106770045706501</v>
      </c>
      <c r="G29" s="178"/>
      <c r="H29" s="178"/>
      <c r="I29" s="178"/>
    </row>
    <row r="30" spans="1:14" ht="19.149999999999999" customHeight="1" x14ac:dyDescent="0.55000000000000004">
      <c r="A30" s="90" t="s">
        <v>18</v>
      </c>
      <c r="B30" s="89">
        <f>B13/$B$5*100-0.03</f>
        <v>3.3249281612275245</v>
      </c>
      <c r="C30" s="89">
        <f t="shared" si="0"/>
        <v>5.0053716528046079</v>
      </c>
      <c r="D30" s="89">
        <f t="shared" si="2"/>
        <v>1.8133731321908122</v>
      </c>
      <c r="G30" s="178"/>
      <c r="H30" s="178"/>
      <c r="I30" s="178"/>
    </row>
    <row r="31" spans="1:14" ht="19.149999999999999" customHeight="1" x14ac:dyDescent="0.55000000000000004">
      <c r="A31" s="91" t="s">
        <v>17</v>
      </c>
      <c r="B31" s="179" t="s">
        <v>108</v>
      </c>
      <c r="C31" s="179" t="s">
        <v>108</v>
      </c>
      <c r="D31" s="179" t="s">
        <v>108</v>
      </c>
      <c r="G31" s="178"/>
      <c r="H31" s="178"/>
      <c r="I31" s="178"/>
    </row>
    <row r="32" spans="1:14" ht="19.149999999999999" customHeight="1" x14ac:dyDescent="0.55000000000000004">
      <c r="A32" s="83" t="s">
        <v>16</v>
      </c>
      <c r="B32" s="89">
        <f t="shared" si="1"/>
        <v>11.460637263403637</v>
      </c>
      <c r="C32" s="89">
        <f>C15/$C$5*100</f>
        <v>10.225407665575524</v>
      </c>
      <c r="D32" s="89">
        <f t="shared" si="2"/>
        <v>12.614372249342104</v>
      </c>
      <c r="G32" s="14"/>
      <c r="H32" s="14"/>
      <c r="I32" s="14"/>
    </row>
    <row r="33" spans="1:12" ht="19.149999999999999" customHeight="1" x14ac:dyDescent="0.55000000000000004">
      <c r="A33" s="91" t="s">
        <v>15</v>
      </c>
      <c r="B33" s="89">
        <f t="shared" si="1"/>
        <v>5.7115380493137655</v>
      </c>
      <c r="C33" s="89">
        <f>C16/$C$5*100</f>
        <v>4.3144711822175594</v>
      </c>
      <c r="D33" s="89">
        <f t="shared" si="2"/>
        <v>7.0164330462426161</v>
      </c>
      <c r="G33" s="178"/>
      <c r="H33" s="178"/>
      <c r="I33" s="178"/>
    </row>
    <row r="34" spans="1:12" ht="19.149999999999999" customHeight="1" x14ac:dyDescent="0.55000000000000004">
      <c r="A34" s="91" t="s">
        <v>14</v>
      </c>
      <c r="B34" s="89">
        <f t="shared" si="1"/>
        <v>4.1777661288908208</v>
      </c>
      <c r="C34" s="89">
        <f>C17/$C$5*100</f>
        <v>4.9773280945007388</v>
      </c>
      <c r="D34" s="89">
        <f t="shared" si="2"/>
        <v>3.4309554835080656</v>
      </c>
      <c r="G34" s="178"/>
      <c r="H34" s="178"/>
      <c r="I34" s="178"/>
    </row>
    <row r="35" spans="1:12" ht="19.149999999999999" customHeight="1" x14ac:dyDescent="0.55000000000000004">
      <c r="A35" s="91" t="s">
        <v>13</v>
      </c>
      <c r="B35" s="89">
        <f t="shared" si="1"/>
        <v>1.5713330851990497</v>
      </c>
      <c r="C35" s="89">
        <f>C18/$C$5*100</f>
        <v>0.93360838885722508</v>
      </c>
      <c r="D35" s="89">
        <f t="shared" si="2"/>
        <v>2.1669837195914208</v>
      </c>
      <c r="G35" s="178"/>
      <c r="H35" s="178"/>
      <c r="I35" s="178"/>
    </row>
    <row r="36" spans="1:12" ht="19.149999999999999" customHeight="1" x14ac:dyDescent="0.55000000000000004">
      <c r="A36" s="90" t="s">
        <v>12</v>
      </c>
      <c r="B36" s="179" t="s">
        <v>108</v>
      </c>
      <c r="C36" s="179" t="s">
        <v>108</v>
      </c>
      <c r="D36" s="179" t="s">
        <v>108</v>
      </c>
      <c r="G36" s="14"/>
      <c r="H36" s="14"/>
      <c r="I36" s="14"/>
    </row>
    <row r="37" spans="1:12" ht="19.149999999999999" customHeight="1" x14ac:dyDescent="0.55000000000000004">
      <c r="A37" s="90" t="s">
        <v>11</v>
      </c>
      <c r="B37" s="89">
        <f t="shared" si="1"/>
        <v>8.9883721156825414E-2</v>
      </c>
      <c r="C37" s="89">
        <f>C20/$B$5*100</f>
        <v>1.2569105722743066E-2</v>
      </c>
      <c r="D37" s="89">
        <f>D20/$D$5*100</f>
        <v>0.14952837788562914</v>
      </c>
      <c r="G37" s="14"/>
      <c r="H37" s="14"/>
      <c r="I37" s="14"/>
      <c r="J37" s="14"/>
      <c r="K37" s="14"/>
      <c r="L37" s="14"/>
    </row>
    <row r="38" spans="1:12" ht="2.25" customHeight="1" x14ac:dyDescent="0.5">
      <c r="A38" s="88"/>
      <c r="B38" s="88"/>
      <c r="C38" s="88"/>
      <c r="D38" s="87">
        <v>0</v>
      </c>
    </row>
    <row r="39" spans="1:12" ht="12.75" customHeight="1" x14ac:dyDescent="0.5">
      <c r="A39" s="86"/>
      <c r="B39" s="85"/>
    </row>
    <row r="40" spans="1:12" ht="20.25" customHeight="1" x14ac:dyDescent="0.5">
      <c r="A40" s="10" t="s">
        <v>9</v>
      </c>
    </row>
    <row r="41" spans="1:12" ht="20.25" customHeight="1" x14ac:dyDescent="0.5"/>
    <row r="42" spans="1:12" ht="20.25" customHeight="1" x14ac:dyDescent="0.5"/>
    <row r="43" spans="1:12" ht="20.25" customHeight="1" x14ac:dyDescent="0.5"/>
    <row r="44" spans="1:12" ht="20.25" customHeight="1" x14ac:dyDescent="0.5"/>
    <row r="65536" spans="1:1" ht="26.25" customHeight="1" x14ac:dyDescent="0.5">
      <c r="A65536" s="83"/>
    </row>
  </sheetData>
  <sheetProtection selectLockedCells="1" selectUnlockedCells="1"/>
  <mergeCells count="2">
    <mergeCell ref="B4:D4"/>
    <mergeCell ref="B21:D21"/>
  </mergeCells>
  <printOptions horizontalCentered="1"/>
  <pageMargins left="0.51181102362204722" right="0" top="0.78740157480314965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zoomScaleNormal="100" workbookViewId="0">
      <selection activeCell="B13" sqref="B13"/>
    </sheetView>
  </sheetViews>
  <sheetFormatPr defaultColWidth="11.28515625" defaultRowHeight="18" customHeight="1" x14ac:dyDescent="0.5"/>
  <cols>
    <col min="1" max="1" width="45.140625" style="20" customWidth="1"/>
    <col min="2" max="4" width="17.140625" style="20" customWidth="1"/>
    <col min="5" max="16384" width="11.28515625" style="20"/>
  </cols>
  <sheetData>
    <row r="1" spans="1:5" s="81" customFormat="1" ht="49.15" customHeight="1" x14ac:dyDescent="0.55000000000000004">
      <c r="A1" s="81" t="s">
        <v>129</v>
      </c>
      <c r="B1" s="82"/>
      <c r="C1" s="82"/>
      <c r="D1" s="82"/>
    </row>
    <row r="2" spans="1:5" s="41" customFormat="1" ht="9" customHeight="1" x14ac:dyDescent="0.5">
      <c r="A2" s="21"/>
      <c r="B2" s="21"/>
      <c r="C2" s="21"/>
      <c r="D2" s="21"/>
    </row>
    <row r="3" spans="1:5" s="41" customFormat="1" ht="23.25" customHeight="1" x14ac:dyDescent="0.5">
      <c r="A3" s="23" t="s">
        <v>96</v>
      </c>
      <c r="B3" s="22" t="s">
        <v>0</v>
      </c>
      <c r="C3" s="22" t="s">
        <v>31</v>
      </c>
      <c r="D3" s="22" t="s">
        <v>30</v>
      </c>
    </row>
    <row r="4" spans="1:5" s="41" customFormat="1" ht="18" customHeight="1" x14ac:dyDescent="0.5">
      <c r="A4" s="127"/>
      <c r="B4" s="217" t="s">
        <v>29</v>
      </c>
      <c r="C4" s="217"/>
      <c r="D4" s="217"/>
    </row>
    <row r="5" spans="1:5" s="41" customFormat="1" ht="18" customHeight="1" x14ac:dyDescent="0.55000000000000004">
      <c r="A5" s="52" t="s">
        <v>5</v>
      </c>
      <c r="B5" s="80">
        <v>1164344</v>
      </c>
      <c r="C5" s="80">
        <v>655575</v>
      </c>
      <c r="D5" s="80">
        <v>508769</v>
      </c>
      <c r="E5" s="77"/>
    </row>
    <row r="6" spans="1:5" s="41" customFormat="1" ht="8.25" customHeight="1" x14ac:dyDescent="0.55000000000000004">
      <c r="A6" s="52"/>
      <c r="B6" s="79"/>
      <c r="C6" s="79"/>
      <c r="D6" s="79"/>
    </row>
    <row r="7" spans="1:5" ht="18.600000000000001" customHeight="1" x14ac:dyDescent="0.55000000000000004">
      <c r="A7" s="174" t="s">
        <v>95</v>
      </c>
      <c r="B7" s="79"/>
      <c r="C7" s="79"/>
      <c r="D7" s="79"/>
    </row>
    <row r="8" spans="1:5" ht="18.600000000000001" customHeight="1" x14ac:dyDescent="0.55000000000000004">
      <c r="A8" s="174" t="s">
        <v>94</v>
      </c>
      <c r="B8" s="132">
        <v>30501</v>
      </c>
      <c r="C8" s="132">
        <v>21550</v>
      </c>
      <c r="D8" s="132">
        <v>8951</v>
      </c>
      <c r="E8" s="77"/>
    </row>
    <row r="9" spans="1:5" ht="18.600000000000001" customHeight="1" x14ac:dyDescent="0.55000000000000004">
      <c r="A9" s="174" t="s">
        <v>93</v>
      </c>
      <c r="B9" s="132">
        <v>56131</v>
      </c>
      <c r="C9" s="132">
        <v>14430</v>
      </c>
      <c r="D9" s="132">
        <v>41701</v>
      </c>
      <c r="E9" s="77"/>
    </row>
    <row r="10" spans="1:5" ht="18.600000000000001" customHeight="1" x14ac:dyDescent="0.55000000000000004">
      <c r="A10" s="174" t="s">
        <v>92</v>
      </c>
      <c r="B10" s="100"/>
      <c r="C10" s="100"/>
      <c r="D10" s="100"/>
      <c r="E10" s="78"/>
    </row>
    <row r="11" spans="1:5" ht="18.600000000000001" customHeight="1" x14ac:dyDescent="0.55000000000000004">
      <c r="A11" s="174" t="s">
        <v>91</v>
      </c>
      <c r="B11" s="132">
        <v>37933</v>
      </c>
      <c r="C11" s="132">
        <v>24614</v>
      </c>
      <c r="D11" s="132">
        <v>13319</v>
      </c>
      <c r="E11" s="77"/>
    </row>
    <row r="12" spans="1:5" ht="18.600000000000001" customHeight="1" x14ac:dyDescent="0.55000000000000004">
      <c r="A12" s="174" t="s">
        <v>90</v>
      </c>
      <c r="B12" s="132">
        <v>40136</v>
      </c>
      <c r="C12" s="132">
        <v>9318</v>
      </c>
      <c r="D12" s="132">
        <v>30818</v>
      </c>
      <c r="E12" s="77"/>
    </row>
    <row r="13" spans="1:5" ht="18.600000000000001" customHeight="1" x14ac:dyDescent="0.55000000000000004">
      <c r="A13" s="174" t="s">
        <v>89</v>
      </c>
      <c r="B13" s="132">
        <v>232153</v>
      </c>
      <c r="C13" s="132">
        <v>94988</v>
      </c>
      <c r="D13" s="132">
        <v>137165</v>
      </c>
      <c r="E13" s="77"/>
    </row>
    <row r="14" spans="1:5" ht="18.600000000000001" customHeight="1" x14ac:dyDescent="0.55000000000000004">
      <c r="A14" s="174" t="s">
        <v>88</v>
      </c>
      <c r="B14" s="100"/>
      <c r="C14" s="100"/>
      <c r="D14" s="100"/>
      <c r="E14" s="78"/>
    </row>
    <row r="15" spans="1:5" ht="18.600000000000001" customHeight="1" x14ac:dyDescent="0.55000000000000004">
      <c r="A15" s="175" t="s">
        <v>87</v>
      </c>
      <c r="B15" s="132">
        <v>370035</v>
      </c>
      <c r="C15" s="132">
        <v>237295</v>
      </c>
      <c r="D15" s="132">
        <v>132740</v>
      </c>
      <c r="E15" s="77"/>
    </row>
    <row r="16" spans="1:5" ht="18.600000000000001" customHeight="1" x14ac:dyDescent="0.55000000000000004">
      <c r="A16" s="174" t="s">
        <v>86</v>
      </c>
      <c r="B16" s="100"/>
      <c r="C16" s="100"/>
      <c r="D16" s="100"/>
      <c r="E16" s="78"/>
    </row>
    <row r="17" spans="1:5" ht="18.600000000000001" customHeight="1" x14ac:dyDescent="0.55000000000000004">
      <c r="A17" s="174" t="s">
        <v>85</v>
      </c>
      <c r="B17" s="132">
        <v>154712</v>
      </c>
      <c r="C17" s="132">
        <v>122432</v>
      </c>
      <c r="D17" s="132">
        <v>32280</v>
      </c>
      <c r="E17" s="77"/>
    </row>
    <row r="18" spans="1:5" ht="18.600000000000001" customHeight="1" x14ac:dyDescent="0.55000000000000004">
      <c r="A18" s="174" t="s">
        <v>84</v>
      </c>
      <c r="B18" s="100"/>
      <c r="C18" s="100"/>
      <c r="D18" s="100"/>
      <c r="E18" s="78"/>
    </row>
    <row r="19" spans="1:5" ht="18.600000000000001" customHeight="1" x14ac:dyDescent="0.55000000000000004">
      <c r="A19" s="174" t="s">
        <v>83</v>
      </c>
      <c r="B19" s="132">
        <v>139310</v>
      </c>
      <c r="C19" s="132">
        <v>73267</v>
      </c>
      <c r="D19" s="132">
        <v>66043</v>
      </c>
      <c r="E19" s="77"/>
    </row>
    <row r="20" spans="1:5" ht="18.600000000000001" customHeight="1" x14ac:dyDescent="0.55000000000000004">
      <c r="A20" s="174" t="s">
        <v>82</v>
      </c>
      <c r="B20" s="100"/>
      <c r="C20" s="100"/>
      <c r="D20" s="100"/>
      <c r="E20" s="78"/>
    </row>
    <row r="21" spans="1:5" ht="18.600000000000001" customHeight="1" x14ac:dyDescent="0.55000000000000004">
      <c r="A21" s="174" t="s">
        <v>81</v>
      </c>
      <c r="B21" s="132">
        <v>103433</v>
      </c>
      <c r="C21" s="132">
        <v>57681</v>
      </c>
      <c r="D21" s="132">
        <v>45752</v>
      </c>
      <c r="E21" s="77"/>
    </row>
    <row r="22" spans="1:5" ht="18.600000000000001" customHeight="1" x14ac:dyDescent="0.55000000000000004">
      <c r="A22" s="176" t="s">
        <v>80</v>
      </c>
      <c r="B22" s="14" t="s">
        <v>10</v>
      </c>
      <c r="C22" s="14" t="s">
        <v>10</v>
      </c>
      <c r="D22" s="14" t="s">
        <v>10</v>
      </c>
      <c r="E22" s="77"/>
    </row>
    <row r="23" spans="1:5" ht="21.75" customHeight="1" x14ac:dyDescent="0.5">
      <c r="B23" s="218" t="s">
        <v>25</v>
      </c>
      <c r="C23" s="218"/>
      <c r="D23" s="218"/>
    </row>
    <row r="24" spans="1:5" s="41" customFormat="1" ht="18" customHeight="1" x14ac:dyDescent="0.5">
      <c r="A24" s="21" t="s">
        <v>5</v>
      </c>
      <c r="B24" s="76">
        <f>B5/$B$5*100</f>
        <v>100</v>
      </c>
      <c r="C24" s="76">
        <f>C5/$C$5*100</f>
        <v>100</v>
      </c>
      <c r="D24" s="76">
        <f>D5/$D$5*100</f>
        <v>100</v>
      </c>
      <c r="E24" s="20"/>
    </row>
    <row r="25" spans="1:5" s="41" customFormat="1" ht="4.9000000000000004" customHeight="1" x14ac:dyDescent="0.5">
      <c r="A25" s="75"/>
      <c r="B25" s="74"/>
      <c r="C25" s="74"/>
      <c r="D25" s="74"/>
      <c r="E25" s="20"/>
    </row>
    <row r="26" spans="1:5" ht="19.149999999999999" customHeight="1" x14ac:dyDescent="0.5">
      <c r="A26" s="16" t="s">
        <v>95</v>
      </c>
      <c r="B26" s="53"/>
      <c r="C26" s="53"/>
      <c r="D26" s="53"/>
      <c r="E26" s="41"/>
    </row>
    <row r="27" spans="1:5" ht="19.149999999999999" customHeight="1" x14ac:dyDescent="0.5">
      <c r="A27" s="16" t="s">
        <v>94</v>
      </c>
      <c r="B27" s="71">
        <f>B8*100/$B$5</f>
        <v>2.6195866513676371</v>
      </c>
      <c r="C27" s="71">
        <f>C8*100/$C$5</f>
        <v>3.2871906341761048</v>
      </c>
      <c r="D27" s="71">
        <f>D8*100/$D$5-0.03</f>
        <v>1.729344614156916</v>
      </c>
      <c r="E27" s="41"/>
    </row>
    <row r="28" spans="1:5" ht="19.149999999999999" customHeight="1" x14ac:dyDescent="0.5">
      <c r="A28" s="16" t="s">
        <v>93</v>
      </c>
      <c r="B28" s="71">
        <f>B9*100/$B$5</f>
        <v>4.8208261475989911</v>
      </c>
      <c r="C28" s="71">
        <f>C9*100/$C$5</f>
        <v>2.2011211531861341</v>
      </c>
      <c r="D28" s="71">
        <f>D9*100/$D$5</f>
        <v>8.1964506485261488</v>
      </c>
    </row>
    <row r="29" spans="1:5" ht="19.149999999999999" customHeight="1" x14ac:dyDescent="0.5">
      <c r="A29" s="16" t="s">
        <v>92</v>
      </c>
      <c r="B29" s="71"/>
      <c r="C29" s="72"/>
      <c r="D29" s="72"/>
    </row>
    <row r="30" spans="1:5" ht="19.149999999999999" customHeight="1" x14ac:dyDescent="0.5">
      <c r="A30" s="16" t="s">
        <v>91</v>
      </c>
      <c r="B30" s="71">
        <f>B11*100/$B$5</f>
        <v>3.2578859855850162</v>
      </c>
      <c r="C30" s="71">
        <f>C11*100/$C$5-0.03</f>
        <v>3.7245666018380814</v>
      </c>
      <c r="D30" s="71">
        <f>D11*100/$D$5</f>
        <v>2.6178874892141621</v>
      </c>
    </row>
    <row r="31" spans="1:5" ht="19.149999999999999" customHeight="1" x14ac:dyDescent="0.5">
      <c r="A31" s="16" t="s">
        <v>90</v>
      </c>
      <c r="B31" s="71">
        <f>B12*100/$B$5</f>
        <v>3.4470912376411094</v>
      </c>
      <c r="C31" s="71">
        <f>C12*100/$C$5</f>
        <v>1.421347671891088</v>
      </c>
      <c r="D31" s="71">
        <f>D12*100/$D$5</f>
        <v>6.0573659165554501</v>
      </c>
    </row>
    <row r="32" spans="1:5" ht="19.149999999999999" customHeight="1" x14ac:dyDescent="0.5">
      <c r="A32" s="16" t="s">
        <v>89</v>
      </c>
      <c r="B32" s="71">
        <f>B13*100/$B$5</f>
        <v>19.938523323004198</v>
      </c>
      <c r="C32" s="71">
        <f>C13*100/$C$5</f>
        <v>14.489265148915074</v>
      </c>
      <c r="D32" s="71">
        <f>D13*100/$D$5</f>
        <v>26.960172494786434</v>
      </c>
    </row>
    <row r="33" spans="1:4" ht="19.149999999999999" customHeight="1" x14ac:dyDescent="0.5">
      <c r="A33" s="16" t="s">
        <v>88</v>
      </c>
      <c r="B33" s="72"/>
      <c r="C33" s="72"/>
      <c r="D33" s="72"/>
    </row>
    <row r="34" spans="1:4" ht="19.149999999999999" customHeight="1" x14ac:dyDescent="0.5">
      <c r="A34" s="73" t="s">
        <v>87</v>
      </c>
      <c r="B34" s="71">
        <f>B15*100/$B$5</f>
        <v>31.780556261723341</v>
      </c>
      <c r="C34" s="71">
        <f>C15*100/$C$5</f>
        <v>36.1964687488083</v>
      </c>
      <c r="D34" s="71">
        <f>D15*100/$D$5</f>
        <v>26.090426106936548</v>
      </c>
    </row>
    <row r="35" spans="1:4" ht="19.149999999999999" customHeight="1" x14ac:dyDescent="0.5">
      <c r="A35" s="16" t="s">
        <v>86</v>
      </c>
      <c r="B35" s="72"/>
      <c r="C35" s="72"/>
      <c r="D35" s="72"/>
    </row>
    <row r="36" spans="1:4" ht="19.149999999999999" customHeight="1" x14ac:dyDescent="0.5">
      <c r="A36" s="16" t="s">
        <v>85</v>
      </c>
      <c r="B36" s="71">
        <f>B17*100/$B$5</f>
        <v>13.287482049978356</v>
      </c>
      <c r="C36" s="71">
        <f>C17*100/$C$5</f>
        <v>18.675513861876979</v>
      </c>
      <c r="D36" s="71">
        <f>D17*100/$D$5</f>
        <v>6.3447261920439333</v>
      </c>
    </row>
    <row r="37" spans="1:4" ht="19.149999999999999" customHeight="1" x14ac:dyDescent="0.5">
      <c r="A37" s="16" t="s">
        <v>84</v>
      </c>
      <c r="B37" s="72"/>
      <c r="C37" s="72"/>
      <c r="D37" s="71"/>
    </row>
    <row r="38" spans="1:4" ht="19.149999999999999" customHeight="1" x14ac:dyDescent="0.5">
      <c r="A38" s="16" t="s">
        <v>83</v>
      </c>
      <c r="B38" s="71">
        <f>B19*100/$B$5</f>
        <v>11.964677105735074</v>
      </c>
      <c r="C38" s="71">
        <f>C19*100/$C$5</f>
        <v>11.175990542653397</v>
      </c>
      <c r="D38" s="71">
        <f>D19*100/$D$5</f>
        <v>12.980940269552587</v>
      </c>
    </row>
    <row r="39" spans="1:4" ht="19.149999999999999" customHeight="1" x14ac:dyDescent="0.5">
      <c r="A39" s="16" t="s">
        <v>82</v>
      </c>
      <c r="B39" s="72"/>
      <c r="C39" s="72"/>
      <c r="D39" s="72"/>
    </row>
    <row r="40" spans="1:4" ht="19.149999999999999" customHeight="1" x14ac:dyDescent="0.5">
      <c r="A40" s="16" t="s">
        <v>81</v>
      </c>
      <c r="B40" s="71">
        <f>B21*100/$B$5</f>
        <v>8.8833712373662763</v>
      </c>
      <c r="C40" s="71">
        <f>C21*100/$C$5</f>
        <v>8.7985356366548455</v>
      </c>
      <c r="D40" s="71">
        <f>D21*100/$D$5</f>
        <v>8.9926862682278212</v>
      </c>
    </row>
    <row r="41" spans="1:4" ht="19.149999999999999" customHeight="1" x14ac:dyDescent="0.55000000000000004">
      <c r="A41" s="13" t="s">
        <v>80</v>
      </c>
      <c r="B41" s="69" t="s">
        <v>10</v>
      </c>
      <c r="C41" s="69" t="s">
        <v>10</v>
      </c>
      <c r="D41" s="69" t="s">
        <v>10</v>
      </c>
    </row>
    <row r="42" spans="1:4" ht="9" customHeight="1" x14ac:dyDescent="0.5">
      <c r="A42" s="55"/>
      <c r="B42" s="55"/>
      <c r="C42" s="55"/>
      <c r="D42" s="55"/>
    </row>
    <row r="43" spans="1:4" ht="6" customHeight="1" x14ac:dyDescent="0.5"/>
    <row r="44" spans="1:4" ht="12.75" customHeight="1" x14ac:dyDescent="0.5"/>
    <row r="45" spans="1:4" ht="12.75" customHeight="1" x14ac:dyDescent="0.5"/>
    <row r="46" spans="1:4" ht="12.75" customHeight="1" x14ac:dyDescent="0.5"/>
    <row r="47" spans="1:4" ht="12.75" customHeight="1" x14ac:dyDescent="0.5"/>
    <row r="48" spans="1:4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74803149606299213" bottom="0.15748031496062992" header="0.31496062992125984" footer="0.31496062992125984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5"/>
  <sheetViews>
    <sheetView topLeftCell="A54" zoomScale="120" zoomScaleNormal="120" workbookViewId="0">
      <selection activeCell="A5" sqref="A5"/>
    </sheetView>
  </sheetViews>
  <sheetFormatPr defaultColWidth="9.140625" defaultRowHeight="14.25" customHeight="1" x14ac:dyDescent="0.5"/>
  <cols>
    <col min="1" max="1" width="83.42578125" style="20" customWidth="1"/>
    <col min="2" max="2" width="12" style="20" customWidth="1"/>
    <col min="3" max="3" width="12.5703125" style="20" customWidth="1"/>
    <col min="4" max="4" width="11.85546875" style="36" customWidth="1"/>
    <col min="5" max="8" width="9.140625" style="20" customWidth="1"/>
    <col min="9" max="9" width="11.42578125" style="20" customWidth="1"/>
    <col min="10" max="12" width="9.140625" style="20" customWidth="1"/>
    <col min="13" max="13" width="9.7109375" style="20" customWidth="1"/>
    <col min="14" max="14" width="9.28515625" style="20" customWidth="1"/>
    <col min="15" max="15" width="9.7109375" style="20" customWidth="1"/>
    <col min="16" max="18" width="9.28515625" style="20" customWidth="1"/>
    <col min="19" max="19" width="11.42578125" style="20" customWidth="1"/>
    <col min="20" max="20" width="9.28515625" style="20" customWidth="1"/>
    <col min="21" max="24" width="9.140625" style="20"/>
    <col min="25" max="25" width="11" style="20" bestFit="1" customWidth="1"/>
    <col min="26" max="26" width="10" style="20" customWidth="1"/>
    <col min="27" max="28" width="10.5703125" style="20" customWidth="1"/>
    <col min="29" max="30" width="9.140625" style="20"/>
    <col min="31" max="31" width="20.5703125" style="20" customWidth="1"/>
    <col min="32" max="16384" width="9.140625" style="20"/>
  </cols>
  <sheetData>
    <row r="1" spans="1:32" s="67" customFormat="1" ht="51" customHeight="1" x14ac:dyDescent="0.55000000000000004">
      <c r="A1" s="68" t="s">
        <v>128</v>
      </c>
      <c r="B1" s="20"/>
      <c r="C1" s="20"/>
      <c r="D1" s="36"/>
    </row>
    <row r="2" spans="1:32" s="41" customFormat="1" ht="4.5" customHeight="1" x14ac:dyDescent="0.5">
      <c r="B2" s="20"/>
      <c r="C2" s="20"/>
      <c r="D2" s="36"/>
    </row>
    <row r="3" spans="1:32" s="41" customFormat="1" ht="23.25" customHeight="1" x14ac:dyDescent="0.5">
      <c r="A3" s="23" t="s">
        <v>79</v>
      </c>
      <c r="B3" s="66" t="s">
        <v>0</v>
      </c>
      <c r="C3" s="66" t="s">
        <v>31</v>
      </c>
      <c r="D3" s="65" t="s">
        <v>30</v>
      </c>
    </row>
    <row r="4" spans="1:32" s="41" customFormat="1" ht="21.75" customHeight="1" x14ac:dyDescent="0.5">
      <c r="A4" s="127"/>
      <c r="B4" s="217" t="s">
        <v>29</v>
      </c>
      <c r="C4" s="217"/>
      <c r="D4" s="217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AB4" s="204"/>
      <c r="AC4" s="204"/>
      <c r="AD4" s="204"/>
    </row>
    <row r="5" spans="1:32" s="41" customFormat="1" ht="20.25" customHeight="1" x14ac:dyDescent="0.55000000000000004">
      <c r="A5" s="21" t="s">
        <v>5</v>
      </c>
      <c r="B5" s="130">
        <v>1164344</v>
      </c>
      <c r="C5" s="130">
        <v>655575</v>
      </c>
      <c r="D5" s="130">
        <v>508769</v>
      </c>
      <c r="E5" s="20"/>
      <c r="F5" s="143"/>
      <c r="G5" s="142"/>
      <c r="H5" s="144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V5" s="20"/>
      <c r="W5" s="20"/>
      <c r="X5" s="56"/>
      <c r="Y5" s="201"/>
      <c r="Z5" s="203"/>
      <c r="AA5" s="203"/>
      <c r="AB5" s="202"/>
      <c r="AC5" s="202"/>
      <c r="AD5" s="202"/>
    </row>
    <row r="6" spans="1:32" s="41" customFormat="1" ht="8.25" customHeight="1" x14ac:dyDescent="0.25">
      <c r="A6" s="21"/>
      <c r="B6" s="129"/>
      <c r="C6" s="129"/>
      <c r="D6" s="129"/>
      <c r="E6" s="56"/>
      <c r="F6" s="56"/>
      <c r="G6" s="56"/>
      <c r="H6" s="56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Y6" s="196"/>
      <c r="Z6" s="204"/>
      <c r="AA6" s="204"/>
      <c r="AB6" s="202"/>
      <c r="AC6" s="202"/>
      <c r="AD6" s="202"/>
    </row>
    <row r="7" spans="1:32" ht="16.5" customHeight="1" x14ac:dyDescent="0.5">
      <c r="A7" s="170" t="s">
        <v>78</v>
      </c>
      <c r="B7" s="149">
        <v>386337</v>
      </c>
      <c r="C7" s="149">
        <v>247940</v>
      </c>
      <c r="D7" s="149">
        <v>138397</v>
      </c>
      <c r="F7" s="145"/>
      <c r="G7" s="142"/>
      <c r="H7" s="140"/>
      <c r="I7" s="155" t="s">
        <v>39</v>
      </c>
      <c r="J7" s="155" t="s">
        <v>8</v>
      </c>
      <c r="K7" s="165" t="s">
        <v>7</v>
      </c>
      <c r="L7" s="155" t="s">
        <v>110</v>
      </c>
      <c r="M7" s="155" t="s">
        <v>111</v>
      </c>
      <c r="N7" s="155" t="s">
        <v>6</v>
      </c>
      <c r="O7" s="166" t="s">
        <v>116</v>
      </c>
      <c r="P7" s="155" t="s">
        <v>2</v>
      </c>
      <c r="Q7" s="155" t="s">
        <v>112</v>
      </c>
      <c r="R7" s="166" t="s">
        <v>113</v>
      </c>
      <c r="S7" s="155" t="s">
        <v>114</v>
      </c>
      <c r="T7" s="155" t="s">
        <v>1</v>
      </c>
      <c r="Y7" s="197"/>
      <c r="Z7" s="198"/>
      <c r="AA7" s="198"/>
      <c r="AB7" s="148"/>
      <c r="AC7" s="148"/>
      <c r="AD7" s="148"/>
      <c r="AE7" s="41"/>
      <c r="AF7" s="41"/>
    </row>
    <row r="8" spans="1:32" ht="16.5" customHeight="1" x14ac:dyDescent="0.5">
      <c r="A8" s="170" t="s">
        <v>76</v>
      </c>
      <c r="B8" s="149" t="s">
        <v>10</v>
      </c>
      <c r="C8" s="149" t="s">
        <v>10</v>
      </c>
      <c r="D8" s="149" t="s">
        <v>10</v>
      </c>
      <c r="F8" s="143"/>
      <c r="G8" s="142"/>
      <c r="H8" s="140"/>
      <c r="I8" s="167" t="s">
        <v>120</v>
      </c>
      <c r="J8" s="20">
        <v>521593</v>
      </c>
      <c r="K8" s="20">
        <v>237044</v>
      </c>
      <c r="L8" s="20">
        <v>199458</v>
      </c>
      <c r="M8" s="20">
        <v>74960</v>
      </c>
      <c r="N8" s="20">
        <v>75980</v>
      </c>
      <c r="O8" s="20">
        <v>41723</v>
      </c>
      <c r="P8" s="20">
        <v>36903</v>
      </c>
      <c r="Q8" s="140">
        <v>18902</v>
      </c>
      <c r="R8" s="140">
        <v>22511</v>
      </c>
      <c r="S8" s="140">
        <v>22355</v>
      </c>
      <c r="T8" s="140">
        <v>48382</v>
      </c>
      <c r="Y8" s="197"/>
      <c r="Z8" s="198"/>
      <c r="AA8" s="198"/>
      <c r="AB8" s="148"/>
      <c r="AC8" s="148"/>
      <c r="AD8" s="148"/>
      <c r="AE8" s="41"/>
      <c r="AF8" s="41"/>
    </row>
    <row r="9" spans="1:32" ht="16.5" customHeight="1" x14ac:dyDescent="0.5">
      <c r="A9" s="170" t="s">
        <v>75</v>
      </c>
      <c r="B9" s="149">
        <v>263063</v>
      </c>
      <c r="C9" s="149">
        <v>131383</v>
      </c>
      <c r="D9" s="149">
        <v>131680</v>
      </c>
      <c r="F9" s="146"/>
      <c r="G9" s="146"/>
      <c r="H9" s="146"/>
      <c r="I9" s="167" t="s">
        <v>119</v>
      </c>
      <c r="J9" s="158">
        <f>B7</f>
        <v>386337</v>
      </c>
      <c r="K9" s="168">
        <f>B9</f>
        <v>263063</v>
      </c>
      <c r="L9" s="158">
        <f>B13</f>
        <v>188017</v>
      </c>
      <c r="M9" s="157">
        <f>B15</f>
        <v>79797</v>
      </c>
      <c r="N9" s="158">
        <f>B12</f>
        <v>53312</v>
      </c>
      <c r="O9" s="169">
        <f>B21</f>
        <v>60283</v>
      </c>
      <c r="P9" s="157">
        <f>B22</f>
        <v>51483</v>
      </c>
      <c r="Q9" s="158">
        <f>B14</f>
        <v>14563</v>
      </c>
      <c r="R9" s="169">
        <f>B23</f>
        <v>15606</v>
      </c>
      <c r="S9" s="157">
        <f>B25</f>
        <v>10717</v>
      </c>
      <c r="T9" s="157">
        <f>B5-SUM(J9:S9)</f>
        <v>41166</v>
      </c>
      <c r="V9" s="41"/>
      <c r="W9" s="41"/>
      <c r="Y9" s="197"/>
      <c r="Z9" s="198"/>
      <c r="AA9" s="198"/>
      <c r="AB9" s="148"/>
      <c r="AC9" s="148"/>
      <c r="AD9" s="148"/>
      <c r="AE9" s="41"/>
      <c r="AF9" s="41"/>
    </row>
    <row r="10" spans="1:32" ht="16.5" customHeight="1" x14ac:dyDescent="0.5">
      <c r="A10" s="170" t="s">
        <v>74</v>
      </c>
      <c r="B10" s="149">
        <v>2053</v>
      </c>
      <c r="C10" s="149">
        <v>2053</v>
      </c>
      <c r="D10" s="149" t="s">
        <v>10</v>
      </c>
      <c r="F10" s="147"/>
      <c r="G10" s="140"/>
      <c r="H10" s="140"/>
      <c r="I10" s="157">
        <f>SUM(J9:T9)</f>
        <v>1164344</v>
      </c>
      <c r="J10" s="158">
        <f>SUM(K9:T9)</f>
        <v>778007</v>
      </c>
      <c r="K10" s="158"/>
      <c r="L10" s="158"/>
      <c r="M10" s="156"/>
      <c r="N10" s="158"/>
      <c r="O10" s="155"/>
      <c r="P10" s="155"/>
      <c r="Q10" s="155"/>
      <c r="R10" s="155"/>
      <c r="S10" s="155"/>
      <c r="T10" s="156"/>
      <c r="V10" s="41"/>
      <c r="W10" s="41"/>
      <c r="Y10" s="197"/>
      <c r="Z10" s="198"/>
      <c r="AA10" s="198"/>
      <c r="AB10" s="148"/>
      <c r="AC10" s="148"/>
      <c r="AD10" s="148"/>
      <c r="AE10" s="41"/>
      <c r="AF10" s="41"/>
    </row>
    <row r="11" spans="1:32" ht="16.5" customHeight="1" x14ac:dyDescent="0.5">
      <c r="A11" s="170" t="s">
        <v>73</v>
      </c>
      <c r="B11" s="149">
        <v>3356</v>
      </c>
      <c r="C11" s="149">
        <v>1847</v>
      </c>
      <c r="D11" s="149">
        <v>1509</v>
      </c>
      <c r="F11" s="141"/>
      <c r="G11" s="142"/>
      <c r="H11" s="140"/>
      <c r="I11" s="157">
        <f>SUM(J8:T8)</f>
        <v>1299811</v>
      </c>
      <c r="J11" s="158">
        <f>SUM(K8:T8)</f>
        <v>778218</v>
      </c>
      <c r="K11" s="159"/>
      <c r="L11" s="158"/>
      <c r="M11" s="158"/>
      <c r="N11" s="158"/>
      <c r="O11" s="155"/>
      <c r="P11" s="155"/>
      <c r="Q11" s="155"/>
      <c r="R11" s="155"/>
      <c r="S11" s="157">
        <f>SUM(J9:S9)</f>
        <v>1123178</v>
      </c>
      <c r="T11" s="156"/>
      <c r="Y11" s="197"/>
      <c r="Z11" s="198"/>
      <c r="AA11" s="198"/>
      <c r="AB11" s="148"/>
      <c r="AC11" s="148"/>
      <c r="AD11" s="148"/>
      <c r="AE11" s="41"/>
      <c r="AF11" s="41"/>
    </row>
    <row r="12" spans="1:32" ht="16.5" customHeight="1" x14ac:dyDescent="0.5">
      <c r="A12" s="170" t="s">
        <v>72</v>
      </c>
      <c r="B12" s="149">
        <v>53312</v>
      </c>
      <c r="C12" s="149">
        <v>52009</v>
      </c>
      <c r="D12" s="149">
        <v>1303</v>
      </c>
      <c r="F12" s="141"/>
      <c r="G12" s="142"/>
      <c r="H12" s="140"/>
      <c r="I12" s="156"/>
      <c r="J12" s="160" t="s">
        <v>115</v>
      </c>
      <c r="K12" s="155"/>
      <c r="L12" s="155"/>
      <c r="M12" s="155"/>
      <c r="N12" s="155"/>
      <c r="O12" s="155"/>
      <c r="P12" s="155"/>
      <c r="Q12" s="155"/>
      <c r="R12" s="155"/>
      <c r="S12" s="155"/>
      <c r="T12" s="156"/>
      <c r="Y12" s="197"/>
      <c r="Z12" s="198"/>
      <c r="AA12" s="198"/>
      <c r="AB12" s="148"/>
      <c r="AC12" s="148"/>
      <c r="AD12" s="148"/>
      <c r="AE12" s="41"/>
      <c r="AF12" s="41"/>
    </row>
    <row r="13" spans="1:32" ht="16.5" customHeight="1" x14ac:dyDescent="0.5">
      <c r="A13" s="170" t="s">
        <v>71</v>
      </c>
      <c r="B13" s="149">
        <v>188017</v>
      </c>
      <c r="C13" s="149">
        <v>102129</v>
      </c>
      <c r="D13" s="149">
        <v>85888</v>
      </c>
      <c r="F13" s="140"/>
      <c r="G13" s="140"/>
      <c r="H13" s="140"/>
      <c r="I13" s="161"/>
      <c r="J13" s="162">
        <f>J9-J8</f>
        <v>-135256</v>
      </c>
      <c r="K13" s="162">
        <f t="shared" ref="K13:S13" si="0">K9-K8</f>
        <v>26019</v>
      </c>
      <c r="L13" s="162">
        <f t="shared" si="0"/>
        <v>-11441</v>
      </c>
      <c r="M13" s="162">
        <f t="shared" si="0"/>
        <v>4837</v>
      </c>
      <c r="N13" s="162">
        <f t="shared" si="0"/>
        <v>-22668</v>
      </c>
      <c r="O13" s="162">
        <f t="shared" si="0"/>
        <v>18560</v>
      </c>
      <c r="P13" s="162">
        <f t="shared" si="0"/>
        <v>14580</v>
      </c>
      <c r="Q13" s="162">
        <f t="shared" si="0"/>
        <v>-4339</v>
      </c>
      <c r="R13" s="162">
        <f t="shared" si="0"/>
        <v>-6905</v>
      </c>
      <c r="S13" s="162">
        <f t="shared" si="0"/>
        <v>-11638</v>
      </c>
      <c r="T13" s="156"/>
      <c r="Y13" s="198"/>
      <c r="Z13" s="198"/>
      <c r="AA13" s="198"/>
      <c r="AB13" s="148"/>
      <c r="AC13" s="148"/>
      <c r="AD13" s="148"/>
      <c r="AE13" s="41"/>
      <c r="AF13" s="41"/>
    </row>
    <row r="14" spans="1:32" ht="16.5" customHeight="1" x14ac:dyDescent="0.5">
      <c r="A14" s="170" t="s">
        <v>70</v>
      </c>
      <c r="B14" s="149">
        <v>14563</v>
      </c>
      <c r="C14" s="149">
        <v>14078</v>
      </c>
      <c r="D14" s="149">
        <v>485</v>
      </c>
      <c r="F14" s="140"/>
      <c r="G14" s="140"/>
      <c r="H14" s="140"/>
      <c r="I14" s="164"/>
      <c r="J14" s="164"/>
      <c r="K14" s="164"/>
      <c r="L14" s="164"/>
      <c r="N14" s="164"/>
      <c r="O14" s="164"/>
      <c r="P14" s="164"/>
      <c r="Q14" s="164"/>
      <c r="R14" s="164"/>
      <c r="S14" s="164"/>
      <c r="T14" s="164"/>
      <c r="Y14" s="197"/>
      <c r="Z14" s="198"/>
      <c r="AA14" s="198"/>
      <c r="AB14" s="148"/>
      <c r="AC14" s="148"/>
      <c r="AD14" s="148"/>
      <c r="AE14" s="41"/>
      <c r="AF14" s="41"/>
    </row>
    <row r="15" spans="1:32" s="56" customFormat="1" ht="16.5" customHeight="1" x14ac:dyDescent="0.5">
      <c r="A15" s="171" t="s">
        <v>69</v>
      </c>
      <c r="B15" s="149">
        <v>79797</v>
      </c>
      <c r="C15" s="149">
        <v>29591</v>
      </c>
      <c r="D15" s="149">
        <v>50206</v>
      </c>
      <c r="E15" s="20"/>
      <c r="F15" s="20"/>
      <c r="Q15" s="144"/>
      <c r="R15" s="144"/>
      <c r="S15" s="144"/>
      <c r="T15" s="144"/>
      <c r="V15" s="20"/>
      <c r="W15" s="20"/>
      <c r="X15" s="20"/>
      <c r="Y15" s="197"/>
      <c r="Z15" s="198"/>
      <c r="AA15" s="198"/>
      <c r="AB15" s="148"/>
      <c r="AC15" s="148"/>
      <c r="AD15" s="148"/>
      <c r="AE15" s="41"/>
      <c r="AF15" s="41"/>
    </row>
    <row r="16" spans="1:32" ht="16.5" customHeight="1" x14ac:dyDescent="0.5">
      <c r="A16" s="172" t="s">
        <v>68</v>
      </c>
      <c r="B16" s="149">
        <v>3876</v>
      </c>
      <c r="C16" s="149">
        <v>1647</v>
      </c>
      <c r="D16" s="149">
        <v>2229</v>
      </c>
      <c r="Q16" s="140"/>
      <c r="R16" s="140"/>
      <c r="S16" s="140"/>
      <c r="T16" s="140"/>
      <c r="Y16" s="197"/>
      <c r="Z16" s="198"/>
      <c r="AA16" s="198"/>
      <c r="AB16" s="148"/>
      <c r="AC16" s="148"/>
      <c r="AD16" s="148"/>
      <c r="AE16" s="41"/>
      <c r="AF16" s="41"/>
    </row>
    <row r="17" spans="1:32" ht="16.5" customHeight="1" x14ac:dyDescent="0.5">
      <c r="A17" s="172" t="s">
        <v>67</v>
      </c>
      <c r="B17" s="149">
        <v>11466</v>
      </c>
      <c r="C17" s="149">
        <v>5405</v>
      </c>
      <c r="D17" s="149">
        <v>6061</v>
      </c>
      <c r="Q17" s="140"/>
      <c r="R17" s="140"/>
      <c r="S17" s="140"/>
      <c r="T17" s="140"/>
      <c r="Y17" s="197"/>
      <c r="Z17" s="198"/>
      <c r="AA17" s="198"/>
      <c r="AB17" s="148"/>
      <c r="AC17" s="148"/>
      <c r="AD17" s="148"/>
      <c r="AE17" s="41"/>
      <c r="AF17" s="41"/>
    </row>
    <row r="18" spans="1:32" ht="16.5" customHeight="1" x14ac:dyDescent="0.5">
      <c r="A18" s="172" t="s">
        <v>66</v>
      </c>
      <c r="B18" s="149">
        <v>2495</v>
      </c>
      <c r="C18" s="149">
        <v>1146</v>
      </c>
      <c r="D18" s="149">
        <v>1349</v>
      </c>
      <c r="E18" s="41"/>
      <c r="F18" s="41"/>
      <c r="Q18" s="140"/>
      <c r="R18" s="140"/>
      <c r="S18" s="140"/>
      <c r="T18" s="140"/>
      <c r="V18" s="56"/>
      <c r="W18" s="56"/>
      <c r="X18" s="41"/>
      <c r="Y18" s="196"/>
      <c r="Z18" s="204"/>
      <c r="AA18" s="204"/>
      <c r="AB18" s="148"/>
      <c r="AC18" s="148"/>
      <c r="AD18" s="148"/>
      <c r="AE18" s="41"/>
      <c r="AF18" s="41"/>
    </row>
    <row r="19" spans="1:32" ht="16.5" customHeight="1" x14ac:dyDescent="0.5">
      <c r="A19" s="173" t="s">
        <v>65</v>
      </c>
      <c r="B19" s="149">
        <v>2056</v>
      </c>
      <c r="C19" s="149">
        <v>671</v>
      </c>
      <c r="D19" s="149">
        <v>1385</v>
      </c>
      <c r="E19" s="41"/>
      <c r="F19" s="41"/>
      <c r="Q19" s="140"/>
      <c r="R19" s="140"/>
      <c r="S19" s="140"/>
      <c r="T19" s="140"/>
      <c r="V19" s="56"/>
      <c r="W19" s="56"/>
      <c r="X19" s="41"/>
      <c r="Y19" s="196"/>
      <c r="Z19" s="204"/>
      <c r="AA19" s="204"/>
      <c r="AB19" s="148"/>
      <c r="AC19" s="148"/>
      <c r="AD19" s="148"/>
      <c r="AE19" s="41"/>
      <c r="AF19" s="41"/>
    </row>
    <row r="20" spans="1:32" ht="16.5" customHeight="1" x14ac:dyDescent="0.5">
      <c r="A20" s="173" t="s">
        <v>64</v>
      </c>
      <c r="B20" s="149">
        <v>2067</v>
      </c>
      <c r="C20" s="149">
        <v>1799</v>
      </c>
      <c r="D20" s="149">
        <v>268</v>
      </c>
      <c r="Q20" s="140"/>
      <c r="R20" s="140"/>
      <c r="S20" s="140"/>
      <c r="T20" s="140"/>
      <c r="V20" s="56"/>
      <c r="W20" s="56"/>
      <c r="X20" s="41"/>
      <c r="Y20" s="200"/>
      <c r="Z20" s="198"/>
      <c r="AA20" s="198"/>
      <c r="AB20" s="148"/>
      <c r="AC20" s="148"/>
      <c r="AD20" s="148"/>
      <c r="AE20" s="41"/>
      <c r="AF20" s="41"/>
    </row>
    <row r="21" spans="1:32" ht="16.5" customHeight="1" x14ac:dyDescent="0.5">
      <c r="A21" s="173" t="s">
        <v>63</v>
      </c>
      <c r="B21" s="149">
        <v>60283</v>
      </c>
      <c r="C21" s="149">
        <v>36567</v>
      </c>
      <c r="D21" s="149">
        <v>23716</v>
      </c>
      <c r="Q21" s="140"/>
      <c r="R21" s="140"/>
      <c r="S21" s="140"/>
      <c r="T21" s="140"/>
      <c r="V21" s="56"/>
      <c r="W21" s="56"/>
      <c r="X21" s="41"/>
      <c r="Y21" s="197"/>
      <c r="Z21" s="198"/>
      <c r="AA21" s="198"/>
      <c r="AB21" s="148"/>
      <c r="AC21" s="148"/>
      <c r="AD21" s="148"/>
      <c r="AE21" s="41"/>
      <c r="AF21" s="41"/>
    </row>
    <row r="22" spans="1:32" ht="16.5" customHeight="1" x14ac:dyDescent="0.5">
      <c r="A22" s="173" t="s">
        <v>62</v>
      </c>
      <c r="B22" s="149">
        <v>51483</v>
      </c>
      <c r="C22" s="149">
        <v>15148</v>
      </c>
      <c r="D22" s="149">
        <v>36335</v>
      </c>
      <c r="Q22" s="140"/>
      <c r="R22" s="140"/>
      <c r="S22" s="140"/>
      <c r="T22" s="140"/>
      <c r="V22" s="56"/>
      <c r="W22" s="56"/>
      <c r="X22" s="41"/>
      <c r="Y22" s="197"/>
      <c r="Z22" s="198"/>
      <c r="AA22" s="198"/>
      <c r="AB22" s="148"/>
      <c r="AC22" s="148"/>
      <c r="AD22" s="148"/>
      <c r="AE22" s="41"/>
      <c r="AF22" s="41"/>
    </row>
    <row r="23" spans="1:32" ht="16.5" customHeight="1" x14ac:dyDescent="0.5">
      <c r="A23" s="173" t="s">
        <v>61</v>
      </c>
      <c r="B23" s="149">
        <v>15606</v>
      </c>
      <c r="C23" s="149">
        <v>2178</v>
      </c>
      <c r="D23" s="149">
        <v>13428</v>
      </c>
      <c r="Q23" s="140"/>
      <c r="R23" s="140"/>
      <c r="S23" s="140"/>
      <c r="T23" s="140"/>
      <c r="V23" s="56"/>
      <c r="W23" s="56"/>
      <c r="X23" s="41"/>
      <c r="Y23" s="197"/>
      <c r="Z23" s="198"/>
      <c r="AA23" s="198"/>
      <c r="AB23" s="148"/>
      <c r="AC23" s="148"/>
      <c r="AD23" s="148"/>
      <c r="AE23" s="41"/>
      <c r="AF23" s="41"/>
    </row>
    <row r="24" spans="1:32" ht="21" customHeight="1" x14ac:dyDescent="0.5">
      <c r="A24" s="173" t="s">
        <v>60</v>
      </c>
      <c r="B24" s="149">
        <v>9886</v>
      </c>
      <c r="C24" s="149">
        <v>4847</v>
      </c>
      <c r="D24" s="149">
        <v>5039</v>
      </c>
      <c r="V24" s="56"/>
      <c r="W24" s="56"/>
      <c r="X24" s="41"/>
      <c r="Y24" s="197"/>
      <c r="Z24" s="198"/>
      <c r="AA24" s="198"/>
      <c r="AB24" s="148"/>
      <c r="AC24" s="148"/>
      <c r="AD24" s="148"/>
      <c r="AE24" s="41"/>
      <c r="AF24" s="41"/>
    </row>
    <row r="25" spans="1:32" ht="16.5" customHeight="1" x14ac:dyDescent="0.5">
      <c r="A25" s="173" t="s">
        <v>59</v>
      </c>
      <c r="B25" s="149">
        <v>10717</v>
      </c>
      <c r="C25" s="149">
        <v>3903</v>
      </c>
      <c r="D25" s="149">
        <v>6814</v>
      </c>
      <c r="V25" s="56"/>
      <c r="W25" s="56"/>
      <c r="X25" s="41"/>
      <c r="Y25" s="197"/>
      <c r="Z25" s="198"/>
      <c r="AA25" s="198"/>
      <c r="AB25" s="148"/>
      <c r="AC25" s="148"/>
      <c r="AD25" s="148"/>
      <c r="AE25" s="41"/>
      <c r="AF25" s="41"/>
    </row>
    <row r="26" spans="1:32" ht="16.5" customHeight="1" x14ac:dyDescent="0.5">
      <c r="A26" s="172" t="s">
        <v>58</v>
      </c>
      <c r="B26" s="149">
        <v>3911</v>
      </c>
      <c r="C26" s="149">
        <v>1234</v>
      </c>
      <c r="D26" s="149">
        <v>2677</v>
      </c>
      <c r="V26" s="56"/>
      <c r="W26" s="56"/>
      <c r="X26" s="41"/>
      <c r="Y26" s="197"/>
      <c r="Z26" s="198"/>
      <c r="AA26" s="198"/>
      <c r="AB26" s="148"/>
      <c r="AC26" s="148"/>
      <c r="AD26" s="148"/>
      <c r="AE26" s="41"/>
      <c r="AF26" s="41"/>
    </row>
    <row r="27" spans="1:32" ht="16.5" customHeight="1" x14ac:dyDescent="0.5">
      <c r="A27" s="173" t="s">
        <v>57</v>
      </c>
      <c r="B27" s="149" t="s">
        <v>10</v>
      </c>
      <c r="C27" s="149" t="s">
        <v>10</v>
      </c>
      <c r="D27" s="149" t="s">
        <v>10</v>
      </c>
      <c r="V27" s="56"/>
      <c r="W27" s="56"/>
      <c r="X27" s="41"/>
      <c r="Y27" s="197"/>
      <c r="Z27" s="198"/>
      <c r="AA27" s="198"/>
      <c r="AB27" s="148"/>
      <c r="AC27" s="148"/>
      <c r="AD27" s="148"/>
      <c r="AE27" s="41"/>
      <c r="AF27" s="41"/>
    </row>
    <row r="28" spans="1:32" s="41" customFormat="1" ht="16.5" customHeight="1" x14ac:dyDescent="0.5">
      <c r="A28" s="173" t="s">
        <v>56</v>
      </c>
      <c r="B28" s="149" t="s">
        <v>10</v>
      </c>
      <c r="C28" s="149" t="s">
        <v>10</v>
      </c>
      <c r="D28" s="149" t="s">
        <v>10</v>
      </c>
      <c r="E28" s="56"/>
      <c r="F28" s="56"/>
      <c r="V28" s="56"/>
      <c r="W28" s="56"/>
      <c r="Y28" s="197"/>
      <c r="Z28" s="198"/>
      <c r="AA28" s="198"/>
      <c r="AB28" s="148"/>
      <c r="AC28" s="148"/>
      <c r="AD28" s="148"/>
    </row>
    <row r="29" spans="1:32" s="41" customFormat="1" ht="25.9" customHeight="1" x14ac:dyDescent="0.5">
      <c r="A29" s="64"/>
      <c r="B29" s="63"/>
      <c r="C29" s="205" t="s">
        <v>25</v>
      </c>
      <c r="D29" s="205"/>
      <c r="E29" s="56"/>
      <c r="F29" s="56"/>
      <c r="V29" s="20"/>
      <c r="W29" s="20"/>
      <c r="X29" s="20"/>
      <c r="Y29" s="20"/>
      <c r="Z29" s="20"/>
      <c r="AA29" s="20"/>
      <c r="AB29" s="20"/>
      <c r="AC29" s="56"/>
      <c r="AD29" s="56"/>
      <c r="AE29" s="20"/>
    </row>
    <row r="30" spans="1:32" ht="18" customHeight="1" x14ac:dyDescent="0.5">
      <c r="A30" s="127" t="s">
        <v>5</v>
      </c>
      <c r="B30" s="62">
        <v>100</v>
      </c>
      <c r="C30" s="62">
        <v>100</v>
      </c>
      <c r="D30" s="62">
        <v>100</v>
      </c>
      <c r="E30" s="56"/>
      <c r="F30" s="56"/>
    </row>
    <row r="31" spans="1:32" ht="16.5" customHeight="1" x14ac:dyDescent="0.5">
      <c r="A31" s="61" t="s">
        <v>77</v>
      </c>
      <c r="B31" s="58">
        <f t="shared" ref="B31:B41" si="1">B7*100/$B$5</f>
        <v>33.180657949884228</v>
      </c>
      <c r="C31" s="58">
        <f t="shared" ref="C31:C37" si="2">C7*100/$C$5</f>
        <v>37.820234145597375</v>
      </c>
      <c r="D31" s="58">
        <f>D7*100/$D$5</f>
        <v>27.202325613392325</v>
      </c>
      <c r="E31" s="56"/>
      <c r="F31" s="56"/>
      <c r="V31" s="56"/>
      <c r="W31" s="56"/>
      <c r="X31" s="41"/>
      <c r="Y31" s="197"/>
      <c r="Z31" s="197"/>
      <c r="AA31" s="197"/>
      <c r="AE31" s="56"/>
    </row>
    <row r="32" spans="1:32" ht="16.5" customHeight="1" x14ac:dyDescent="0.55000000000000004">
      <c r="A32" s="61" t="s">
        <v>76</v>
      </c>
      <c r="B32" s="133" t="s">
        <v>10</v>
      </c>
      <c r="C32" s="133" t="s">
        <v>10</v>
      </c>
      <c r="D32" s="133" t="s">
        <v>10</v>
      </c>
      <c r="E32" s="56"/>
      <c r="F32" s="56"/>
      <c r="V32" s="56"/>
      <c r="W32" s="56"/>
      <c r="X32" s="41"/>
    </row>
    <row r="33" spans="1:27" ht="16.5" customHeight="1" x14ac:dyDescent="0.5">
      <c r="A33" s="61" t="s">
        <v>75</v>
      </c>
      <c r="B33" s="58">
        <f t="shared" si="1"/>
        <v>22.593237050218836</v>
      </c>
      <c r="C33" s="58">
        <f t="shared" si="2"/>
        <v>20.040880143385579</v>
      </c>
      <c r="D33" s="58">
        <f>D9*100/$D$5</f>
        <v>25.882080079564595</v>
      </c>
      <c r="E33" s="56"/>
      <c r="F33" s="56"/>
      <c r="V33" s="56"/>
      <c r="W33" s="56"/>
      <c r="X33" s="41"/>
    </row>
    <row r="34" spans="1:27" ht="16.5" customHeight="1" x14ac:dyDescent="0.55000000000000004">
      <c r="A34" s="61" t="s">
        <v>74</v>
      </c>
      <c r="B34" s="58">
        <f t="shared" si="1"/>
        <v>0.17632246140315921</v>
      </c>
      <c r="C34" s="58">
        <f t="shared" si="2"/>
        <v>0.31316020287533847</v>
      </c>
      <c r="D34" s="133" t="s">
        <v>10</v>
      </c>
      <c r="E34" s="56"/>
      <c r="F34" s="56"/>
    </row>
    <row r="35" spans="1:27" ht="16.5" customHeight="1" x14ac:dyDescent="0.5">
      <c r="A35" s="61" t="s">
        <v>73</v>
      </c>
      <c r="B35" s="58">
        <f t="shared" si="1"/>
        <v>0.28823096954164751</v>
      </c>
      <c r="C35" s="58">
        <f t="shared" si="2"/>
        <v>0.28173740609388703</v>
      </c>
      <c r="D35" s="58">
        <f t="shared" ref="D35:D50" si="3">D11*100/$D$5</f>
        <v>0.29659825972101289</v>
      </c>
      <c r="E35" s="56"/>
      <c r="F35" s="56"/>
    </row>
    <row r="36" spans="1:27" ht="16.5" customHeight="1" x14ac:dyDescent="0.5">
      <c r="A36" s="61" t="s">
        <v>72</v>
      </c>
      <c r="B36" s="58">
        <f>B12*100/$B$5</f>
        <v>4.5787155685948484</v>
      </c>
      <c r="C36" s="58">
        <f t="shared" si="2"/>
        <v>7.9333409602257561</v>
      </c>
      <c r="D36" s="58">
        <f>D12*100/$D$5-0.03</f>
        <v>0.22610837138269038</v>
      </c>
      <c r="E36" s="56"/>
      <c r="F36" s="56"/>
    </row>
    <row r="37" spans="1:27" ht="16.5" customHeight="1" x14ac:dyDescent="0.5">
      <c r="A37" s="61" t="s">
        <v>71</v>
      </c>
      <c r="B37" s="58">
        <f t="shared" si="1"/>
        <v>16.147891001284844</v>
      </c>
      <c r="C37" s="58">
        <f t="shared" si="2"/>
        <v>15.578537924722571</v>
      </c>
      <c r="D37" s="58">
        <f t="shared" si="3"/>
        <v>16.881531697096325</v>
      </c>
      <c r="E37" s="56"/>
      <c r="F37" s="56"/>
      <c r="V37" s="56"/>
      <c r="W37" s="56"/>
      <c r="X37" s="56"/>
      <c r="Y37" s="56"/>
      <c r="Z37" s="56"/>
      <c r="AA37" s="56"/>
    </row>
    <row r="38" spans="1:27" s="56" customFormat="1" ht="16.5" customHeight="1" x14ac:dyDescent="0.5">
      <c r="A38" s="60" t="s">
        <v>70</v>
      </c>
      <c r="B38" s="58">
        <f t="shared" si="1"/>
        <v>1.2507472018578702</v>
      </c>
      <c r="C38" s="58">
        <f>C14*100/$C$5+0.03</f>
        <v>2.17742783053045</v>
      </c>
      <c r="D38" s="58">
        <f t="shared" si="3"/>
        <v>9.5328135165468023E-2</v>
      </c>
      <c r="V38" s="20"/>
      <c r="W38" s="20"/>
      <c r="X38" s="20"/>
      <c r="Y38" s="20"/>
      <c r="Z38" s="20"/>
      <c r="AA38" s="20"/>
    </row>
    <row r="39" spans="1:27" ht="16.5" customHeight="1" x14ac:dyDescent="0.5">
      <c r="A39" s="57" t="s">
        <v>69</v>
      </c>
      <c r="B39" s="58">
        <f t="shared" si="1"/>
        <v>6.853386971547927</v>
      </c>
      <c r="C39" s="58">
        <f t="shared" ref="C39:C50" si="4">C15*100/$C$5</f>
        <v>4.5137474735918852</v>
      </c>
      <c r="D39" s="58">
        <f t="shared" si="3"/>
        <v>9.8681326889020369</v>
      </c>
      <c r="E39" s="56"/>
      <c r="F39" s="56"/>
    </row>
    <row r="40" spans="1:27" ht="16.5" customHeight="1" x14ac:dyDescent="0.5">
      <c r="A40" s="57" t="s">
        <v>68</v>
      </c>
      <c r="B40" s="58">
        <f t="shared" si="1"/>
        <v>0.3328913104718193</v>
      </c>
      <c r="C40" s="58">
        <f>C16*100/$C$5</f>
        <v>0.25122983640315755</v>
      </c>
      <c r="D40" s="58">
        <f>D16*100/$D$5</f>
        <v>0.43811631604913037</v>
      </c>
      <c r="E40" s="56"/>
      <c r="F40" s="56"/>
    </row>
    <row r="41" spans="1:27" ht="16.5" customHeight="1" x14ac:dyDescent="0.5">
      <c r="A41" s="57" t="s">
        <v>67</v>
      </c>
      <c r="B41" s="58">
        <f t="shared" si="1"/>
        <v>0.98476051751028904</v>
      </c>
      <c r="C41" s="58">
        <f t="shared" si="4"/>
        <v>0.82446707089196503</v>
      </c>
      <c r="D41" s="58">
        <f>D17*100/$D$5</f>
        <v>1.1913068602843333</v>
      </c>
      <c r="E41" s="56"/>
      <c r="F41" s="56"/>
    </row>
    <row r="42" spans="1:27" ht="16.5" customHeight="1" x14ac:dyDescent="0.5">
      <c r="A42" s="59" t="s">
        <v>66</v>
      </c>
      <c r="B42" s="58">
        <f>B18*100/$B$5</f>
        <v>0.21428375119380527</v>
      </c>
      <c r="C42" s="58">
        <f>C18*100/$C$5</f>
        <v>0.1748083743278801</v>
      </c>
      <c r="D42" s="58">
        <f t="shared" si="3"/>
        <v>0.26514980275920902</v>
      </c>
      <c r="E42" s="56"/>
      <c r="F42" s="56"/>
      <c r="G42" s="56"/>
      <c r="H42" s="56"/>
      <c r="I42" s="41"/>
    </row>
    <row r="43" spans="1:27" ht="16.5" customHeight="1" x14ac:dyDescent="0.5">
      <c r="A43" s="59" t="s">
        <v>65</v>
      </c>
      <c r="B43" s="58">
        <f t="shared" ref="B43:B48" si="5">B19*100/$B$5</f>
        <v>0.17658011721621789</v>
      </c>
      <c r="C43" s="58">
        <f t="shared" si="4"/>
        <v>0.10235289631239751</v>
      </c>
      <c r="D43" s="58">
        <f t="shared" si="3"/>
        <v>0.27222570557561487</v>
      </c>
      <c r="E43" s="56"/>
      <c r="F43" s="56"/>
      <c r="G43" s="56"/>
      <c r="H43" s="56"/>
      <c r="I43" s="41"/>
    </row>
    <row r="44" spans="1:27" ht="16.5" customHeight="1" x14ac:dyDescent="0.5">
      <c r="A44" s="59" t="s">
        <v>64</v>
      </c>
      <c r="B44" s="58">
        <f t="shared" si="5"/>
        <v>0.17752485519743305</v>
      </c>
      <c r="C44" s="58">
        <f t="shared" si="4"/>
        <v>0.27441558936811195</v>
      </c>
      <c r="D44" s="58">
        <f t="shared" si="3"/>
        <v>5.2676165411021506E-2</v>
      </c>
      <c r="E44" s="56"/>
      <c r="F44" s="56"/>
      <c r="G44" s="56"/>
      <c r="H44" s="56"/>
      <c r="I44" s="41"/>
    </row>
    <row r="45" spans="1:27" ht="16.5" customHeight="1" x14ac:dyDescent="0.5">
      <c r="A45" s="59" t="s">
        <v>63</v>
      </c>
      <c r="B45" s="58">
        <f t="shared" si="5"/>
        <v>5.1774217928722095</v>
      </c>
      <c r="C45" s="58">
        <f t="shared" si="4"/>
        <v>5.5778515044045305</v>
      </c>
      <c r="D45" s="58">
        <f t="shared" si="3"/>
        <v>4.6614475331633809</v>
      </c>
      <c r="E45" s="56"/>
      <c r="F45" s="56"/>
      <c r="G45" s="56"/>
      <c r="H45" s="56"/>
      <c r="I45" s="41"/>
    </row>
    <row r="46" spans="1:27" ht="16.5" customHeight="1" x14ac:dyDescent="0.5">
      <c r="A46" s="59" t="s">
        <v>62</v>
      </c>
      <c r="B46" s="58">
        <f t="shared" si="5"/>
        <v>4.4216314079000707</v>
      </c>
      <c r="C46" s="58">
        <f t="shared" si="4"/>
        <v>2.3106433283758534</v>
      </c>
      <c r="D46" s="58">
        <f t="shared" si="3"/>
        <v>7.1417480231696508</v>
      </c>
      <c r="E46" s="56"/>
      <c r="F46" s="56"/>
      <c r="G46" s="56"/>
      <c r="H46" s="56"/>
      <c r="I46" s="41"/>
    </row>
    <row r="47" spans="1:27" ht="16.5" customHeight="1" x14ac:dyDescent="0.5">
      <c r="A47" s="59" t="s">
        <v>61</v>
      </c>
      <c r="B47" s="58">
        <f t="shared" si="5"/>
        <v>1.3403255395312725</v>
      </c>
      <c r="C47" s="58">
        <f t="shared" si="4"/>
        <v>0.3322274339320444</v>
      </c>
      <c r="D47" s="58">
        <f t="shared" si="3"/>
        <v>2.6393117505193908</v>
      </c>
      <c r="E47" s="56"/>
      <c r="F47" s="56"/>
      <c r="G47" s="56"/>
      <c r="H47" s="56"/>
      <c r="I47" s="41"/>
    </row>
    <row r="48" spans="1:27" ht="16.5" customHeight="1" x14ac:dyDescent="0.5">
      <c r="A48" s="59" t="s">
        <v>60</v>
      </c>
      <c r="B48" s="58">
        <f t="shared" si="5"/>
        <v>0.84906178929938236</v>
      </c>
      <c r="C48" s="58">
        <f t="shared" si="4"/>
        <v>0.73935095145482976</v>
      </c>
      <c r="D48" s="58">
        <f t="shared" si="3"/>
        <v>0.99042984144081103</v>
      </c>
      <c r="E48" s="56"/>
      <c r="F48" s="56"/>
      <c r="G48" s="56"/>
      <c r="H48" s="56"/>
      <c r="I48" s="41"/>
      <c r="J48" s="56"/>
      <c r="K48" s="56"/>
      <c r="L48" s="56"/>
      <c r="M48" s="56"/>
      <c r="V48" s="56"/>
      <c r="W48" s="56"/>
      <c r="X48" s="56"/>
      <c r="Y48" s="56"/>
      <c r="Z48" s="56"/>
      <c r="AA48" s="56"/>
    </row>
    <row r="49" spans="1:27" s="56" customFormat="1" ht="16.5" customHeight="1" x14ac:dyDescent="0.5">
      <c r="A49" s="57" t="s">
        <v>59</v>
      </c>
      <c r="B49" s="58">
        <f>B25*100/$B$5</f>
        <v>0.92043244951663772</v>
      </c>
      <c r="C49" s="58">
        <f t="shared" si="4"/>
        <v>0.59535522251458639</v>
      </c>
      <c r="D49" s="58">
        <f t="shared" si="3"/>
        <v>1.3393111608608228</v>
      </c>
      <c r="I49" s="41"/>
    </row>
    <row r="50" spans="1:27" s="56" customFormat="1" ht="16.5" customHeight="1" x14ac:dyDescent="0.5">
      <c r="A50" s="57" t="s">
        <v>58</v>
      </c>
      <c r="B50" s="58">
        <f>B26*100/$B$5</f>
        <v>0.33589729495750398</v>
      </c>
      <c r="C50" s="58">
        <f t="shared" si="4"/>
        <v>0.18823170499180109</v>
      </c>
      <c r="D50" s="58">
        <f t="shared" si="3"/>
        <v>0.52617199554218119</v>
      </c>
      <c r="I50" s="41"/>
    </row>
    <row r="51" spans="1:27" s="56" customFormat="1" ht="16.5" customHeight="1" x14ac:dyDescent="0.55000000000000004">
      <c r="A51" s="57" t="s">
        <v>57</v>
      </c>
      <c r="B51" s="133" t="s">
        <v>10</v>
      </c>
      <c r="C51" s="133" t="s">
        <v>10</v>
      </c>
      <c r="D51" s="133" t="s">
        <v>10</v>
      </c>
      <c r="I51" s="41"/>
    </row>
    <row r="52" spans="1:27" s="56" customFormat="1" ht="16.5" customHeight="1" x14ac:dyDescent="0.55000000000000004">
      <c r="A52" s="57" t="s">
        <v>56</v>
      </c>
      <c r="B52" s="133" t="s">
        <v>10</v>
      </c>
      <c r="C52" s="133" t="s">
        <v>10</v>
      </c>
      <c r="D52" s="133" t="s">
        <v>10</v>
      </c>
      <c r="I52" s="41"/>
      <c r="J52" s="20"/>
      <c r="K52" s="20"/>
      <c r="L52" s="20"/>
      <c r="M52" s="20"/>
      <c r="V52" s="20"/>
      <c r="W52" s="20"/>
      <c r="X52" s="20"/>
      <c r="Y52" s="20"/>
      <c r="Z52" s="20"/>
      <c r="AA52" s="20"/>
    </row>
    <row r="53" spans="1:27" ht="14.25" customHeight="1" x14ac:dyDescent="0.5">
      <c r="A53" s="55"/>
      <c r="B53" s="54"/>
      <c r="C53" s="54"/>
      <c r="D53" s="54"/>
      <c r="E53" s="56"/>
      <c r="F53" s="56"/>
      <c r="G53" s="56"/>
      <c r="H53" s="56"/>
      <c r="I53" s="41"/>
    </row>
    <row r="55" spans="1:27" ht="14.25" customHeight="1" x14ac:dyDescent="0.5">
      <c r="A55" s="10" t="s">
        <v>9</v>
      </c>
    </row>
    <row r="76" spans="2:4" ht="14.25" customHeight="1" x14ac:dyDescent="0.5">
      <c r="B76" s="53"/>
      <c r="C76" s="53"/>
      <c r="D76" s="20"/>
    </row>
    <row r="77" spans="2:4" ht="14.25" customHeight="1" x14ac:dyDescent="0.5">
      <c r="B77" s="53"/>
      <c r="C77" s="53"/>
      <c r="D77" s="20"/>
    </row>
    <row r="78" spans="2:4" ht="14.25" customHeight="1" x14ac:dyDescent="0.5">
      <c r="B78" s="53"/>
      <c r="C78" s="53"/>
      <c r="D78" s="20"/>
    </row>
    <row r="79" spans="2:4" ht="14.25" customHeight="1" x14ac:dyDescent="0.5">
      <c r="B79" s="53"/>
      <c r="C79" s="53"/>
      <c r="D79" s="20"/>
    </row>
    <row r="80" spans="2:4" ht="14.25" customHeight="1" x14ac:dyDescent="0.5">
      <c r="B80" s="53"/>
      <c r="C80" s="53"/>
      <c r="D80" s="20"/>
    </row>
    <row r="81" spans="2:4" ht="14.25" customHeight="1" x14ac:dyDescent="0.5">
      <c r="B81" s="53"/>
      <c r="C81" s="53"/>
      <c r="D81" s="20"/>
    </row>
    <row r="82" spans="2:4" ht="14.25" customHeight="1" x14ac:dyDescent="0.5">
      <c r="B82" s="53"/>
      <c r="C82" s="53"/>
      <c r="D82" s="20"/>
    </row>
    <row r="83" spans="2:4" ht="14.25" customHeight="1" x14ac:dyDescent="0.5">
      <c r="B83" s="53"/>
      <c r="C83" s="53"/>
      <c r="D83" s="20"/>
    </row>
    <row r="84" spans="2:4" ht="14.25" customHeight="1" x14ac:dyDescent="0.5">
      <c r="B84" s="53"/>
      <c r="C84" s="53"/>
      <c r="D84" s="20"/>
    </row>
    <row r="85" spans="2:4" ht="14.25" customHeight="1" x14ac:dyDescent="0.5">
      <c r="B85" s="53"/>
      <c r="C85" s="53"/>
      <c r="D85" s="20"/>
    </row>
    <row r="86" spans="2:4" ht="14.25" customHeight="1" x14ac:dyDescent="0.5">
      <c r="B86" s="53"/>
      <c r="C86" s="53"/>
      <c r="D86" s="20"/>
    </row>
    <row r="87" spans="2:4" ht="14.25" customHeight="1" x14ac:dyDescent="0.5">
      <c r="B87" s="53"/>
      <c r="C87" s="53"/>
      <c r="D87" s="20"/>
    </row>
    <row r="88" spans="2:4" ht="14.25" customHeight="1" x14ac:dyDescent="0.5">
      <c r="B88" s="53"/>
      <c r="C88" s="53"/>
      <c r="D88" s="20"/>
    </row>
    <row r="89" spans="2:4" ht="14.25" customHeight="1" x14ac:dyDescent="0.5">
      <c r="B89" s="53"/>
      <c r="C89" s="53"/>
      <c r="D89" s="20"/>
    </row>
    <row r="90" spans="2:4" ht="14.25" customHeight="1" x14ac:dyDescent="0.5">
      <c r="B90" s="53"/>
      <c r="C90" s="53"/>
      <c r="D90" s="20"/>
    </row>
    <row r="91" spans="2:4" ht="14.25" customHeight="1" x14ac:dyDescent="0.5">
      <c r="B91" s="53"/>
      <c r="C91" s="53"/>
      <c r="D91" s="20"/>
    </row>
    <row r="92" spans="2:4" ht="14.25" customHeight="1" x14ac:dyDescent="0.5">
      <c r="B92" s="53"/>
      <c r="C92" s="53"/>
      <c r="D92" s="20"/>
    </row>
    <row r="93" spans="2:4" ht="14.25" customHeight="1" x14ac:dyDescent="0.5">
      <c r="B93" s="53"/>
      <c r="C93" s="53"/>
      <c r="D93" s="20"/>
    </row>
    <row r="94" spans="2:4" ht="14.25" customHeight="1" x14ac:dyDescent="0.5">
      <c r="B94" s="53"/>
      <c r="C94" s="53"/>
      <c r="D94" s="20"/>
    </row>
    <row r="95" spans="2:4" ht="14.25" customHeight="1" x14ac:dyDescent="0.5">
      <c r="B95" s="53"/>
      <c r="C95" s="53"/>
      <c r="D95" s="20"/>
    </row>
  </sheetData>
  <mergeCells count="1">
    <mergeCell ref="B4:D4"/>
  </mergeCells>
  <pageMargins left="0.51181102362204722" right="0" top="0.74803149606299213" bottom="0.55118110236220474" header="0.31496062992125984" footer="0.31496062992125984"/>
  <pageSetup paperSize="9" scale="8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ตารางที่3ไตรมาส3 พ.ศ. 2562</vt:lpstr>
      <vt:lpstr>ตารางที่4ไตรมาส 3  พ.ศ. 2561 </vt:lpstr>
      <vt:lpstr>ตารางที่5ไตรมาส3 พ.ศ.2562</vt:lpstr>
      <vt:lpstr>ตารางที่6ไตรมาส 3 พ.ศ.2562 </vt:lpstr>
      <vt:lpstr>ตารางที่7ไตรมาส3พ.ศ. 2562 </vt:lpstr>
      <vt:lpstr>ตารางที่1ไตรมาส3พ.ศ.2562</vt:lpstr>
      <vt:lpstr>ตารางที่2ไตรมาส3 พ.ศ.2562 </vt:lpstr>
      <vt:lpstr>ตารางที่3ไตรมาส3พ.ศ. 2562</vt:lpstr>
      <vt:lpstr>ตารางที่4ไตรมาส 3 พ.ศ. 2561</vt:lpstr>
      <vt:lpstr>ตารางที่5ไตรมาส3พ.ศ.2562</vt:lpstr>
      <vt:lpstr>ตารางที่6ไตรมาส 3พ.ศ.2562</vt:lpstr>
      <vt:lpstr>ตารางที่7ไตรมาส3พ.ศ. 2562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2</cp:lastModifiedBy>
  <cp:lastPrinted>2019-10-12T07:18:34Z</cp:lastPrinted>
  <dcterms:created xsi:type="dcterms:W3CDTF">2001-06-27T09:38:18Z</dcterms:created>
  <dcterms:modified xsi:type="dcterms:W3CDTF">2019-10-12T07:22:20Z</dcterms:modified>
</cp:coreProperties>
</file>