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4" sheetId="12" r:id="rId1"/>
  </sheets>
  <definedNames>
    <definedName name="_xlnm.Print_Area" localSheetId="0">ตารางที่4!$A$1:$E$52</definedName>
  </definedNames>
  <calcPr calcId="125725"/>
</workbook>
</file>

<file path=xl/calcChain.xml><?xml version="1.0" encoding="utf-8"?>
<calcChain xmlns="http://schemas.openxmlformats.org/spreadsheetml/2006/main">
  <c r="O27" i="12"/>
  <c r="P27" s="1"/>
  <c r="O28"/>
  <c r="P28" s="1"/>
  <c r="O26"/>
  <c r="P26" s="1"/>
  <c r="J33"/>
  <c r="V34"/>
  <c r="W34"/>
  <c r="X34"/>
  <c r="Y34"/>
  <c r="Z34"/>
  <c r="AA34"/>
  <c r="AB34"/>
  <c r="AC34"/>
  <c r="AD34"/>
  <c r="U34"/>
  <c r="T34"/>
  <c r="K34"/>
  <c r="L34"/>
  <c r="M34"/>
  <c r="N34"/>
  <c r="O34"/>
  <c r="P34"/>
  <c r="Q34"/>
  <c r="R34"/>
  <c r="S34"/>
  <c r="J34"/>
  <c r="I34"/>
  <c r="V33"/>
  <c r="W33"/>
  <c r="X33"/>
  <c r="Y33"/>
  <c r="Z33"/>
  <c r="AA33"/>
  <c r="AB33"/>
  <c r="AC33"/>
  <c r="AD33"/>
  <c r="U33"/>
  <c r="T33"/>
  <c r="L33"/>
  <c r="M33"/>
  <c r="N33"/>
  <c r="O33"/>
  <c r="P33"/>
  <c r="Q33"/>
  <c r="R33"/>
  <c r="S33"/>
  <c r="K33"/>
  <c r="I33"/>
  <c r="C26"/>
  <c r="B26"/>
  <c r="H34" l="1"/>
  <c r="H33"/>
  <c r="B7"/>
  <c r="D7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I31"/>
  <c r="J31"/>
  <c r="K31"/>
  <c r="L31"/>
  <c r="M31"/>
  <c r="N31"/>
  <c r="O31"/>
  <c r="P31"/>
  <c r="Q31"/>
  <c r="R31"/>
  <c r="H31"/>
  <c r="N22"/>
  <c r="M22"/>
  <c r="L22"/>
  <c r="K22"/>
  <c r="J22"/>
  <c r="I22"/>
  <c r="I23" s="1"/>
  <c r="H22"/>
  <c r="N21"/>
  <c r="M21"/>
  <c r="L21"/>
  <c r="L23" s="1"/>
  <c r="K21"/>
  <c r="J21"/>
  <c r="J23" s="1"/>
  <c r="I21"/>
  <c r="H21"/>
  <c r="N16"/>
  <c r="O21" s="1"/>
  <c r="H12"/>
  <c r="O22" s="1"/>
  <c r="C5"/>
  <c r="C50" s="1"/>
  <c r="D17"/>
  <c r="D12"/>
  <c r="C12"/>
  <c r="C36" s="1"/>
  <c r="B12"/>
  <c r="E2"/>
  <c r="D25"/>
  <c r="D24"/>
  <c r="D23"/>
  <c r="D22"/>
  <c r="D21"/>
  <c r="D20"/>
  <c r="D19"/>
  <c r="D18"/>
  <c r="C25"/>
  <c r="C49" s="1"/>
  <c r="C24"/>
  <c r="C48" s="1"/>
  <c r="C23"/>
  <c r="C47" s="1"/>
  <c r="C22"/>
  <c r="C46" s="1"/>
  <c r="C21"/>
  <c r="C45" s="1"/>
  <c r="C20"/>
  <c r="C44" s="1"/>
  <c r="C19"/>
  <c r="C43" s="1"/>
  <c r="C18"/>
  <c r="C42" s="1"/>
  <c r="C17"/>
  <c r="C41" s="1"/>
  <c r="B25"/>
  <c r="B24"/>
  <c r="B23"/>
  <c r="B22"/>
  <c r="B21"/>
  <c r="B20"/>
  <c r="B19"/>
  <c r="B18"/>
  <c r="B17"/>
  <c r="D16"/>
  <c r="C16"/>
  <c r="C40" s="1"/>
  <c r="C15"/>
  <c r="C39" s="1"/>
  <c r="D14"/>
  <c r="C14"/>
  <c r="C38" s="1"/>
  <c r="B16"/>
  <c r="B10"/>
  <c r="B15"/>
  <c r="B14"/>
  <c r="D13"/>
  <c r="C13"/>
  <c r="C37" s="1"/>
  <c r="B13"/>
  <c r="D11"/>
  <c r="C11"/>
  <c r="C35" s="1"/>
  <c r="B11"/>
  <c r="D10"/>
  <c r="C10"/>
  <c r="C34" s="1"/>
  <c r="C9"/>
  <c r="C33" s="1"/>
  <c r="B9"/>
  <c r="D8"/>
  <c r="C8"/>
  <c r="C32" s="1"/>
  <c r="B8"/>
  <c r="B32" s="1"/>
  <c r="D6"/>
  <c r="C6"/>
  <c r="B6"/>
  <c r="D5"/>
  <c r="B5"/>
  <c r="B50" s="1"/>
  <c r="D32" l="1"/>
  <c r="D34"/>
  <c r="B37"/>
  <c r="B39"/>
  <c r="B40"/>
  <c r="D38"/>
  <c r="B41"/>
  <c r="B43"/>
  <c r="B45"/>
  <c r="B49"/>
  <c r="D44"/>
  <c r="D48"/>
  <c r="D41"/>
  <c r="B38"/>
  <c r="B44"/>
  <c r="H35"/>
  <c r="D35"/>
  <c r="D40"/>
  <c r="B48"/>
  <c r="D43"/>
  <c r="D47"/>
  <c r="D36"/>
  <c r="D31"/>
  <c r="D37"/>
  <c r="B47"/>
  <c r="D42"/>
  <c r="D46"/>
  <c r="Q22"/>
  <c r="R22" s="1"/>
  <c r="D39"/>
  <c r="D50"/>
  <c r="D33"/>
  <c r="C51"/>
  <c r="B51"/>
  <c r="C31"/>
  <c r="D51"/>
  <c r="B33"/>
  <c r="B35"/>
  <c r="B34"/>
  <c r="B42"/>
  <c r="B46"/>
  <c r="D45"/>
  <c r="D49"/>
  <c r="B36"/>
  <c r="M23"/>
  <c r="N23"/>
  <c r="B31"/>
  <c r="H23"/>
  <c r="O23"/>
  <c r="K23"/>
  <c r="P22"/>
  <c r="P21"/>
  <c r="Q21"/>
  <c r="C29"/>
  <c r="D30"/>
  <c r="C30"/>
  <c r="D29"/>
  <c r="B30"/>
  <c r="B29"/>
  <c r="P23" l="1"/>
  <c r="R21"/>
  <c r="R23" s="1"/>
  <c r="Q23"/>
</calcChain>
</file>

<file path=xl/sharedStrings.xml><?xml version="1.0" encoding="utf-8"?>
<sst xmlns="http://schemas.openxmlformats.org/spreadsheetml/2006/main" count="94" uniqueCount="49">
  <si>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</si>
  <si>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</si>
  <si>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</si>
  <si>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</si>
  <si>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</si>
  <si>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</si>
  <si>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จำนวน</t>
  </si>
  <si>
    <t>ร้อยละ</t>
  </si>
  <si>
    <t>16. การศึกษา</t>
  </si>
  <si>
    <t>19. กิจกรรมบริการด้านอื่นๆ</t>
  </si>
  <si>
    <t>20 ลูกจ้างในครัวเรือนส่วนบุคคล</t>
  </si>
  <si>
    <t>2. การทำเหมืองแร่ และเหมืองหิน</t>
  </si>
  <si>
    <t>3. การผลิต</t>
  </si>
  <si>
    <t>4. การไฟฟ้า ก๊าซ และไอน้ำ</t>
  </si>
  <si>
    <t>11. กิจการทางการเงินและการประกันภัย</t>
  </si>
  <si>
    <t>22. ไม่ทราบ</t>
  </si>
  <si>
    <t>5. การจัดหาน้ำ บำบัดน้ำเสีย</t>
  </si>
  <si>
    <t>14. การบริหารและการสนับสนุน</t>
  </si>
  <si>
    <t>10. ข้อมูลข่าวสารและการสื่อสาร</t>
  </si>
  <si>
    <t>เกษตรกรรม</t>
  </si>
  <si>
    <t>ขายส่งฯ</t>
  </si>
  <si>
    <t>การผลิต</t>
  </si>
  <si>
    <t>ก่อสร้าง</t>
  </si>
  <si>
    <t>โรงแรม</t>
  </si>
  <si>
    <t>การบริหาร</t>
  </si>
  <si>
    <t>การศึกษา</t>
  </si>
  <si>
    <t>อื่นๆ</t>
  </si>
  <si>
    <t>ทำกราฟ</t>
  </si>
  <si>
    <t xml:space="preserve">7. การขายส่ง การขายปลีก </t>
  </si>
  <si>
    <t>1. เกษตรกรรม การป่าไม้  และการประมง</t>
  </si>
  <si>
    <t>8. การขนส่ง ที่เก็บสินค้า</t>
  </si>
  <si>
    <t>9. กิจกรรมโรงแรม และอาหาร</t>
  </si>
  <si>
    <t>12. กิจกรรมอสังหาริมทรัพย์</t>
  </si>
  <si>
    <t>13. กิจกรรมทางวิชาชีพและเทคนิค</t>
  </si>
  <si>
    <t>15 การบริหารราชการ และป้องกันประเทศ</t>
  </si>
  <si>
    <t>17. สุขภาพ และสังคมสงเคราะห์</t>
  </si>
  <si>
    <t>18. ศิลปะ ความบันเทิง นันทนาการ</t>
  </si>
  <si>
    <t>21. องค์การระหว่างประเทศ</t>
  </si>
  <si>
    <t>ตารางที่ 4  จำนวนและร้อยละของผู้มีงานทำ  จำแนกตามอุตสาหกรรม และเพศ</t>
  </si>
  <si>
    <t>..</t>
  </si>
  <si>
    <t>นอกเกษตร</t>
  </si>
  <si>
    <t>ปี 59</t>
  </si>
  <si>
    <t>ปี 58</t>
  </si>
  <si>
    <t>ผลต่าง</t>
  </si>
  <si>
    <t>ผลต่างแบบปัดเศษ</t>
  </si>
  <si>
    <t>ทำแผนภูมิ</t>
  </si>
  <si>
    <t>ขายส่ง/ปลีก</t>
  </si>
  <si>
    <t>การบริหารราชการ</t>
  </si>
  <si>
    <t>ที่มา : การสำรวจภาวะการทำงานของประชากร จังหวัดกาญจนบุรี ไตรมาส 3 : กรกฎาคม-กันยายน 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</si>
</sst>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  <numFmt numFmtId="191" formatCode="#,###\-"/>
  </numFmts>
  <fonts count="3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b/>
      <sz val="12.5"/>
      <color rgb="FF002060"/>
      <name val="TH SarabunPSK"/>
      <family val="2"/>
    </font>
    <font>
      <b/>
      <sz val="11"/>
      <color rgb="FF002060"/>
      <name val="TH SarabunPSK"/>
      <family val="2"/>
    </font>
    <font>
      <b/>
      <sz val="13"/>
      <color rgb="FF00206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</cellStyleXfs>
  <cellXfs count="88">
    <xf numFmtId="0" fontId="0" fillId="0" borderId="0" xfId="0"/>
    <xf numFmtId="0" fontId="2" fillId="0" borderId="0" xfId="0" applyFont="1"/>
    <xf numFmtId="0" fontId="4" fillId="0" borderId="0" xfId="0" applyFont="1"/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189" fontId="6" fillId="0" borderId="1" xfId="1" applyNumberFormat="1" applyFont="1" applyBorder="1" applyAlignment="1">
      <alignment horizontal="right" vertical="justify"/>
    </xf>
    <xf numFmtId="0" fontId="10" fillId="0" borderId="0" xfId="0" applyFont="1"/>
    <xf numFmtId="188" fontId="10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0" fillId="0" borderId="0" xfId="0" applyFont="1" applyBorder="1"/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vertical="center"/>
    </xf>
    <xf numFmtId="3" fontId="5" fillId="0" borderId="0" xfId="0" applyNumberFormat="1" applyFont="1"/>
    <xf numFmtId="190" fontId="16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Border="1" applyAlignment="1">
      <alignment horizontal="right" vertical="center"/>
    </xf>
    <xf numFmtId="189" fontId="14" fillId="0" borderId="0" xfId="1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quotePrefix="1" applyFont="1" applyAlignment="1" applyProtection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89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3" fontId="15" fillId="0" borderId="0" xfId="0" applyNumberFormat="1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/>
    </xf>
    <xf numFmtId="3" fontId="17" fillId="0" borderId="0" xfId="0" applyNumberFormat="1" applyFont="1"/>
    <xf numFmtId="3" fontId="15" fillId="0" borderId="0" xfId="0" applyNumberFormat="1" applyFont="1"/>
    <xf numFmtId="0" fontId="15" fillId="0" borderId="0" xfId="0" applyFont="1" applyBorder="1"/>
    <xf numFmtId="0" fontId="15" fillId="0" borderId="0" xfId="0" applyFont="1" applyBorder="1" applyAlignment="1" applyProtection="1">
      <alignment horizontal="left" vertical="center"/>
    </xf>
    <xf numFmtId="3" fontId="18" fillId="0" borderId="0" xfId="0" applyNumberFormat="1" applyFont="1" applyAlignment="1">
      <alignment vertical="center"/>
    </xf>
    <xf numFmtId="189" fontId="17" fillId="0" borderId="0" xfId="0" applyNumberFormat="1" applyFont="1"/>
    <xf numFmtId="3" fontId="15" fillId="0" borderId="0" xfId="0" applyNumberFormat="1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189" fontId="19" fillId="0" borderId="0" xfId="0" applyNumberFormat="1" applyFont="1"/>
    <xf numFmtId="3" fontId="19" fillId="0" borderId="0" xfId="0" applyNumberFormat="1" applyFont="1"/>
    <xf numFmtId="0" fontId="14" fillId="0" borderId="0" xfId="0" applyFont="1" applyAlignment="1">
      <alignment horizontal="center"/>
    </xf>
    <xf numFmtId="189" fontId="15" fillId="0" borderId="0" xfId="0" applyNumberFormat="1" applyFont="1"/>
    <xf numFmtId="190" fontId="18" fillId="0" borderId="0" xfId="0" applyNumberFormat="1" applyFont="1" applyAlignment="1">
      <alignment horizontal="right" vertical="center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188" fontId="14" fillId="0" borderId="0" xfId="0" applyNumberFormat="1" applyFont="1" applyAlignment="1">
      <alignment horizontal="right" vertical="center"/>
    </xf>
    <xf numFmtId="188" fontId="15" fillId="0" borderId="0" xfId="0" applyNumberFormat="1" applyFont="1" applyAlignment="1">
      <alignment horizontal="right" vertical="center"/>
    </xf>
    <xf numFmtId="189" fontId="8" fillId="0" borderId="0" xfId="3" applyNumberFormat="1" applyFont="1" applyAlignment="1">
      <alignment horizontal="right"/>
    </xf>
    <xf numFmtId="189" fontId="9" fillId="0" borderId="0" xfId="3" applyNumberFormat="1" applyFont="1" applyAlignment="1">
      <alignment horizontal="right"/>
    </xf>
    <xf numFmtId="188" fontId="14" fillId="0" borderId="0" xfId="0" applyNumberFormat="1" applyFont="1" applyAlignment="1">
      <alignment vertical="center"/>
    </xf>
    <xf numFmtId="189" fontId="20" fillId="2" borderId="0" xfId="3" applyNumberFormat="1" applyFont="1" applyFill="1" applyAlignment="1">
      <alignment horizontal="right"/>
    </xf>
    <xf numFmtId="189" fontId="21" fillId="0" borderId="0" xfId="1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3" fontId="22" fillId="0" borderId="0" xfId="0" applyNumberFormat="1" applyFont="1"/>
    <xf numFmtId="3" fontId="22" fillId="0" borderId="0" xfId="0" applyNumberFormat="1" applyFont="1" applyAlignment="1">
      <alignment vertical="center"/>
    </xf>
    <xf numFmtId="189" fontId="22" fillId="0" borderId="0" xfId="0" applyNumberFormat="1" applyFont="1"/>
    <xf numFmtId="189" fontId="15" fillId="0" borderId="0" xfId="0" applyNumberFormat="1" applyFont="1" applyAlignment="1">
      <alignment horizontal="center"/>
    </xf>
    <xf numFmtId="189" fontId="23" fillId="2" borderId="0" xfId="3" applyNumberFormat="1" applyFont="1" applyFill="1" applyAlignment="1">
      <alignment horizontal="right"/>
    </xf>
    <xf numFmtId="0" fontId="15" fillId="0" borderId="0" xfId="0" applyFont="1" applyAlignment="1">
      <alignment horizontal="right"/>
    </xf>
    <xf numFmtId="3" fontId="24" fillId="0" borderId="0" xfId="0" applyNumberFormat="1" applyFont="1" applyAlignment="1">
      <alignment vertical="center"/>
    </xf>
    <xf numFmtId="3" fontId="24" fillId="0" borderId="0" xfId="0" applyNumberFormat="1" applyFont="1"/>
    <xf numFmtId="3" fontId="24" fillId="0" borderId="0" xfId="0" applyNumberFormat="1" applyFont="1" applyBorder="1" applyAlignment="1">
      <alignment horizontal="right" vertical="center"/>
    </xf>
    <xf numFmtId="3" fontId="25" fillId="0" borderId="0" xfId="0" applyNumberFormat="1" applyFont="1"/>
    <xf numFmtId="3" fontId="25" fillId="0" borderId="0" xfId="0" applyNumberFormat="1" applyFont="1" applyBorder="1" applyAlignment="1">
      <alignment horizontal="right" vertical="center"/>
    </xf>
    <xf numFmtId="3" fontId="26" fillId="0" borderId="0" xfId="0" applyNumberFormat="1" applyFont="1"/>
    <xf numFmtId="189" fontId="20" fillId="0" borderId="0" xfId="1" applyNumberFormat="1" applyFont="1" applyAlignment="1">
      <alignment horizontal="right"/>
    </xf>
    <xf numFmtId="189" fontId="15" fillId="0" borderId="0" xfId="0" applyNumberFormat="1" applyFont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7" fillId="3" borderId="3" xfId="0" applyFont="1" applyFill="1" applyBorder="1"/>
    <xf numFmtId="0" fontId="7" fillId="3" borderId="0" xfId="0" applyFont="1" applyFill="1"/>
    <xf numFmtId="189" fontId="9" fillId="3" borderId="0" xfId="1" applyNumberFormat="1" applyFont="1" applyFill="1" applyAlignment="1">
      <alignment horizontal="right"/>
    </xf>
    <xf numFmtId="189" fontId="8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191" fontId="15" fillId="0" borderId="0" xfId="0" applyNumberFormat="1" applyFont="1" applyBorder="1" applyAlignment="1">
      <alignment horizontal="right" vertical="center"/>
    </xf>
    <xf numFmtId="190" fontId="15" fillId="0" borderId="0" xfId="0" applyNumberFormat="1" applyFont="1" applyAlignment="1">
      <alignment horizontal="right" vertical="center"/>
    </xf>
    <xf numFmtId="189" fontId="27" fillId="0" borderId="0" xfId="1" applyNumberFormat="1" applyFont="1"/>
    <xf numFmtId="189" fontId="28" fillId="0" borderId="0" xfId="1" applyNumberFormat="1" applyFont="1"/>
    <xf numFmtId="189" fontId="27" fillId="0" borderId="0" xfId="1" applyNumberFormat="1" applyFont="1" applyAlignment="1">
      <alignment horizontal="right"/>
    </xf>
    <xf numFmtId="189" fontId="29" fillId="0" borderId="0" xfId="1" applyNumberFormat="1" applyFont="1" applyAlignment="1">
      <alignment horizontal="right"/>
    </xf>
    <xf numFmtId="0" fontId="15" fillId="0" borderId="4" xfId="0" applyFont="1" applyBorder="1"/>
    <xf numFmtId="190" fontId="15" fillId="0" borderId="4" xfId="0" applyNumberFormat="1" applyFont="1" applyBorder="1" applyAlignment="1">
      <alignment horizontal="right" vertical="center"/>
    </xf>
  </cellXfs>
  <cellStyles count="7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AD73"/>
  <sheetViews>
    <sheetView tabSelected="1" view="pageBreakPreview" topLeftCell="A37" zoomScaleSheetLayoutView="100" workbookViewId="0">
      <selection activeCell="A52" sqref="A52"/>
    </sheetView>
  </sheetViews>
  <sheetFormatPr defaultRowHeight="14.25" customHeight="1"/>
  <cols>
    <col min="1" max="1" width="41.85546875" style="5" customWidth="1"/>
    <col min="2" max="4" width="15.85546875" style="5" customWidth="1"/>
    <col min="5" max="5" width="5.42578125" style="5" customWidth="1"/>
    <col min="6" max="6" width="5.85546875" style="5" customWidth="1"/>
    <col min="7" max="13" width="7.5703125" style="5" customWidth="1"/>
    <col min="14" max="14" width="7.140625" style="5" customWidth="1"/>
    <col min="15" max="15" width="7.5703125" style="5" customWidth="1"/>
    <col min="16" max="16" width="8.7109375" style="5" customWidth="1"/>
    <col min="17" max="19" width="7.5703125" style="5" customWidth="1"/>
    <col min="20" max="22" width="7.140625" style="5" customWidth="1"/>
    <col min="23" max="23" width="9.140625" style="5" customWidth="1"/>
    <col min="24" max="29" width="7.140625" style="5" customWidth="1"/>
    <col min="30" max="16384" width="9.140625" style="5"/>
  </cols>
  <sheetData>
    <row r="1" spans="1:27" s="6" customFormat="1" ht="23.25" customHeight="1">
      <c r="A1" s="1" t="s">
        <v>38</v>
      </c>
      <c r="B1" s="5"/>
      <c r="C1" s="5"/>
      <c r="D1" s="5"/>
    </row>
    <row r="2" spans="1:27" s="6" customFormat="1" ht="15" customHeight="1">
      <c r="A2" s="2"/>
      <c r="B2" s="5"/>
      <c r="C2" s="5"/>
      <c r="D2" s="5"/>
      <c r="E2" s="15" t="e">
        <f>#REF!</f>
        <v>#REF!</v>
      </c>
    </row>
    <row r="3" spans="1:27" s="76" customFormat="1" ht="22.5" customHeight="1">
      <c r="A3" s="73" t="s">
        <v>4</v>
      </c>
      <c r="B3" s="74" t="s">
        <v>0</v>
      </c>
      <c r="C3" s="74" t="s">
        <v>1</v>
      </c>
      <c r="D3" s="74" t="s">
        <v>2</v>
      </c>
      <c r="E3" s="75"/>
      <c r="H3" s="77"/>
    </row>
    <row r="4" spans="1:27" s="6" customFormat="1" ht="20.25" customHeight="1">
      <c r="A4" s="7"/>
      <c r="B4" s="13"/>
      <c r="C4" s="14" t="s">
        <v>6</v>
      </c>
      <c r="D4" s="13"/>
      <c r="G4" s="6" t="s">
        <v>41</v>
      </c>
      <c r="H4" s="5" t="s">
        <v>19</v>
      </c>
      <c r="J4" s="5" t="s">
        <v>21</v>
      </c>
      <c r="M4" s="5" t="s">
        <v>22</v>
      </c>
      <c r="N4" s="5" t="s">
        <v>20</v>
      </c>
      <c r="P4" s="5" t="s">
        <v>23</v>
      </c>
    </row>
    <row r="5" spans="1:27" s="24" customFormat="1" ht="15.95" customHeight="1">
      <c r="A5" s="21" t="s">
        <v>3</v>
      </c>
      <c r="B5" s="22">
        <f>G5</f>
        <v>465515.5</v>
      </c>
      <c r="C5" s="22">
        <f>G6</f>
        <v>254834.96</v>
      </c>
      <c r="D5" s="22">
        <f>G7</f>
        <v>210680.54</v>
      </c>
      <c r="E5" s="23"/>
      <c r="G5" s="78">
        <v>465515.5</v>
      </c>
      <c r="H5" s="78">
        <v>220431.35999999999</v>
      </c>
      <c r="I5" s="78">
        <v>281.43</v>
      </c>
      <c r="J5" s="78">
        <v>56088.99</v>
      </c>
      <c r="K5" s="78">
        <v>3085.6</v>
      </c>
      <c r="L5" s="78">
        <v>575.58000000000004</v>
      </c>
      <c r="M5" s="78">
        <v>28528.45</v>
      </c>
      <c r="N5" s="78">
        <v>62459.6</v>
      </c>
      <c r="O5" s="78">
        <v>5660.58</v>
      </c>
      <c r="P5" s="78">
        <v>28972.06</v>
      </c>
      <c r="Q5" s="78">
        <v>594.86</v>
      </c>
      <c r="R5" s="78">
        <v>2429.63</v>
      </c>
    </row>
    <row r="6" spans="1:27" s="27" customFormat="1" ht="15.95" customHeight="1">
      <c r="A6" s="25" t="s">
        <v>29</v>
      </c>
      <c r="B6" s="26">
        <f>H5</f>
        <v>220431.35999999999</v>
      </c>
      <c r="C6" s="26">
        <f>H6</f>
        <v>124508.29</v>
      </c>
      <c r="D6" s="26">
        <f>H7</f>
        <v>95923.07</v>
      </c>
      <c r="E6" s="23"/>
      <c r="G6" s="79">
        <v>254834.96</v>
      </c>
      <c r="H6" s="79">
        <v>124508.29</v>
      </c>
      <c r="I6" s="79">
        <v>0</v>
      </c>
      <c r="J6" s="79">
        <v>30883.439999999999</v>
      </c>
      <c r="K6" s="79">
        <v>3085.6</v>
      </c>
      <c r="L6" s="79">
        <v>172.87</v>
      </c>
      <c r="M6" s="79">
        <v>25653.8</v>
      </c>
      <c r="N6" s="79">
        <v>31821.33</v>
      </c>
      <c r="O6" s="79">
        <v>4849.3999999999996</v>
      </c>
      <c r="P6" s="79">
        <v>8220.2000000000007</v>
      </c>
      <c r="Q6" s="79">
        <v>594.86</v>
      </c>
      <c r="R6" s="79">
        <v>615.24</v>
      </c>
    </row>
    <row r="7" spans="1:27" s="27" customFormat="1" ht="15.95" customHeight="1">
      <c r="A7" s="29" t="s">
        <v>11</v>
      </c>
      <c r="B7" s="26">
        <f>I5</f>
        <v>281.43</v>
      </c>
      <c r="C7" s="80">
        <v>0</v>
      </c>
      <c r="D7" s="26">
        <f>I7</f>
        <v>281.43</v>
      </c>
      <c r="E7" s="23"/>
      <c r="G7" s="79">
        <v>210680.54</v>
      </c>
      <c r="H7" s="79">
        <v>95923.07</v>
      </c>
      <c r="I7" s="79">
        <v>281.43</v>
      </c>
      <c r="J7" s="79">
        <v>25205.56</v>
      </c>
      <c r="K7" s="79">
        <v>0</v>
      </c>
      <c r="L7" s="79">
        <v>402.71</v>
      </c>
      <c r="M7" s="79">
        <v>2874.65</v>
      </c>
      <c r="N7" s="79">
        <v>30638.26</v>
      </c>
      <c r="O7" s="79">
        <v>811.17</v>
      </c>
      <c r="P7" s="79">
        <v>20751.86</v>
      </c>
      <c r="Q7" s="79">
        <v>0</v>
      </c>
      <c r="R7" s="79">
        <v>1814.39</v>
      </c>
    </row>
    <row r="8" spans="1:27" s="27" customFormat="1" ht="15.95" customHeight="1">
      <c r="A8" s="29" t="s">
        <v>12</v>
      </c>
      <c r="B8" s="26">
        <f>J5</f>
        <v>56088.99</v>
      </c>
      <c r="C8" s="26">
        <f>J6</f>
        <v>30883.439999999999</v>
      </c>
      <c r="D8" s="26">
        <f>J7</f>
        <v>25205.56</v>
      </c>
      <c r="E8" s="23"/>
      <c r="G8" s="55"/>
      <c r="H8" s="56"/>
      <c r="I8" s="56"/>
      <c r="J8" s="31" t="s">
        <v>24</v>
      </c>
      <c r="K8" s="31" t="s">
        <v>25</v>
      </c>
      <c r="L8" s="56"/>
      <c r="M8" s="56"/>
      <c r="N8" s="56"/>
      <c r="O8" s="56"/>
      <c r="P8" s="56"/>
      <c r="Q8" s="56"/>
      <c r="R8" s="56"/>
    </row>
    <row r="9" spans="1:27" s="27" customFormat="1" ht="15.95" customHeight="1">
      <c r="A9" s="29" t="s">
        <v>13</v>
      </c>
      <c r="B9" s="26">
        <f>K5</f>
        <v>3085.6</v>
      </c>
      <c r="C9" s="26">
        <f>K6</f>
        <v>3085.6</v>
      </c>
      <c r="D9" s="80">
        <v>0</v>
      </c>
      <c r="E9" s="23"/>
      <c r="G9" s="78">
        <v>1047.44</v>
      </c>
      <c r="H9" s="78">
        <v>1204.97</v>
      </c>
      <c r="I9" s="78">
        <v>3219.21</v>
      </c>
      <c r="J9" s="78">
        <v>17443.21</v>
      </c>
      <c r="K9" s="78">
        <v>11741.13</v>
      </c>
      <c r="L9" s="78">
        <v>6404.09</v>
      </c>
      <c r="M9" s="78">
        <v>5301.58</v>
      </c>
      <c r="N9" s="78">
        <v>7906.5</v>
      </c>
      <c r="O9" s="78">
        <v>1733.71</v>
      </c>
      <c r="P9" s="78">
        <v>405.52</v>
      </c>
      <c r="Q9" s="78">
        <v>0</v>
      </c>
      <c r="R9" s="56"/>
    </row>
    <row r="10" spans="1:27" s="27" customFormat="1" ht="15.95" customHeight="1">
      <c r="A10" s="29" t="s">
        <v>16</v>
      </c>
      <c r="B10" s="26">
        <f>L5</f>
        <v>575.58000000000004</v>
      </c>
      <c r="C10" s="26">
        <f>L6</f>
        <v>172.87</v>
      </c>
      <c r="D10" s="26">
        <f>L7</f>
        <v>402.71</v>
      </c>
      <c r="E10" s="23"/>
      <c r="G10" s="79">
        <v>170.1</v>
      </c>
      <c r="H10" s="79">
        <v>810.83</v>
      </c>
      <c r="I10" s="79">
        <v>1418.94</v>
      </c>
      <c r="J10" s="79">
        <v>12006.66</v>
      </c>
      <c r="K10" s="79">
        <v>3651.74</v>
      </c>
      <c r="L10" s="79">
        <v>748.04</v>
      </c>
      <c r="M10" s="79">
        <v>2045.59</v>
      </c>
      <c r="N10" s="79">
        <v>2434.63</v>
      </c>
      <c r="O10" s="79">
        <v>737.88</v>
      </c>
      <c r="P10" s="79">
        <v>405.52</v>
      </c>
      <c r="Q10" s="79">
        <v>0</v>
      </c>
      <c r="R10" s="56"/>
    </row>
    <row r="11" spans="1:27" s="31" customFormat="1" ht="15.95" customHeight="1">
      <c r="A11" s="29" t="s">
        <v>5</v>
      </c>
      <c r="B11" s="26">
        <f>M5</f>
        <v>28528.45</v>
      </c>
      <c r="C11" s="26">
        <f>M6</f>
        <v>25653.8</v>
      </c>
      <c r="D11" s="26">
        <f>M7</f>
        <v>2874.65</v>
      </c>
      <c r="E11" s="23"/>
      <c r="G11" s="79">
        <v>877.34</v>
      </c>
      <c r="H11" s="79">
        <v>394.14</v>
      </c>
      <c r="I11" s="79">
        <v>1800.28</v>
      </c>
      <c r="J11" s="79">
        <v>5436.55</v>
      </c>
      <c r="K11" s="79">
        <v>8089.39</v>
      </c>
      <c r="L11" s="79">
        <v>5656.05</v>
      </c>
      <c r="M11" s="79">
        <v>3255.98</v>
      </c>
      <c r="N11" s="79">
        <v>5471.88</v>
      </c>
      <c r="O11" s="79">
        <v>995.83</v>
      </c>
      <c r="P11" s="79">
        <v>0</v>
      </c>
      <c r="Q11" s="79">
        <v>0</v>
      </c>
      <c r="R11" s="57"/>
    </row>
    <row r="12" spans="1:27" s="31" customFormat="1" ht="15.95" customHeight="1">
      <c r="A12" s="29" t="s">
        <v>28</v>
      </c>
      <c r="B12" s="26">
        <f>N5</f>
        <v>62459.6</v>
      </c>
      <c r="C12" s="26">
        <f>N6</f>
        <v>31821.33</v>
      </c>
      <c r="D12" s="26">
        <f>N7</f>
        <v>30638.26</v>
      </c>
      <c r="G12" s="58" t="s">
        <v>26</v>
      </c>
      <c r="H12" s="42">
        <f>I5+K5+L5+O5+Q5+R5+G9+H9+I9+L9+M9+N9+O9+P9+Q9</f>
        <v>39850.699999999997</v>
      </c>
      <c r="I12" s="42"/>
      <c r="J12" s="42"/>
      <c r="K12" s="42"/>
      <c r="L12" s="42"/>
      <c r="M12" s="42"/>
      <c r="N12" s="42"/>
      <c r="O12" s="42"/>
      <c r="P12" s="57"/>
      <c r="Q12" s="57"/>
      <c r="R12" s="57"/>
    </row>
    <row r="13" spans="1:27" s="31" customFormat="1" ht="15.95" customHeight="1">
      <c r="A13" s="35" t="s">
        <v>30</v>
      </c>
      <c r="B13" s="26">
        <f>O5</f>
        <v>5660.58</v>
      </c>
      <c r="C13" s="26">
        <f>O6</f>
        <v>4849.3999999999996</v>
      </c>
      <c r="D13" s="26">
        <f>O7</f>
        <v>811.17</v>
      </c>
      <c r="E13" s="23"/>
      <c r="G13" s="32"/>
      <c r="H13" s="33"/>
      <c r="I13" s="33"/>
      <c r="J13" s="34"/>
      <c r="K13" s="33"/>
      <c r="L13" s="33"/>
      <c r="M13" s="34"/>
      <c r="N13" s="34" t="s">
        <v>42</v>
      </c>
      <c r="O13" s="34"/>
      <c r="P13" s="23">
        <v>452959.33</v>
      </c>
      <c r="Q13" s="23">
        <v>181523.42</v>
      </c>
      <c r="R13" s="23">
        <v>287.29000000000002</v>
      </c>
      <c r="S13" s="23">
        <v>60319.92</v>
      </c>
      <c r="T13" s="23">
        <v>4802.49</v>
      </c>
      <c r="U13" s="23">
        <v>560.04999999999995</v>
      </c>
      <c r="V13" s="23">
        <v>31379.91</v>
      </c>
      <c r="W13" s="23">
        <v>68738.399999999994</v>
      </c>
      <c r="X13" s="23">
        <v>4500.97</v>
      </c>
      <c r="Y13" s="23">
        <v>27804.07</v>
      </c>
      <c r="Z13" s="23">
        <v>989</v>
      </c>
      <c r="AA13" s="23">
        <v>791.57</v>
      </c>
    </row>
    <row r="14" spans="1:27" s="31" customFormat="1" ht="15.95" customHeight="1">
      <c r="A14" s="36" t="s">
        <v>31</v>
      </c>
      <c r="B14" s="37">
        <f>P5</f>
        <v>28972.06</v>
      </c>
      <c r="C14" s="37">
        <f>P6</f>
        <v>8220.2000000000007</v>
      </c>
      <c r="D14" s="37">
        <f>P7</f>
        <v>20751.86</v>
      </c>
      <c r="E14" s="23"/>
      <c r="F14" s="35"/>
      <c r="G14" s="38"/>
      <c r="H14" s="39"/>
      <c r="I14" s="30"/>
      <c r="J14" s="34"/>
      <c r="K14" s="30"/>
      <c r="L14" s="39"/>
      <c r="M14" s="34"/>
      <c r="N14" s="34"/>
      <c r="O14" s="50"/>
      <c r="P14" s="28">
        <v>253765.79</v>
      </c>
      <c r="Q14" s="28">
        <v>104683.06</v>
      </c>
      <c r="R14" s="28">
        <v>0</v>
      </c>
      <c r="S14" s="28">
        <v>34400.81</v>
      </c>
      <c r="T14" s="28">
        <v>4395.92</v>
      </c>
      <c r="U14" s="28">
        <v>218.59</v>
      </c>
      <c r="V14" s="28">
        <v>26150.3</v>
      </c>
      <c r="W14" s="28">
        <v>36204.67</v>
      </c>
      <c r="X14" s="28">
        <v>3724.39</v>
      </c>
      <c r="Y14" s="28">
        <v>9291.33</v>
      </c>
      <c r="Z14" s="28">
        <v>737.63</v>
      </c>
      <c r="AA14" s="28">
        <v>177.85</v>
      </c>
    </row>
    <row r="15" spans="1:27" s="31" customFormat="1" ht="15.95" customHeight="1">
      <c r="A15" s="36" t="s">
        <v>18</v>
      </c>
      <c r="B15" s="40">
        <f>Q5</f>
        <v>594.86</v>
      </c>
      <c r="C15" s="40">
        <f>Q6</f>
        <v>594.86</v>
      </c>
      <c r="D15" s="80">
        <v>0</v>
      </c>
      <c r="E15" s="23"/>
      <c r="F15" s="35"/>
      <c r="G15" s="38"/>
      <c r="H15" s="39"/>
      <c r="I15" s="30"/>
      <c r="J15" s="34"/>
      <c r="K15" s="30"/>
      <c r="L15" s="34"/>
      <c r="M15" s="34"/>
      <c r="N15" s="59" t="s">
        <v>26</v>
      </c>
      <c r="O15" s="51"/>
      <c r="P15" s="28">
        <v>199193.54</v>
      </c>
      <c r="Q15" s="28">
        <v>76840.36</v>
      </c>
      <c r="R15" s="28">
        <v>287.29000000000002</v>
      </c>
      <c r="S15" s="28">
        <v>25919.11</v>
      </c>
      <c r="T15" s="28">
        <v>406.57</v>
      </c>
      <c r="U15" s="28">
        <v>341.47</v>
      </c>
      <c r="V15" s="28">
        <v>5229.6099999999997</v>
      </c>
      <c r="W15" s="28">
        <v>32533.73</v>
      </c>
      <c r="X15" s="28">
        <v>776.57</v>
      </c>
      <c r="Y15" s="28">
        <v>18512.75</v>
      </c>
      <c r="Z15" s="28">
        <v>251.37</v>
      </c>
      <c r="AA15" s="28">
        <v>613.73</v>
      </c>
    </row>
    <row r="16" spans="1:27" s="35" customFormat="1" ht="15.95" customHeight="1">
      <c r="A16" s="35" t="s">
        <v>14</v>
      </c>
      <c r="B16" s="40">
        <f>R5</f>
        <v>2429.63</v>
      </c>
      <c r="C16" s="40">
        <f>R6</f>
        <v>615.24</v>
      </c>
      <c r="D16" s="40">
        <f>R7</f>
        <v>1814.39</v>
      </c>
      <c r="E16" s="23"/>
      <c r="F16" s="31"/>
      <c r="G16" s="38"/>
      <c r="H16" s="39"/>
      <c r="I16" s="39"/>
      <c r="J16" s="39"/>
      <c r="K16" s="39"/>
      <c r="L16" s="39"/>
      <c r="M16" s="39"/>
      <c r="N16" s="60">
        <f>R13+T13+U13+X13+Z13+AA13+Q16+R16+S16+V16+W16+X16+Y16+Z16+AA16</f>
        <v>48273.109999999993</v>
      </c>
      <c r="O16" s="51"/>
      <c r="P16" s="51"/>
      <c r="Q16" s="23">
        <v>787.5</v>
      </c>
      <c r="R16" s="23">
        <v>1608.35</v>
      </c>
      <c r="S16" s="23">
        <v>9423.65</v>
      </c>
      <c r="T16" s="23">
        <v>22217.79</v>
      </c>
      <c r="U16" s="23">
        <v>12702.7</v>
      </c>
      <c r="V16" s="23">
        <v>8162.51</v>
      </c>
      <c r="W16" s="23">
        <v>3979.95</v>
      </c>
      <c r="X16" s="23">
        <v>11758.82</v>
      </c>
      <c r="Y16" s="23">
        <v>620.96</v>
      </c>
      <c r="Z16" s="23">
        <v>0</v>
      </c>
      <c r="AA16" s="23">
        <v>0</v>
      </c>
    </row>
    <row r="17" spans="1:27" s="35" customFormat="1" ht="15.95" customHeight="1">
      <c r="A17" s="35" t="s">
        <v>32</v>
      </c>
      <c r="B17" s="26">
        <f>G9</f>
        <v>1047.44</v>
      </c>
      <c r="C17" s="40">
        <f>G10</f>
        <v>170.1</v>
      </c>
      <c r="D17" s="40">
        <f>G11</f>
        <v>877.34</v>
      </c>
      <c r="E17" s="23"/>
      <c r="F17" s="31"/>
      <c r="Q17" s="28">
        <v>424.19</v>
      </c>
      <c r="R17" s="28">
        <v>724.99</v>
      </c>
      <c r="S17" s="28">
        <v>6091.65</v>
      </c>
      <c r="T17" s="28">
        <v>14959.45</v>
      </c>
      <c r="U17" s="28">
        <v>3220.44</v>
      </c>
      <c r="V17" s="28">
        <v>898.71</v>
      </c>
      <c r="W17" s="28">
        <v>2797.15</v>
      </c>
      <c r="X17" s="28">
        <v>4490.66</v>
      </c>
      <c r="Y17" s="28">
        <v>174.01</v>
      </c>
      <c r="Z17" s="28">
        <v>0</v>
      </c>
      <c r="AA17" s="28">
        <v>0</v>
      </c>
    </row>
    <row r="18" spans="1:27" s="31" customFormat="1" ht="15.95" customHeight="1">
      <c r="A18" s="35" t="s">
        <v>33</v>
      </c>
      <c r="B18" s="26">
        <f>H9</f>
        <v>1204.97</v>
      </c>
      <c r="C18" s="40">
        <f>H10</f>
        <v>810.83</v>
      </c>
      <c r="D18" s="40">
        <f>H11</f>
        <v>394.14</v>
      </c>
      <c r="E18" s="23"/>
      <c r="H18" s="31" t="s">
        <v>27</v>
      </c>
      <c r="Q18" s="28">
        <v>363.31</v>
      </c>
      <c r="R18" s="28">
        <v>883.35</v>
      </c>
      <c r="S18" s="28">
        <v>3331.99</v>
      </c>
      <c r="T18" s="28">
        <v>7258.35</v>
      </c>
      <c r="U18" s="28">
        <v>9482.27</v>
      </c>
      <c r="V18" s="28">
        <v>7263.79</v>
      </c>
      <c r="W18" s="28">
        <v>1182.8</v>
      </c>
      <c r="X18" s="28">
        <v>7268.17</v>
      </c>
      <c r="Y18" s="28">
        <v>446.95</v>
      </c>
      <c r="Z18" s="28">
        <v>0</v>
      </c>
      <c r="AA18" s="28">
        <v>0</v>
      </c>
    </row>
    <row r="19" spans="1:27" s="31" customFormat="1" ht="15.95" customHeight="1">
      <c r="A19" s="35" t="s">
        <v>17</v>
      </c>
      <c r="B19" s="26">
        <f>I9</f>
        <v>3219.21</v>
      </c>
      <c r="C19" s="40">
        <f>I10</f>
        <v>1418.94</v>
      </c>
      <c r="D19" s="40">
        <f>I11</f>
        <v>1800.28</v>
      </c>
      <c r="E19" s="23"/>
    </row>
    <row r="20" spans="1:27" s="31" customFormat="1" ht="15.95" customHeight="1">
      <c r="A20" s="31" t="s">
        <v>34</v>
      </c>
      <c r="B20" s="37">
        <f>J9</f>
        <v>17443.21</v>
      </c>
      <c r="C20" s="37">
        <f>J10</f>
        <v>12006.66</v>
      </c>
      <c r="D20" s="37">
        <f>J11</f>
        <v>5436.55</v>
      </c>
      <c r="E20" s="23"/>
      <c r="H20" s="31" t="s">
        <v>19</v>
      </c>
      <c r="I20" s="31" t="s">
        <v>20</v>
      </c>
      <c r="J20" s="31" t="s">
        <v>21</v>
      </c>
      <c r="K20" s="31" t="s">
        <v>22</v>
      </c>
      <c r="L20" s="31" t="s">
        <v>23</v>
      </c>
      <c r="M20" s="31" t="s">
        <v>24</v>
      </c>
      <c r="N20" s="31" t="s">
        <v>25</v>
      </c>
      <c r="O20" s="32" t="s">
        <v>26</v>
      </c>
      <c r="P20" s="31" t="s">
        <v>0</v>
      </c>
      <c r="Q20" s="31" t="s">
        <v>40</v>
      </c>
      <c r="R20" s="31" t="s">
        <v>0</v>
      </c>
    </row>
    <row r="21" spans="1:27" s="31" customFormat="1" ht="15.95" customHeight="1">
      <c r="A21" s="31" t="s">
        <v>8</v>
      </c>
      <c r="B21" s="40">
        <f>K9</f>
        <v>11741.13</v>
      </c>
      <c r="C21" s="40">
        <f>K10</f>
        <v>3651.74</v>
      </c>
      <c r="D21" s="40">
        <f>K11</f>
        <v>8089.39</v>
      </c>
      <c r="E21" s="23"/>
      <c r="G21" s="62" t="s">
        <v>42</v>
      </c>
      <c r="H21" s="53">
        <f>Q13</f>
        <v>181523.42</v>
      </c>
      <c r="I21" s="53">
        <f>W13</f>
        <v>68738.399999999994</v>
      </c>
      <c r="J21" s="53">
        <f>S13</f>
        <v>60319.92</v>
      </c>
      <c r="K21" s="53">
        <f>V13</f>
        <v>31379.91</v>
      </c>
      <c r="L21" s="53">
        <f>Y13</f>
        <v>27804.07</v>
      </c>
      <c r="M21" s="53">
        <f>T16</f>
        <v>22217.79</v>
      </c>
      <c r="N21" s="53">
        <f>U16</f>
        <v>12702.7</v>
      </c>
      <c r="O21" s="59">
        <f>N16</f>
        <v>48273.109999999993</v>
      </c>
      <c r="P21" s="61">
        <f>SUM(H21:O21)</f>
        <v>452959.31999999995</v>
      </c>
      <c r="Q21" s="61">
        <f>I21+J21+K21+L21+M21+N21+O21</f>
        <v>271435.90000000002</v>
      </c>
      <c r="R21" s="61">
        <f>H21+Q21</f>
        <v>452959.32000000007</v>
      </c>
    </row>
    <row r="22" spans="1:27" s="31" customFormat="1" ht="15.95" customHeight="1">
      <c r="A22" s="31" t="s">
        <v>35</v>
      </c>
      <c r="B22" s="40">
        <f>L9</f>
        <v>6404.09</v>
      </c>
      <c r="C22" s="40">
        <f>L10</f>
        <v>748.04</v>
      </c>
      <c r="D22" s="40">
        <f>L11</f>
        <v>5656.05</v>
      </c>
      <c r="E22" s="23"/>
      <c r="G22" s="32" t="s">
        <v>41</v>
      </c>
      <c r="H22" s="41">
        <f>H5</f>
        <v>220431.35999999999</v>
      </c>
      <c r="I22" s="41">
        <f>N5</f>
        <v>62459.6</v>
      </c>
      <c r="J22" s="41">
        <f>J5</f>
        <v>56088.99</v>
      </c>
      <c r="K22" s="41">
        <f>M5</f>
        <v>28528.45</v>
      </c>
      <c r="L22" s="41">
        <f>P5</f>
        <v>28972.06</v>
      </c>
      <c r="M22" s="41">
        <f>J9</f>
        <v>17443.21</v>
      </c>
      <c r="N22" s="41">
        <f>K9</f>
        <v>11741.13</v>
      </c>
      <c r="O22" s="41">
        <f>H12</f>
        <v>39850.699999999997</v>
      </c>
      <c r="P22" s="41">
        <f>SUM(H22:O22)</f>
        <v>465515.5</v>
      </c>
      <c r="Q22" s="41">
        <f>I22+J22+K22+L22+M22+N22+O22</f>
        <v>245084.14</v>
      </c>
      <c r="R22" s="41">
        <f>H22+Q22</f>
        <v>465515.5</v>
      </c>
    </row>
    <row r="23" spans="1:27" s="31" customFormat="1" ht="15.95" customHeight="1">
      <c r="A23" s="31" t="s">
        <v>36</v>
      </c>
      <c r="B23" s="40">
        <f>M9</f>
        <v>5301.58</v>
      </c>
      <c r="C23" s="40">
        <f>M10</f>
        <v>2045.59</v>
      </c>
      <c r="D23" s="40">
        <f>M11</f>
        <v>3255.98</v>
      </c>
      <c r="E23" s="23"/>
      <c r="G23" s="31" t="s">
        <v>43</v>
      </c>
      <c r="H23" s="63">
        <f>H22-H21</f>
        <v>38907.939999999973</v>
      </c>
      <c r="I23" s="63">
        <f t="shared" ref="I23:R23" si="0">I22-I21</f>
        <v>-6278.7999999999956</v>
      </c>
      <c r="J23" s="63">
        <f t="shared" si="0"/>
        <v>-4230.93</v>
      </c>
      <c r="K23" s="63">
        <f t="shared" si="0"/>
        <v>-2851.4599999999991</v>
      </c>
      <c r="L23" s="63">
        <f t="shared" si="0"/>
        <v>1167.9900000000016</v>
      </c>
      <c r="M23" s="63">
        <f t="shared" si="0"/>
        <v>-4774.5800000000017</v>
      </c>
      <c r="N23" s="63">
        <f t="shared" si="0"/>
        <v>-961.57000000000153</v>
      </c>
      <c r="O23" s="63">
        <f t="shared" si="0"/>
        <v>-8422.4099999999962</v>
      </c>
      <c r="P23" s="63">
        <f t="shared" si="0"/>
        <v>12556.180000000051</v>
      </c>
      <c r="Q23" s="63">
        <f t="shared" si="0"/>
        <v>-26351.760000000009</v>
      </c>
      <c r="R23" s="63">
        <f t="shared" si="0"/>
        <v>12556.179999999935</v>
      </c>
    </row>
    <row r="24" spans="1:27" s="31" customFormat="1" ht="15.95" customHeight="1">
      <c r="A24" s="31" t="s">
        <v>9</v>
      </c>
      <c r="B24" s="40">
        <f>N9</f>
        <v>7906.5</v>
      </c>
      <c r="C24" s="40">
        <f>N10</f>
        <v>2434.63</v>
      </c>
      <c r="D24" s="40">
        <f>N11</f>
        <v>5471.88</v>
      </c>
      <c r="E24" s="23"/>
      <c r="O24" s="43"/>
      <c r="P24" s="43"/>
      <c r="Q24" s="43"/>
      <c r="R24" s="43"/>
      <c r="S24" s="43"/>
      <c r="T24" s="43"/>
      <c r="U24" s="43"/>
      <c r="V24" s="43"/>
      <c r="X24" s="43"/>
    </row>
    <row r="25" spans="1:27" s="31" customFormat="1" ht="15.95" customHeight="1">
      <c r="A25" s="31" t="s">
        <v>10</v>
      </c>
      <c r="B25" s="40">
        <f>O9</f>
        <v>1733.71</v>
      </c>
      <c r="C25" s="40">
        <f>O10</f>
        <v>737.88</v>
      </c>
      <c r="D25" s="40">
        <f>O11</f>
        <v>995.83</v>
      </c>
      <c r="E25" s="23"/>
      <c r="G25" s="82" t="s">
        <v>45</v>
      </c>
      <c r="H25" s="83" t="s">
        <v>19</v>
      </c>
      <c r="I25" s="83" t="s">
        <v>46</v>
      </c>
      <c r="J25" s="83" t="s">
        <v>21</v>
      </c>
      <c r="K25" s="83" t="s">
        <v>23</v>
      </c>
      <c r="L25" s="83" t="s">
        <v>22</v>
      </c>
      <c r="M25" s="82" t="s">
        <v>47</v>
      </c>
      <c r="N25" s="82" t="s">
        <v>25</v>
      </c>
      <c r="O25" s="84" t="s">
        <v>26</v>
      </c>
      <c r="P25" s="84" t="s">
        <v>0</v>
      </c>
      <c r="Q25" s="28"/>
      <c r="R25" s="28"/>
      <c r="S25" s="28"/>
      <c r="T25" s="28"/>
      <c r="U25" s="28"/>
      <c r="V25" s="44"/>
      <c r="W25" s="44"/>
      <c r="X25" s="28"/>
    </row>
    <row r="26" spans="1:27" s="31" customFormat="1" ht="15.95" customHeight="1">
      <c r="A26" s="31" t="s">
        <v>37</v>
      </c>
      <c r="B26" s="40">
        <f>P9</f>
        <v>405.52</v>
      </c>
      <c r="C26" s="40">
        <f>P10</f>
        <v>405.52</v>
      </c>
      <c r="D26" s="80">
        <v>0</v>
      </c>
      <c r="G26" s="82"/>
      <c r="H26" s="82">
        <v>220431.35999999999</v>
      </c>
      <c r="I26" s="85">
        <v>62459.6</v>
      </c>
      <c r="J26" s="85">
        <v>56088.99</v>
      </c>
      <c r="K26" s="85">
        <v>28972.06</v>
      </c>
      <c r="L26" s="85">
        <v>28528.45</v>
      </c>
      <c r="M26" s="85">
        <v>17443.21</v>
      </c>
      <c r="N26" s="85">
        <v>11741.13</v>
      </c>
      <c r="O26" s="84">
        <f>I5+K5+L5+O5+Q5+R5+G9+H9+I9+L9+M9+N9+O9+P9+Q9</f>
        <v>39850.699999999997</v>
      </c>
      <c r="P26" s="84">
        <f>SUM(H26:O26)</f>
        <v>465515.5</v>
      </c>
      <c r="Q26" s="28"/>
      <c r="R26" s="28"/>
      <c r="S26" s="28"/>
      <c r="T26" s="28"/>
      <c r="U26" s="28"/>
      <c r="V26" s="44"/>
      <c r="W26" s="44"/>
      <c r="X26" s="28"/>
    </row>
    <row r="27" spans="1:27" s="31" customFormat="1" ht="15.95" customHeight="1">
      <c r="A27" s="35" t="s">
        <v>15</v>
      </c>
      <c r="B27" s="80">
        <v>0</v>
      </c>
      <c r="C27" s="80">
        <v>0</v>
      </c>
      <c r="D27" s="80">
        <v>0</v>
      </c>
      <c r="G27" s="82"/>
      <c r="H27" s="82">
        <v>124508.29</v>
      </c>
      <c r="I27" s="85">
        <v>31821.33</v>
      </c>
      <c r="J27" s="85">
        <v>30883.439999999999</v>
      </c>
      <c r="K27" s="85">
        <v>8220.2000000000007</v>
      </c>
      <c r="L27" s="85">
        <v>25653.8</v>
      </c>
      <c r="M27" s="85">
        <v>12006.66</v>
      </c>
      <c r="N27" s="85">
        <v>3651.74</v>
      </c>
      <c r="O27" s="84">
        <f t="shared" ref="O27:O28" si="1">I6+K6+L6+O6+Q6+R6+G10+H10+I10+L10+M10+N10+O10+P10+Q10</f>
        <v>18089.500000000004</v>
      </c>
      <c r="P27" s="84">
        <f t="shared" ref="P27:P28" si="2">SUM(H27:O27)</f>
        <v>254834.96</v>
      </c>
      <c r="Q27" s="28"/>
      <c r="R27" s="28"/>
      <c r="S27" s="28"/>
      <c r="T27" s="28"/>
      <c r="U27" s="28"/>
      <c r="V27" s="44"/>
      <c r="W27" s="44"/>
      <c r="X27" s="28"/>
    </row>
    <row r="28" spans="1:27" s="31" customFormat="1" ht="15.95" customHeight="1">
      <c r="B28" s="46"/>
      <c r="C28" s="47" t="s">
        <v>7</v>
      </c>
      <c r="D28" s="46"/>
      <c r="G28" s="82"/>
      <c r="H28" s="82">
        <v>95923.07</v>
      </c>
      <c r="I28" s="85">
        <v>30638.26</v>
      </c>
      <c r="J28" s="85">
        <v>25205.56</v>
      </c>
      <c r="K28" s="85">
        <v>20751.86</v>
      </c>
      <c r="L28" s="85">
        <v>2874.65</v>
      </c>
      <c r="M28" s="85">
        <v>5436.55</v>
      </c>
      <c r="N28" s="85">
        <v>8089.39</v>
      </c>
      <c r="O28" s="84">
        <f t="shared" si="1"/>
        <v>21761.200000000001</v>
      </c>
      <c r="P28" s="84">
        <f t="shared" si="2"/>
        <v>210680.54</v>
      </c>
    </row>
    <row r="29" spans="1:27" s="31" customFormat="1" ht="15.95" customHeight="1">
      <c r="A29" s="21" t="s">
        <v>3</v>
      </c>
      <c r="B29" s="48">
        <f>B5*100/$B$5</f>
        <v>100</v>
      </c>
      <c r="C29" s="48">
        <f>C5*100/$C$5</f>
        <v>100</v>
      </c>
      <c r="D29" s="48">
        <f>D5*100/$D$5</f>
        <v>100</v>
      </c>
      <c r="E29" s="24"/>
      <c r="F29" s="52"/>
      <c r="G29" s="62" t="s">
        <v>42</v>
      </c>
      <c r="H29" s="65">
        <v>191209</v>
      </c>
      <c r="I29" s="66">
        <v>71043</v>
      </c>
      <c r="J29" s="67">
        <v>64721</v>
      </c>
      <c r="K29" s="66">
        <v>25154</v>
      </c>
      <c r="L29" s="67">
        <v>35650</v>
      </c>
      <c r="M29" s="66">
        <v>16364</v>
      </c>
      <c r="N29" s="66">
        <v>15378</v>
      </c>
      <c r="O29" s="66">
        <v>48154</v>
      </c>
      <c r="P29" s="66">
        <v>467673</v>
      </c>
      <c r="Q29" s="66">
        <v>276464</v>
      </c>
      <c r="R29" s="66">
        <v>467673</v>
      </c>
    </row>
    <row r="30" spans="1:27" s="31" customFormat="1" ht="15.95" customHeight="1">
      <c r="A30" s="25" t="s">
        <v>29</v>
      </c>
      <c r="B30" s="49">
        <f t="shared" ref="B30:D51" si="3">B6*100/$B$5</f>
        <v>47.352098909703329</v>
      </c>
      <c r="C30" s="49">
        <f t="shared" ref="C30:C50" si="4">C6*100/$C$5</f>
        <v>48.858402316542438</v>
      </c>
      <c r="D30" s="49">
        <f t="shared" ref="D30:D49" si="5">D6*100/$D$5</f>
        <v>45.530104489005012</v>
      </c>
      <c r="E30" s="27"/>
      <c r="F30" s="27"/>
      <c r="G30" s="32" t="s">
        <v>41</v>
      </c>
      <c r="H30" s="68">
        <v>219162</v>
      </c>
      <c r="I30" s="68">
        <v>69231</v>
      </c>
      <c r="J30" s="69">
        <v>58241</v>
      </c>
      <c r="K30" s="68">
        <v>33801</v>
      </c>
      <c r="L30" s="69">
        <v>32916</v>
      </c>
      <c r="M30" s="68">
        <v>14902</v>
      </c>
      <c r="N30" s="68">
        <v>11775</v>
      </c>
      <c r="O30" s="68">
        <v>36060</v>
      </c>
      <c r="P30" s="68">
        <v>476089</v>
      </c>
      <c r="Q30" s="68">
        <v>256927</v>
      </c>
      <c r="R30" s="68">
        <v>476089</v>
      </c>
    </row>
    <row r="31" spans="1:27" s="31" customFormat="1" ht="15.95" customHeight="1">
      <c r="A31" s="29" t="s">
        <v>11</v>
      </c>
      <c r="B31" s="49">
        <f t="shared" si="3"/>
        <v>6.0455559481907693E-2</v>
      </c>
      <c r="C31" s="81">
        <f t="shared" si="3"/>
        <v>0</v>
      </c>
      <c r="D31" s="49">
        <f t="shared" si="5"/>
        <v>0.13358139294687588</v>
      </c>
      <c r="E31" s="27"/>
      <c r="F31" s="27"/>
      <c r="G31" s="64" t="s">
        <v>44</v>
      </c>
      <c r="H31" s="70">
        <f>H30-H29</f>
        <v>27953</v>
      </c>
      <c r="I31" s="70">
        <f t="shared" ref="I31:R31" si="6">I30-I29</f>
        <v>-1812</v>
      </c>
      <c r="J31" s="70">
        <f t="shared" si="6"/>
        <v>-6480</v>
      </c>
      <c r="K31" s="70">
        <f t="shared" si="6"/>
        <v>8647</v>
      </c>
      <c r="L31" s="70">
        <f t="shared" si="6"/>
        <v>-2734</v>
      </c>
      <c r="M31" s="70">
        <f t="shared" si="6"/>
        <v>-1462</v>
      </c>
      <c r="N31" s="70">
        <f t="shared" si="6"/>
        <v>-3603</v>
      </c>
      <c r="O31" s="70">
        <f t="shared" si="6"/>
        <v>-12094</v>
      </c>
      <c r="P31" s="70">
        <f t="shared" si="6"/>
        <v>8416</v>
      </c>
      <c r="Q31" s="70">
        <f t="shared" si="6"/>
        <v>-19537</v>
      </c>
      <c r="R31" s="70">
        <f t="shared" si="6"/>
        <v>8416</v>
      </c>
    </row>
    <row r="32" spans="1:27" s="31" customFormat="1" ht="15.95" customHeight="1">
      <c r="A32" s="29" t="s">
        <v>12</v>
      </c>
      <c r="B32" s="49">
        <f t="shared" si="3"/>
        <v>12.048791071403638</v>
      </c>
      <c r="C32" s="49">
        <f t="shared" si="4"/>
        <v>12.118996545842847</v>
      </c>
      <c r="D32" s="49">
        <f t="shared" si="5"/>
        <v>11.963876682677954</v>
      </c>
      <c r="E32" s="27"/>
      <c r="F32" s="27"/>
      <c r="J32" s="26"/>
      <c r="L32" s="26"/>
    </row>
    <row r="33" spans="1:30" s="31" customFormat="1" ht="15.95" customHeight="1">
      <c r="A33" s="29" t="s">
        <v>13</v>
      </c>
      <c r="B33" s="49">
        <f t="shared" si="3"/>
        <v>0.66283507208675119</v>
      </c>
      <c r="C33" s="49">
        <f t="shared" si="4"/>
        <v>1.2108228792470233</v>
      </c>
      <c r="D33" s="81">
        <f t="shared" si="3"/>
        <v>0</v>
      </c>
      <c r="E33" s="27"/>
      <c r="F33" s="27"/>
      <c r="H33" s="54">
        <f>SUM(I33:AD33)</f>
        <v>465515.50000000006</v>
      </c>
      <c r="I33" s="54">
        <f>H5</f>
        <v>220431.35999999999</v>
      </c>
      <c r="J33" s="54">
        <f>I5</f>
        <v>281.43</v>
      </c>
      <c r="K33" s="54">
        <f>J5</f>
        <v>56088.99</v>
      </c>
      <c r="L33" s="54">
        <f t="shared" ref="L33:S33" si="7">K5</f>
        <v>3085.6</v>
      </c>
      <c r="M33" s="54">
        <f t="shared" si="7"/>
        <v>575.58000000000004</v>
      </c>
      <c r="N33" s="54">
        <f t="shared" si="7"/>
        <v>28528.45</v>
      </c>
      <c r="O33" s="54">
        <f t="shared" si="7"/>
        <v>62459.6</v>
      </c>
      <c r="P33" s="54">
        <f t="shared" si="7"/>
        <v>5660.58</v>
      </c>
      <c r="Q33" s="54">
        <f t="shared" si="7"/>
        <v>28972.06</v>
      </c>
      <c r="R33" s="54">
        <f t="shared" si="7"/>
        <v>594.86</v>
      </c>
      <c r="S33" s="54">
        <f t="shared" si="7"/>
        <v>2429.63</v>
      </c>
      <c r="T33" s="54">
        <f>G9</f>
        <v>1047.44</v>
      </c>
      <c r="U33" s="54">
        <f>H9</f>
        <v>1204.97</v>
      </c>
      <c r="V33" s="54">
        <f t="shared" ref="V33:AD33" si="8">I9</f>
        <v>3219.21</v>
      </c>
      <c r="W33" s="54">
        <f t="shared" si="8"/>
        <v>17443.21</v>
      </c>
      <c r="X33" s="54">
        <f t="shared" si="8"/>
        <v>11741.13</v>
      </c>
      <c r="Y33" s="54">
        <f t="shared" si="8"/>
        <v>6404.09</v>
      </c>
      <c r="Z33" s="54">
        <f t="shared" si="8"/>
        <v>5301.58</v>
      </c>
      <c r="AA33" s="54">
        <f t="shared" si="8"/>
        <v>7906.5</v>
      </c>
      <c r="AB33" s="54">
        <f t="shared" si="8"/>
        <v>1733.71</v>
      </c>
      <c r="AC33" s="54">
        <f t="shared" si="8"/>
        <v>405.52</v>
      </c>
      <c r="AD33" s="54">
        <f t="shared" si="8"/>
        <v>0</v>
      </c>
    </row>
    <row r="34" spans="1:30" s="24" customFormat="1" ht="15.95" customHeight="1">
      <c r="A34" s="29" t="s">
        <v>16</v>
      </c>
      <c r="B34" s="49">
        <f t="shared" si="3"/>
        <v>0.12364357362966433</v>
      </c>
      <c r="C34" s="49">
        <f t="shared" si="4"/>
        <v>6.7836061425794958E-2</v>
      </c>
      <c r="D34" s="49">
        <f t="shared" si="5"/>
        <v>0.1911472222351433</v>
      </c>
      <c r="E34" s="27"/>
      <c r="F34" s="27"/>
      <c r="H34" s="71">
        <f>SUM(I34:AD34)</f>
        <v>452959.32</v>
      </c>
      <c r="I34" s="53">
        <f>Q13</f>
        <v>181523.42</v>
      </c>
      <c r="J34" s="53">
        <f>R13</f>
        <v>287.29000000000002</v>
      </c>
      <c r="K34" s="53">
        <f t="shared" ref="K34:S34" si="9">S13</f>
        <v>60319.92</v>
      </c>
      <c r="L34" s="53">
        <f t="shared" si="9"/>
        <v>4802.49</v>
      </c>
      <c r="M34" s="53">
        <f t="shared" si="9"/>
        <v>560.04999999999995</v>
      </c>
      <c r="N34" s="53">
        <f t="shared" si="9"/>
        <v>31379.91</v>
      </c>
      <c r="O34" s="53">
        <f t="shared" si="9"/>
        <v>68738.399999999994</v>
      </c>
      <c r="P34" s="53">
        <f t="shared" si="9"/>
        <v>4500.97</v>
      </c>
      <c r="Q34" s="53">
        <f t="shared" si="9"/>
        <v>27804.07</v>
      </c>
      <c r="R34" s="53">
        <f t="shared" si="9"/>
        <v>989</v>
      </c>
      <c r="S34" s="53">
        <f t="shared" si="9"/>
        <v>791.57</v>
      </c>
      <c r="T34" s="53">
        <f>Q16</f>
        <v>787.5</v>
      </c>
      <c r="U34" s="53">
        <f>R16</f>
        <v>1608.35</v>
      </c>
      <c r="V34" s="53">
        <f t="shared" ref="V34:AD34" si="10">S16</f>
        <v>9423.65</v>
      </c>
      <c r="W34" s="53">
        <f t="shared" si="10"/>
        <v>22217.79</v>
      </c>
      <c r="X34" s="53">
        <f t="shared" si="10"/>
        <v>12702.7</v>
      </c>
      <c r="Y34" s="53">
        <f t="shared" si="10"/>
        <v>8162.51</v>
      </c>
      <c r="Z34" s="53">
        <f t="shared" si="10"/>
        <v>3979.95</v>
      </c>
      <c r="AA34" s="53">
        <f t="shared" si="10"/>
        <v>11758.82</v>
      </c>
      <c r="AB34" s="53">
        <f t="shared" si="10"/>
        <v>620.96</v>
      </c>
      <c r="AC34" s="53">
        <f t="shared" si="10"/>
        <v>0</v>
      </c>
      <c r="AD34" s="53">
        <f t="shared" si="10"/>
        <v>0</v>
      </c>
    </row>
    <row r="35" spans="1:30" s="27" customFormat="1" ht="15.95" customHeight="1">
      <c r="A35" s="29" t="s">
        <v>5</v>
      </c>
      <c r="B35" s="49">
        <f t="shared" si="3"/>
        <v>6.1283566282970172</v>
      </c>
      <c r="C35" s="49">
        <f t="shared" si="4"/>
        <v>10.066829135217555</v>
      </c>
      <c r="D35" s="49">
        <f t="shared" si="5"/>
        <v>1.3644591949498515</v>
      </c>
      <c r="E35" s="31"/>
      <c r="F35" s="31"/>
      <c r="G35" s="45"/>
      <c r="H35" s="72">
        <f t="shared" ref="H35:AD35" si="11">H33-H34</f>
        <v>12556.180000000051</v>
      </c>
      <c r="I35" s="72">
        <f t="shared" si="11"/>
        <v>38907.939999999973</v>
      </c>
      <c r="J35" s="72">
        <f t="shared" si="11"/>
        <v>-5.8600000000000136</v>
      </c>
      <c r="K35" s="72">
        <f t="shared" si="11"/>
        <v>-4230.93</v>
      </c>
      <c r="L35" s="72">
        <f t="shared" si="11"/>
        <v>-1716.8899999999999</v>
      </c>
      <c r="M35" s="72">
        <f t="shared" si="11"/>
        <v>15.530000000000086</v>
      </c>
      <c r="N35" s="72">
        <f t="shared" si="11"/>
        <v>-2851.4599999999991</v>
      </c>
      <c r="O35" s="72">
        <f t="shared" si="11"/>
        <v>-6278.7999999999956</v>
      </c>
      <c r="P35" s="72">
        <f t="shared" si="11"/>
        <v>1159.6099999999997</v>
      </c>
      <c r="Q35" s="72">
        <f t="shared" si="11"/>
        <v>1167.9900000000016</v>
      </c>
      <c r="R35" s="72">
        <f t="shared" si="11"/>
        <v>-394.14</v>
      </c>
      <c r="S35" s="72">
        <f t="shared" si="11"/>
        <v>1638.06</v>
      </c>
      <c r="T35" s="72">
        <f t="shared" si="11"/>
        <v>259.94000000000005</v>
      </c>
      <c r="U35" s="72">
        <f t="shared" si="11"/>
        <v>-403.37999999999988</v>
      </c>
      <c r="V35" s="72">
        <f t="shared" si="11"/>
        <v>-6204.44</v>
      </c>
      <c r="W35" s="72">
        <f t="shared" si="11"/>
        <v>-4774.5800000000017</v>
      </c>
      <c r="X35" s="72">
        <f t="shared" si="11"/>
        <v>-961.57000000000153</v>
      </c>
      <c r="Y35" s="72">
        <f t="shared" si="11"/>
        <v>-1758.42</v>
      </c>
      <c r="Z35" s="72">
        <f t="shared" si="11"/>
        <v>1321.63</v>
      </c>
      <c r="AA35" s="72">
        <f t="shared" si="11"/>
        <v>-3852.3199999999997</v>
      </c>
      <c r="AB35" s="72">
        <f t="shared" si="11"/>
        <v>1112.75</v>
      </c>
      <c r="AC35" s="72">
        <f t="shared" si="11"/>
        <v>405.52</v>
      </c>
      <c r="AD35" s="72">
        <f t="shared" si="11"/>
        <v>0</v>
      </c>
    </row>
    <row r="36" spans="1:30" s="27" customFormat="1" ht="15.95" customHeight="1">
      <c r="A36" s="29" t="s">
        <v>28</v>
      </c>
      <c r="B36" s="49">
        <f t="shared" si="3"/>
        <v>13.417297598039163</v>
      </c>
      <c r="C36" s="49">
        <f t="shared" si="4"/>
        <v>12.487034745939098</v>
      </c>
      <c r="D36" s="49">
        <f t="shared" si="5"/>
        <v>14.542520158719928</v>
      </c>
      <c r="E36" s="31"/>
      <c r="F36" s="31"/>
      <c r="J36" s="26"/>
      <c r="L36" s="26"/>
    </row>
    <row r="37" spans="1:30" s="27" customFormat="1" ht="15.95" customHeight="1">
      <c r="A37" s="35" t="s">
        <v>30</v>
      </c>
      <c r="B37" s="49">
        <f t="shared" si="3"/>
        <v>1.2159809931140853</v>
      </c>
      <c r="C37" s="49">
        <f t="shared" si="4"/>
        <v>1.9029571138904959</v>
      </c>
      <c r="D37" s="49">
        <f t="shared" si="5"/>
        <v>0.38502369511678675</v>
      </c>
      <c r="E37" s="31"/>
      <c r="F37" s="31"/>
      <c r="G37" s="27" t="s">
        <v>39</v>
      </c>
      <c r="J37" s="26"/>
      <c r="L37" s="26"/>
    </row>
    <row r="38" spans="1:30" s="27" customFormat="1" ht="15.95" customHeight="1">
      <c r="A38" s="36" t="s">
        <v>31</v>
      </c>
      <c r="B38" s="49">
        <f t="shared" si="3"/>
        <v>6.2236509847684989</v>
      </c>
      <c r="C38" s="49">
        <f t="shared" si="4"/>
        <v>3.2256955639053611</v>
      </c>
      <c r="D38" s="49">
        <f t="shared" si="5"/>
        <v>9.8499177949705263</v>
      </c>
      <c r="E38" s="31"/>
      <c r="F38" s="31"/>
      <c r="J38" s="26"/>
      <c r="L38" s="37"/>
    </row>
    <row r="39" spans="1:30" s="27" customFormat="1" ht="15.95" customHeight="1">
      <c r="A39" s="36" t="s">
        <v>18</v>
      </c>
      <c r="B39" s="49">
        <f t="shared" si="3"/>
        <v>0.1277852187521146</v>
      </c>
      <c r="C39" s="49">
        <f t="shared" si="4"/>
        <v>0.23342951061345743</v>
      </c>
      <c r="D39" s="81">
        <f t="shared" si="3"/>
        <v>0</v>
      </c>
      <c r="E39" s="35"/>
      <c r="F39" s="35"/>
      <c r="J39" s="26"/>
      <c r="L39" s="40"/>
    </row>
    <row r="40" spans="1:30" s="31" customFormat="1" ht="15.95" customHeight="1">
      <c r="A40" s="35" t="s">
        <v>14</v>
      </c>
      <c r="B40" s="49">
        <f t="shared" si="3"/>
        <v>0.52192247089516886</v>
      </c>
      <c r="C40" s="49">
        <f t="shared" si="4"/>
        <v>0.24142684347547919</v>
      </c>
      <c r="D40" s="49">
        <f t="shared" si="5"/>
        <v>0.86120436182667837</v>
      </c>
      <c r="J40" s="37"/>
      <c r="L40" s="40"/>
    </row>
    <row r="41" spans="1:30" s="31" customFormat="1" ht="15.95" customHeight="1">
      <c r="A41" s="35" t="s">
        <v>32</v>
      </c>
      <c r="B41" s="49">
        <f t="shared" si="3"/>
        <v>0.22500647132050383</v>
      </c>
      <c r="C41" s="49">
        <f t="shared" si="4"/>
        <v>6.6749083406766482E-2</v>
      </c>
      <c r="D41" s="49">
        <f t="shared" si="5"/>
        <v>0.41643143690442408</v>
      </c>
      <c r="J41" s="40"/>
      <c r="L41" s="26"/>
    </row>
    <row r="42" spans="1:30" s="31" customFormat="1" ht="15.95" customHeight="1">
      <c r="A42" s="35" t="s">
        <v>33</v>
      </c>
      <c r="B42" s="49">
        <f t="shared" si="3"/>
        <v>0.25884637568459051</v>
      </c>
      <c r="C42" s="49">
        <f t="shared" si="4"/>
        <v>0.31817847912233077</v>
      </c>
      <c r="D42" s="49">
        <f t="shared" si="5"/>
        <v>0.18707945214114222</v>
      </c>
      <c r="J42" s="40"/>
      <c r="L42" s="26"/>
    </row>
    <row r="43" spans="1:30" s="31" customFormat="1" ht="15.95" customHeight="1">
      <c r="A43" s="35" t="s">
        <v>17</v>
      </c>
      <c r="B43" s="49">
        <f t="shared" si="3"/>
        <v>0.69153658685908415</v>
      </c>
      <c r="C43" s="49">
        <f t="shared" si="4"/>
        <v>0.55680743332861393</v>
      </c>
      <c r="D43" s="49">
        <f t="shared" si="5"/>
        <v>0.85450701806631024</v>
      </c>
      <c r="I43" s="22"/>
      <c r="J43" s="40"/>
      <c r="L43" s="26"/>
    </row>
    <row r="44" spans="1:30" s="35" customFormat="1" ht="15.95" customHeight="1">
      <c r="A44" s="31" t="s">
        <v>34</v>
      </c>
      <c r="B44" s="49">
        <f t="shared" si="3"/>
        <v>3.7470739427580821</v>
      </c>
      <c r="C44" s="49">
        <f t="shared" si="4"/>
        <v>4.7115435025084471</v>
      </c>
      <c r="D44" s="49">
        <f t="shared" si="5"/>
        <v>2.5804708873444127</v>
      </c>
      <c r="E44" s="31"/>
      <c r="F44" s="31"/>
      <c r="I44" s="26"/>
      <c r="J44" s="26"/>
      <c r="L44" s="26"/>
    </row>
    <row r="45" spans="1:30" s="31" customFormat="1" ht="15.95" customHeight="1">
      <c r="A45" s="31" t="s">
        <v>8</v>
      </c>
      <c r="B45" s="49">
        <f t="shared" si="3"/>
        <v>2.5221781014810465</v>
      </c>
      <c r="C45" s="49">
        <f t="shared" si="4"/>
        <v>1.4329823506162578</v>
      </c>
      <c r="D45" s="49">
        <f t="shared" si="5"/>
        <v>3.8396474586594471</v>
      </c>
      <c r="I45" s="26"/>
      <c r="J45" s="26"/>
      <c r="L45" s="26"/>
    </row>
    <row r="46" spans="1:30" s="31" customFormat="1" ht="15.95" customHeight="1">
      <c r="A46" s="31" t="s">
        <v>35</v>
      </c>
      <c r="B46" s="49">
        <f t="shared" si="3"/>
        <v>1.3756985535390336</v>
      </c>
      <c r="C46" s="49">
        <f t="shared" si="4"/>
        <v>0.29353900265489474</v>
      </c>
      <c r="D46" s="49">
        <f t="shared" si="5"/>
        <v>2.6846570641977658</v>
      </c>
      <c r="I46" s="26"/>
      <c r="J46" s="26"/>
      <c r="L46" s="37"/>
    </row>
    <row r="47" spans="1:30" s="31" customFormat="1" ht="15.95" customHeight="1">
      <c r="A47" s="31" t="s">
        <v>36</v>
      </c>
      <c r="B47" s="49">
        <f t="shared" si="3"/>
        <v>1.1388621861141035</v>
      </c>
      <c r="C47" s="49">
        <f t="shared" si="4"/>
        <v>0.80271168445648122</v>
      </c>
      <c r="D47" s="49">
        <f t="shared" si="5"/>
        <v>1.5454583513028777</v>
      </c>
      <c r="I47" s="26"/>
      <c r="J47" s="37"/>
      <c r="L47" s="40"/>
    </row>
    <row r="48" spans="1:30" s="31" customFormat="1" ht="15.95" customHeight="1">
      <c r="A48" s="31" t="s">
        <v>9</v>
      </c>
      <c r="B48" s="49">
        <f t="shared" si="3"/>
        <v>1.6984396867558653</v>
      </c>
      <c r="C48" s="49">
        <f t="shared" si="4"/>
        <v>0.95537519655858838</v>
      </c>
      <c r="D48" s="49">
        <f t="shared" si="5"/>
        <v>2.5972403526210819</v>
      </c>
      <c r="I48" s="26"/>
      <c r="J48" s="37"/>
      <c r="L48" s="40"/>
    </row>
    <row r="49" spans="1:12" s="31" customFormat="1" ht="15.95" customHeight="1">
      <c r="A49" s="31" t="s">
        <v>10</v>
      </c>
      <c r="B49" s="49">
        <f t="shared" si="3"/>
        <v>0.37242798574913188</v>
      </c>
      <c r="C49" s="49">
        <f t="shared" si="4"/>
        <v>0.28955210854899971</v>
      </c>
      <c r="D49" s="49">
        <f t="shared" si="5"/>
        <v>0.47267298631378102</v>
      </c>
      <c r="I49" s="26"/>
      <c r="J49" s="40"/>
      <c r="L49" s="40"/>
    </row>
    <row r="50" spans="1:12" s="31" customFormat="1" ht="15.95" customHeight="1">
      <c r="A50" s="31" t="s">
        <v>37</v>
      </c>
      <c r="B50" s="49">
        <f t="shared" si="3"/>
        <v>8.7112029567221708E-2</v>
      </c>
      <c r="C50" s="49">
        <f t="shared" si="4"/>
        <v>0.15913044269907081</v>
      </c>
      <c r="D50" s="81">
        <f t="shared" si="3"/>
        <v>0</v>
      </c>
      <c r="I50" s="26"/>
      <c r="J50" s="40"/>
      <c r="L50" s="40"/>
    </row>
    <row r="51" spans="1:12" s="31" customFormat="1" ht="15.95" customHeight="1" thickBot="1">
      <c r="A51" s="86" t="s">
        <v>15</v>
      </c>
      <c r="B51" s="87">
        <f t="shared" si="3"/>
        <v>0</v>
      </c>
      <c r="C51" s="87">
        <f t="shared" si="3"/>
        <v>0</v>
      </c>
      <c r="D51" s="87">
        <f t="shared" si="3"/>
        <v>0</v>
      </c>
      <c r="E51" s="86"/>
      <c r="I51" s="26"/>
      <c r="J51" s="40"/>
      <c r="L51" s="40"/>
    </row>
    <row r="52" spans="1:12" ht="15.75" customHeight="1">
      <c r="A52" s="4" t="s">
        <v>48</v>
      </c>
      <c r="B52" s="12"/>
      <c r="C52" s="12"/>
      <c r="D52" s="12"/>
      <c r="I52" s="3"/>
      <c r="J52" s="17"/>
      <c r="L52" s="17"/>
    </row>
    <row r="53" spans="1:12" ht="14.25" customHeight="1">
      <c r="A53" s="11"/>
      <c r="B53" s="12"/>
      <c r="C53" s="12"/>
      <c r="D53" s="12"/>
      <c r="I53" s="3"/>
      <c r="J53" s="17"/>
      <c r="L53" s="17"/>
    </row>
    <row r="54" spans="1:12" ht="16.5" customHeight="1">
      <c r="A54" s="11"/>
      <c r="B54" s="12"/>
      <c r="C54" s="12"/>
      <c r="D54" s="12"/>
      <c r="I54" s="3"/>
      <c r="J54" s="17"/>
      <c r="L54" s="17"/>
    </row>
    <row r="55" spans="1:12" ht="14.25" customHeight="1">
      <c r="B55" s="20"/>
      <c r="C55" s="20"/>
      <c r="D55" s="20"/>
      <c r="I55" s="3"/>
      <c r="J55" s="20"/>
      <c r="L55" s="20"/>
    </row>
    <row r="56" spans="1:12" ht="17.25" customHeight="1">
      <c r="A56" s="16"/>
      <c r="B56" s="20"/>
      <c r="C56" s="20"/>
      <c r="D56" s="20"/>
      <c r="I56" s="18"/>
      <c r="J56" s="20"/>
      <c r="L56" s="20"/>
    </row>
    <row r="57" spans="1:12" ht="17.25" customHeight="1">
      <c r="A57" s="8"/>
      <c r="B57" s="9"/>
      <c r="C57" s="10"/>
      <c r="D57" s="10"/>
      <c r="E57" s="8"/>
      <c r="I57" s="17"/>
    </row>
    <row r="58" spans="1:12" ht="17.25" customHeight="1">
      <c r="I58" s="17"/>
    </row>
    <row r="59" spans="1:12" ht="17.25" customHeight="1">
      <c r="I59" s="17"/>
    </row>
    <row r="60" spans="1:12" ht="17.25" customHeight="1">
      <c r="I60" s="17"/>
    </row>
    <row r="61" spans="1:12" ht="17.25" customHeight="1">
      <c r="I61" s="3"/>
    </row>
    <row r="62" spans="1:12" ht="24" customHeight="1">
      <c r="I62" s="3"/>
    </row>
    <row r="63" spans="1:12" ht="14.25" customHeight="1">
      <c r="I63" s="3"/>
    </row>
    <row r="64" spans="1:12" ht="14.25" customHeight="1">
      <c r="B64" s="19">
        <v>38754</v>
      </c>
      <c r="C64" s="19">
        <v>108138</v>
      </c>
      <c r="D64" s="19">
        <v>116519</v>
      </c>
      <c r="E64" s="19">
        <v>71221</v>
      </c>
      <c r="F64" s="19">
        <v>67577</v>
      </c>
      <c r="G64" s="19">
        <v>61729</v>
      </c>
      <c r="I64" s="3"/>
    </row>
    <row r="65" spans="2:9" ht="14.25" customHeight="1">
      <c r="B65" s="19">
        <v>18505</v>
      </c>
      <c r="C65" s="19">
        <v>55008</v>
      </c>
      <c r="D65" s="19">
        <v>70090</v>
      </c>
      <c r="E65" s="19">
        <v>44668</v>
      </c>
      <c r="F65" s="19">
        <v>42736</v>
      </c>
      <c r="G65" s="19">
        <v>27166</v>
      </c>
      <c r="I65" s="18"/>
    </row>
    <row r="66" spans="2:9" ht="14.25" customHeight="1">
      <c r="B66" s="19">
        <v>20249</v>
      </c>
      <c r="C66" s="19">
        <v>53130</v>
      </c>
      <c r="D66" s="19">
        <v>46428</v>
      </c>
      <c r="E66" s="19">
        <v>26553</v>
      </c>
      <c r="F66" s="19">
        <v>24840</v>
      </c>
      <c r="G66" s="19">
        <v>34563</v>
      </c>
      <c r="I66" s="17"/>
    </row>
    <row r="67" spans="2:9" ht="14.25" customHeight="1">
      <c r="I67" s="17"/>
    </row>
    <row r="68" spans="2:9" ht="14.25" customHeight="1">
      <c r="I68" s="17"/>
    </row>
    <row r="69" spans="2:9" ht="14.25" customHeight="1">
      <c r="I69" s="17"/>
    </row>
    <row r="70" spans="2:9" ht="14.25" customHeight="1">
      <c r="I70" s="17"/>
    </row>
    <row r="71" spans="2:9" ht="14.25" customHeight="1">
      <c r="I71" s="17"/>
    </row>
    <row r="72" spans="2:9" ht="14.25" customHeight="1">
      <c r="I72" s="20"/>
    </row>
    <row r="73" spans="2:9" ht="14.25" customHeight="1">
      <c r="I73" s="20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scale="90" firstPageNumber="7" orientation="portrait" useFirstPageNumber="1" horizontalDpi="300" verticalDpi="300" r:id="rId1"/>
  <headerFooter alignWithMargins="0">
    <oddHeader>&amp;R&amp;"TH SarabunPSK,ตัวหนา"&amp;18 31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2015-07-21T07:10:48Z</cp:lastPrinted>
  <dcterms:created xsi:type="dcterms:W3CDTF">2000-11-20T04:06:35Z</dcterms:created>
  <dcterms:modified xsi:type="dcterms:W3CDTF">2017-03-03T03:18:21Z</dcterms:modified>
</cp:coreProperties>
</file>