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5.4" sheetId="1" r:id="rId1"/>
  </sheets>
  <calcPr calcId="144525"/>
</workbook>
</file>

<file path=xl/calcChain.xml><?xml version="1.0" encoding="utf-8"?>
<calcChain xmlns="http://schemas.openxmlformats.org/spreadsheetml/2006/main">
  <c r="Q19" i="1" l="1"/>
  <c r="P19" i="1" s="1"/>
  <c r="L19" i="1"/>
  <c r="E19" i="1" s="1"/>
  <c r="I19" i="1"/>
  <c r="F19" i="1"/>
  <c r="Q18" i="1"/>
  <c r="P18" i="1"/>
  <c r="L18" i="1"/>
  <c r="I18" i="1"/>
  <c r="F18" i="1"/>
  <c r="E18" i="1"/>
  <c r="Q17" i="1"/>
  <c r="P17" i="1" s="1"/>
  <c r="L17" i="1"/>
  <c r="I17" i="1"/>
  <c r="I15" i="1" s="1"/>
  <c r="F17" i="1"/>
  <c r="E17" i="1" s="1"/>
  <c r="R16" i="1"/>
  <c r="R15" i="1" s="1"/>
  <c r="Q16" i="1"/>
  <c r="P16" i="1" s="1"/>
  <c r="L16" i="1"/>
  <c r="I16" i="1"/>
  <c r="F16" i="1"/>
  <c r="E16" i="1" s="1"/>
  <c r="E15" i="1" s="1"/>
  <c r="O15" i="1"/>
  <c r="N15" i="1"/>
  <c r="M15" i="1"/>
  <c r="L15" i="1"/>
  <c r="K15" i="1"/>
  <c r="J15" i="1"/>
  <c r="H15" i="1"/>
  <c r="H11" i="1" s="1"/>
  <c r="G15" i="1"/>
  <c r="R14" i="1"/>
  <c r="R12" i="1" s="1"/>
  <c r="R11" i="1" s="1"/>
  <c r="Q14" i="1"/>
  <c r="P14" i="1" s="1"/>
  <c r="L14" i="1"/>
  <c r="I14" i="1"/>
  <c r="I12" i="1" s="1"/>
  <c r="F14" i="1"/>
  <c r="E14" i="1" s="1"/>
  <c r="Q13" i="1"/>
  <c r="Q12" i="1" s="1"/>
  <c r="P13" i="1"/>
  <c r="L13" i="1"/>
  <c r="L12" i="1" s="1"/>
  <c r="L11" i="1" s="1"/>
  <c r="I13" i="1"/>
  <c r="F13" i="1"/>
  <c r="E13" i="1"/>
  <c r="O12" i="1"/>
  <c r="O11" i="1" s="1"/>
  <c r="N12" i="1"/>
  <c r="M12" i="1"/>
  <c r="K12" i="1"/>
  <c r="K11" i="1" s="1"/>
  <c r="J12" i="1"/>
  <c r="H12" i="1"/>
  <c r="G12" i="1"/>
  <c r="G11" i="1" s="1"/>
  <c r="F12" i="1"/>
  <c r="N11" i="1"/>
  <c r="M11" i="1"/>
  <c r="J11" i="1"/>
  <c r="P15" i="1" l="1"/>
  <c r="I11" i="1"/>
  <c r="E12" i="1"/>
  <c r="E11" i="1" s="1"/>
  <c r="P12" i="1"/>
  <c r="Q15" i="1"/>
  <c r="Q11" i="1" s="1"/>
  <c r="F15" i="1"/>
  <c r="F11" i="1" s="1"/>
  <c r="P11" i="1" l="1"/>
</calcChain>
</file>

<file path=xl/sharedStrings.xml><?xml version="1.0" encoding="utf-8"?>
<sst xmlns="http://schemas.openxmlformats.org/spreadsheetml/2006/main" count="70" uniqueCount="47">
  <si>
    <t>ตาราง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</si>
  <si>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2557</t>
  </si>
  <si>
    <t>Table</t>
  </si>
  <si>
    <t>Railway Passenger and Passenger Revenue Classified by Category, Station and District: Fiscal Year 2014</t>
  </si>
  <si>
    <t>อำเภอ และสถานี</t>
  </si>
  <si>
    <t>ผู้โดยสาร Number of passenger</t>
  </si>
  <si>
    <t>รายได้จากการโดยสาร (พันบาท)</t>
  </si>
  <si>
    <t>District and station</t>
  </si>
  <si>
    <t>ชั้นหนึ่ง First class</t>
  </si>
  <si>
    <t>ชั้นสอง Second class</t>
  </si>
  <si>
    <t>ชั้นสาม Third class</t>
  </si>
  <si>
    <t>Passenger revenue (Thousand Baht)</t>
  </si>
  <si>
    <t>ไปอย่าง</t>
  </si>
  <si>
    <t>รวมยอด</t>
  </si>
  <si>
    <t>รวม</t>
  </si>
  <si>
    <t>เดียว</t>
  </si>
  <si>
    <t>ไปกลับ</t>
  </si>
  <si>
    <t>รายเดือน</t>
  </si>
  <si>
    <t>ค่าโดยสาร</t>
  </si>
  <si>
    <t>อื่น ๆ</t>
  </si>
  <si>
    <t>Total</t>
  </si>
  <si>
    <t>One-</t>
  </si>
  <si>
    <t>Round</t>
  </si>
  <si>
    <t xml:space="preserve"> Com-</t>
  </si>
  <si>
    <t>Fares</t>
  </si>
  <si>
    <t>Others</t>
  </si>
  <si>
    <t>way</t>
  </si>
  <si>
    <t>trip</t>
  </si>
  <si>
    <t>muter</t>
  </si>
  <si>
    <t>เมืองปทุมธานี</t>
  </si>
  <si>
    <t>Mueang  Pathum  Thani</t>
  </si>
  <si>
    <t>ที่หยุดรถคลองรังสิต</t>
  </si>
  <si>
    <t>Khlong Rang Sit</t>
  </si>
  <si>
    <t>รังสิต</t>
  </si>
  <si>
    <t>Rangsit</t>
  </si>
  <si>
    <t>คลองหลวง</t>
  </si>
  <si>
    <t>Khlong  Luang</t>
  </si>
  <si>
    <t>เชียงราก</t>
  </si>
  <si>
    <t>Chiang Rak</t>
  </si>
  <si>
    <t>ที่หยุดรถนวนคร</t>
  </si>
  <si>
    <t>Nawa Nakhon</t>
  </si>
  <si>
    <t>ป้ายหยุดรถคลองหนึ่ง</t>
  </si>
  <si>
    <t>Khlong Nueng</t>
  </si>
  <si>
    <t>ที่หยุดรถมหาวิทยาลัยธรรมศาสตร์</t>
  </si>
  <si>
    <t>Thammasat University</t>
  </si>
  <si>
    <t xml:space="preserve">     ที่มา:   การรถไฟแห่งประเทศไทย</t>
  </si>
  <si>
    <t xml:space="preserve"> Source:  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</si>
</sst>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7" formatCode="#,##0\ \ \ \ "/>
    <numFmt numFmtId="188" formatCode="_-* #,##0\ \ \ \ \ _-;\-* #,##0\ \ \ \ \ _-;_-* &quot;-&quot;\ \ \ \ \ \ _-;_-@_-"/>
    <numFmt numFmtId="189" formatCode="_-* #,##0\ \ \ \ \ \ _-;\-* #,##0\ \ \ \ \ \ _-;_-* &quot;-&quot;\ \ \ \ \ \ \ \ _-;_-@_-"/>
    <numFmt numFmtId="190" formatCode="_-* #,##0\ \ \ _-;\-* #,##0\ \ \ \ _-;_-* &quot;-&quot;\ \ \ \ _-;_-@_-"/>
    <numFmt numFmtId="191" formatCode="_-* #,##0\ \ \ \ \ \ \ \ \ _-;\-* #,##0\ \ \ \ \ \ \ \ _-;_-* &quot;-&quot;\ \ \ \ \ \ \ \ \ _-;_-@_-"/>
    <numFmt numFmtId="192" formatCode="_-* #,##0\ \ \ _-;\-* #,##0\ \ \ _-;_-* &quot;-&quot;\ \ \ _-;_-@_-"/>
    <numFmt numFmtId="193" formatCode="_-* #,##0\ \ \ _-;\-* #,##0\ \ \ \ _-;_-* &quot;-&quot;\ \ \ _-;_-@_-"/>
    <numFmt numFmtId="194" formatCode="_-* #,##0\ \ \ \ \ \ \ \ \ \ _-;\-* #,##0\ \ \ \ \ \ \ \ _-;_-* &quot;-&quot;\ \ \ \ \ \ \ \ \ _-;_-@_-"/>
    <numFmt numFmtId="195" formatCode="_-* #,##0.00\ \ _-;\-* #,##0.00\ \ _-;_-* &quot;-&quot;\ \ 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8"/>
      <name val="TH SarabunPSK"/>
      <family val="2"/>
    </font>
    <font>
      <sz val="12"/>
      <name val="TH SarabunPSK"/>
      <family val="2"/>
    </font>
    <font>
      <b/>
      <sz val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shrinkToFit="1"/>
    </xf>
    <xf numFmtId="0" fontId="5" fillId="0" borderId="8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shrinkToFit="1"/>
    </xf>
    <xf numFmtId="0" fontId="5" fillId="0" borderId="12" xfId="0" quotePrefix="1" applyFont="1" applyBorder="1" applyAlignment="1">
      <alignment horizontal="center" shrinkToFit="1"/>
    </xf>
    <xf numFmtId="0" fontId="5" fillId="0" borderId="10" xfId="0" quotePrefix="1" applyFont="1" applyBorder="1" applyAlignment="1">
      <alignment horizontal="center" shrinkToFit="1"/>
    </xf>
    <xf numFmtId="0" fontId="5" fillId="0" borderId="12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quotePrefix="1" applyFont="1" applyBorder="1" applyAlignment="1">
      <alignment horizontal="center" shrinkToFit="1"/>
    </xf>
    <xf numFmtId="0" fontId="5" fillId="0" borderId="8" xfId="0" quotePrefix="1" applyFont="1" applyBorder="1" applyAlignment="1">
      <alignment horizont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 shrinkToFit="1"/>
    </xf>
    <xf numFmtId="0" fontId="5" fillId="0" borderId="0" xfId="0" quotePrefix="1" applyFont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87" fontId="7" fillId="0" borderId="10" xfId="0" applyNumberFormat="1" applyFont="1" applyBorder="1" applyAlignment="1">
      <alignment horizontal="right"/>
    </xf>
    <xf numFmtId="188" fontId="7" fillId="0" borderId="10" xfId="0" applyNumberFormat="1" applyFont="1" applyBorder="1" applyAlignment="1">
      <alignment horizontal="right"/>
    </xf>
    <xf numFmtId="189" fontId="7" fillId="0" borderId="10" xfId="0" applyNumberFormat="1" applyFont="1" applyBorder="1" applyAlignment="1">
      <alignment horizontal="right"/>
    </xf>
    <xf numFmtId="190" fontId="7" fillId="0" borderId="10" xfId="0" applyNumberFormat="1" applyFont="1" applyBorder="1" applyAlignment="1"/>
    <xf numFmtId="191" fontId="7" fillId="0" borderId="10" xfId="0" applyNumberFormat="1" applyFont="1" applyBorder="1" applyAlignment="1">
      <alignment horizontal="right"/>
    </xf>
    <xf numFmtId="192" fontId="7" fillId="0" borderId="10" xfId="0" applyNumberFormat="1" applyFont="1" applyBorder="1" applyAlignment="1">
      <alignment horizontal="right"/>
    </xf>
    <xf numFmtId="193" fontId="7" fillId="0" borderId="10" xfId="0" applyNumberFormat="1" applyFont="1" applyBorder="1" applyAlignment="1">
      <alignment horizontal="right"/>
    </xf>
    <xf numFmtId="194" fontId="7" fillId="0" borderId="10" xfId="0" applyNumberFormat="1" applyFont="1" applyBorder="1" applyAlignment="1">
      <alignment horizontal="right"/>
    </xf>
    <xf numFmtId="195" fontId="7" fillId="0" borderId="10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1" applyFont="1" applyBorder="1"/>
    <xf numFmtId="0" fontId="3" fillId="0" borderId="0" xfId="1" applyFont="1" applyBorder="1"/>
    <xf numFmtId="0" fontId="5" fillId="0" borderId="0" xfId="0" applyFont="1" applyBorder="1" applyAlignment="1">
      <alignment horizontal="left"/>
    </xf>
    <xf numFmtId="187" fontId="5" fillId="0" borderId="10" xfId="0" applyNumberFormat="1" applyFont="1" applyBorder="1" applyAlignment="1">
      <alignment horizontal="right"/>
    </xf>
    <xf numFmtId="188" fontId="5" fillId="0" borderId="12" xfId="0" applyNumberFormat="1" applyFont="1" applyBorder="1" applyAlignment="1">
      <alignment horizontal="right"/>
    </xf>
    <xf numFmtId="189" fontId="5" fillId="0" borderId="12" xfId="0" applyNumberFormat="1" applyFont="1" applyBorder="1" applyAlignment="1">
      <alignment horizontal="right"/>
    </xf>
    <xf numFmtId="190" fontId="5" fillId="0" borderId="12" xfId="0" applyNumberFormat="1" applyFont="1" applyBorder="1" applyAlignment="1"/>
    <xf numFmtId="191" fontId="5" fillId="0" borderId="12" xfId="0" applyNumberFormat="1" applyFont="1" applyBorder="1" applyAlignment="1">
      <alignment horizontal="right"/>
    </xf>
    <xf numFmtId="192" fontId="5" fillId="0" borderId="12" xfId="0" applyNumberFormat="1" applyFont="1" applyBorder="1" applyAlignment="1">
      <alignment horizontal="right"/>
    </xf>
    <xf numFmtId="193" fontId="5" fillId="0" borderId="12" xfId="0" applyNumberFormat="1" applyFont="1" applyBorder="1" applyAlignment="1">
      <alignment horizontal="right"/>
    </xf>
    <xf numFmtId="194" fontId="5" fillId="0" borderId="7" xfId="0" applyNumberFormat="1" applyFont="1" applyBorder="1" applyAlignment="1">
      <alignment horizontal="right"/>
    </xf>
    <xf numFmtId="195" fontId="5" fillId="0" borderId="7" xfId="0" applyNumberFormat="1" applyFont="1" applyBorder="1" applyAlignment="1">
      <alignment horizontal="right"/>
    </xf>
    <xf numFmtId="195" fontId="5" fillId="0" borderId="0" xfId="0" applyNumberFormat="1" applyFont="1" applyAlignment="1">
      <alignment horizontal="right"/>
    </xf>
    <xf numFmtId="0" fontId="5" fillId="0" borderId="10" xfId="1" applyFont="1" applyBorder="1" applyAlignment="1">
      <alignment horizontal="left" indent="1"/>
    </xf>
    <xf numFmtId="0" fontId="5" fillId="0" borderId="0" xfId="0" applyFont="1" applyBorder="1"/>
    <xf numFmtId="0" fontId="5" fillId="0" borderId="7" xfId="0" applyFont="1" applyBorder="1"/>
    <xf numFmtId="188" fontId="5" fillId="0" borderId="0" xfId="0" applyNumberFormat="1" applyFont="1" applyBorder="1" applyAlignment="1">
      <alignment horizontal="right"/>
    </xf>
    <xf numFmtId="191" fontId="5" fillId="0" borderId="0" xfId="0" applyNumberFormat="1" applyFont="1" applyBorder="1" applyAlignment="1">
      <alignment horizontal="right"/>
    </xf>
    <xf numFmtId="193" fontId="5" fillId="0" borderId="10" xfId="0" applyNumberFormat="1" applyFont="1" applyBorder="1" applyAlignment="1">
      <alignment horizontal="right"/>
    </xf>
    <xf numFmtId="194" fontId="5" fillId="0" borderId="12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0" xfId="1" applyFont="1"/>
    <xf numFmtId="190" fontId="5" fillId="0" borderId="0" xfId="0" applyNumberFormat="1" applyFont="1" applyBorder="1" applyAlignment="1"/>
    <xf numFmtId="194" fontId="5" fillId="0" borderId="10" xfId="0" applyNumberFormat="1" applyFont="1" applyBorder="1" applyAlignment="1">
      <alignment horizontal="right"/>
    </xf>
    <xf numFmtId="195" fontId="5" fillId="0" borderId="12" xfId="0" applyNumberFormat="1" applyFont="1" applyBorder="1" applyAlignment="1">
      <alignment horizontal="right"/>
    </xf>
    <xf numFmtId="0" fontId="4" fillId="0" borderId="9" xfId="0" applyFont="1" applyBorder="1"/>
    <xf numFmtId="0" fontId="4" fillId="0" borderId="13" xfId="0" applyFont="1" applyBorder="1"/>
    <xf numFmtId="0" fontId="4" fillId="0" borderId="8" xfId="0" applyFont="1" applyBorder="1"/>
    <xf numFmtId="0" fontId="4" fillId="0" borderId="14" xfId="0" applyFont="1" applyBorder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24"/>
  <sheetViews>
    <sheetView showGridLines="0" tabSelected="1" zoomScaleNormal="100" workbookViewId="0">
      <selection activeCell="B1" sqref="B1"/>
    </sheetView>
  </sheetViews>
  <sheetFormatPr defaultRowHeight="18.75" x14ac:dyDescent="0.3"/>
  <cols>
    <col min="1" max="1" width="1.85546875" style="10" customWidth="1"/>
    <col min="2" max="2" width="5.85546875" style="10" customWidth="1"/>
    <col min="3" max="3" width="5.42578125" style="10" customWidth="1"/>
    <col min="4" max="4" width="11.42578125" style="10" customWidth="1"/>
    <col min="5" max="7" width="7" style="10" customWidth="1"/>
    <col min="8" max="8" width="6.140625" style="10" customWidth="1"/>
    <col min="9" max="18" width="7" style="10" customWidth="1"/>
    <col min="19" max="19" width="19.7109375" style="10" customWidth="1"/>
    <col min="20" max="20" width="2.28515625" style="10" customWidth="1"/>
    <col min="21" max="21" width="4.85546875" style="9" customWidth="1"/>
    <col min="22" max="16384" width="9.140625" style="9"/>
  </cols>
  <sheetData>
    <row r="1" spans="1:20" s="4" customFormat="1" x14ac:dyDescent="0.5">
      <c r="A1" s="1"/>
      <c r="B1" s="1" t="s">
        <v>0</v>
      </c>
      <c r="C1" s="2">
        <v>15.4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/>
    </row>
    <row r="2" spans="1:20" s="8" customFormat="1" x14ac:dyDescent="0.3">
      <c r="A2" s="5"/>
      <c r="B2" s="6" t="s">
        <v>2</v>
      </c>
      <c r="C2" s="2">
        <v>15.4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7"/>
    </row>
    <row r="3" spans="1:20" ht="6" customHeight="1" x14ac:dyDescent="0.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0" s="19" customFormat="1" ht="20.25" customHeight="1" x14ac:dyDescent="0.25">
      <c r="A4" s="11" t="s">
        <v>4</v>
      </c>
      <c r="B4" s="11"/>
      <c r="C4" s="11"/>
      <c r="D4" s="12"/>
      <c r="E4" s="13" t="s">
        <v>5</v>
      </c>
      <c r="F4" s="14"/>
      <c r="G4" s="14"/>
      <c r="H4" s="14"/>
      <c r="I4" s="14"/>
      <c r="J4" s="14"/>
      <c r="K4" s="14"/>
      <c r="L4" s="14"/>
      <c r="M4" s="14"/>
      <c r="N4" s="14"/>
      <c r="O4" s="15"/>
      <c r="P4" s="16" t="s">
        <v>6</v>
      </c>
      <c r="Q4" s="17"/>
      <c r="R4" s="17"/>
      <c r="S4" s="18" t="s">
        <v>7</v>
      </c>
    </row>
    <row r="5" spans="1:20" s="19" customFormat="1" ht="21" customHeight="1" x14ac:dyDescent="0.25">
      <c r="A5" s="20"/>
      <c r="B5" s="20"/>
      <c r="C5" s="20"/>
      <c r="D5" s="21"/>
      <c r="E5" s="22"/>
      <c r="F5" s="13" t="s">
        <v>8</v>
      </c>
      <c r="G5" s="14"/>
      <c r="H5" s="15"/>
      <c r="I5" s="13" t="s">
        <v>9</v>
      </c>
      <c r="J5" s="14"/>
      <c r="K5" s="14"/>
      <c r="L5" s="13" t="s">
        <v>10</v>
      </c>
      <c r="M5" s="14"/>
      <c r="N5" s="14"/>
      <c r="O5" s="15"/>
      <c r="P5" s="23" t="s">
        <v>11</v>
      </c>
      <c r="Q5" s="24"/>
      <c r="R5" s="24"/>
      <c r="S5" s="25"/>
    </row>
    <row r="6" spans="1:20" s="19" customFormat="1" ht="18.75" customHeight="1" x14ac:dyDescent="0.25">
      <c r="A6" s="20"/>
      <c r="B6" s="20"/>
      <c r="C6" s="20"/>
      <c r="D6" s="21"/>
      <c r="E6" s="26"/>
      <c r="F6" s="26"/>
      <c r="G6" s="26" t="s">
        <v>12</v>
      </c>
      <c r="H6" s="27"/>
      <c r="I6" s="26"/>
      <c r="J6" s="26" t="s">
        <v>12</v>
      </c>
      <c r="K6" s="27"/>
      <c r="L6" s="26"/>
      <c r="M6" s="26" t="s">
        <v>12</v>
      </c>
      <c r="N6" s="27"/>
      <c r="O6" s="27"/>
      <c r="P6" s="26"/>
      <c r="Q6" s="28"/>
      <c r="R6" s="29"/>
      <c r="S6" s="25"/>
    </row>
    <row r="7" spans="1:20" s="19" customFormat="1" ht="18.75" customHeight="1" x14ac:dyDescent="0.25">
      <c r="A7" s="20"/>
      <c r="B7" s="20"/>
      <c r="C7" s="20"/>
      <c r="D7" s="21"/>
      <c r="E7" s="26" t="s">
        <v>13</v>
      </c>
      <c r="F7" s="26" t="s">
        <v>14</v>
      </c>
      <c r="G7" s="26" t="s">
        <v>15</v>
      </c>
      <c r="H7" s="26" t="s">
        <v>16</v>
      </c>
      <c r="I7" s="26" t="s">
        <v>14</v>
      </c>
      <c r="J7" s="26" t="s">
        <v>15</v>
      </c>
      <c r="K7" s="26" t="s">
        <v>16</v>
      </c>
      <c r="L7" s="26" t="s">
        <v>14</v>
      </c>
      <c r="M7" s="26" t="s">
        <v>15</v>
      </c>
      <c r="N7" s="26" t="s">
        <v>16</v>
      </c>
      <c r="O7" s="26" t="s">
        <v>17</v>
      </c>
      <c r="P7" s="26" t="s">
        <v>14</v>
      </c>
      <c r="Q7" s="30" t="s">
        <v>18</v>
      </c>
      <c r="R7" s="31" t="s">
        <v>19</v>
      </c>
      <c r="S7" s="25"/>
    </row>
    <row r="8" spans="1:20" s="19" customFormat="1" ht="18" customHeight="1" x14ac:dyDescent="0.25">
      <c r="A8" s="20"/>
      <c r="B8" s="20"/>
      <c r="C8" s="20"/>
      <c r="D8" s="21"/>
      <c r="E8" s="26" t="s">
        <v>20</v>
      </c>
      <c r="F8" s="26" t="s">
        <v>20</v>
      </c>
      <c r="G8" s="26" t="s">
        <v>21</v>
      </c>
      <c r="H8" s="26" t="s">
        <v>22</v>
      </c>
      <c r="I8" s="26" t="s">
        <v>20</v>
      </c>
      <c r="J8" s="26" t="s">
        <v>21</v>
      </c>
      <c r="K8" s="26" t="s">
        <v>22</v>
      </c>
      <c r="L8" s="26" t="s">
        <v>20</v>
      </c>
      <c r="M8" s="26" t="s">
        <v>21</v>
      </c>
      <c r="N8" s="26" t="s">
        <v>22</v>
      </c>
      <c r="O8" s="26" t="s">
        <v>23</v>
      </c>
      <c r="P8" s="26" t="s">
        <v>20</v>
      </c>
      <c r="Q8" s="30" t="s">
        <v>24</v>
      </c>
      <c r="R8" s="31" t="s">
        <v>25</v>
      </c>
      <c r="S8" s="25"/>
    </row>
    <row r="9" spans="1:20" s="19" customFormat="1" ht="18" customHeight="1" x14ac:dyDescent="0.25">
      <c r="A9" s="32"/>
      <c r="B9" s="32"/>
      <c r="C9" s="32"/>
      <c r="D9" s="33"/>
      <c r="E9" s="34"/>
      <c r="F9" s="35"/>
      <c r="G9" s="35" t="s">
        <v>26</v>
      </c>
      <c r="H9" s="35" t="s">
        <v>27</v>
      </c>
      <c r="I9" s="35"/>
      <c r="J9" s="35" t="s">
        <v>26</v>
      </c>
      <c r="K9" s="35" t="s">
        <v>27</v>
      </c>
      <c r="L9" s="35"/>
      <c r="M9" s="35" t="s">
        <v>26</v>
      </c>
      <c r="N9" s="35" t="s">
        <v>27</v>
      </c>
      <c r="O9" s="36" t="s">
        <v>28</v>
      </c>
      <c r="P9" s="36"/>
      <c r="Q9" s="37"/>
      <c r="R9" s="38"/>
      <c r="S9" s="39"/>
    </row>
    <row r="10" spans="1:20" s="19" customFormat="1" ht="3" customHeight="1" x14ac:dyDescent="0.25">
      <c r="A10" s="40"/>
      <c r="B10" s="40"/>
      <c r="C10" s="40"/>
      <c r="D10" s="26"/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26"/>
      <c r="P10" s="26"/>
      <c r="Q10" s="42"/>
      <c r="R10" s="43"/>
      <c r="S10" s="44"/>
    </row>
    <row r="11" spans="1:20" s="58" customFormat="1" ht="20.25" customHeight="1" x14ac:dyDescent="0.3">
      <c r="A11" s="45" t="s">
        <v>13</v>
      </c>
      <c r="B11" s="45"/>
      <c r="C11" s="45"/>
      <c r="D11" s="46"/>
      <c r="E11" s="47">
        <f>SUM(E12,E15)</f>
        <v>353743</v>
      </c>
      <c r="F11" s="48">
        <f t="shared" ref="F11:R11" si="0">SUM(F12,F15)</f>
        <v>201</v>
      </c>
      <c r="G11" s="48">
        <f t="shared" si="0"/>
        <v>201</v>
      </c>
      <c r="H11" s="49">
        <f t="shared" si="0"/>
        <v>0</v>
      </c>
      <c r="I11" s="50">
        <f t="shared" si="0"/>
        <v>23273</v>
      </c>
      <c r="J11" s="50">
        <f t="shared" si="0"/>
        <v>23271</v>
      </c>
      <c r="K11" s="51">
        <f t="shared" si="0"/>
        <v>2</v>
      </c>
      <c r="L11" s="52">
        <f t="shared" si="0"/>
        <v>330269</v>
      </c>
      <c r="M11" s="52">
        <f t="shared" si="0"/>
        <v>279282</v>
      </c>
      <c r="N11" s="53">
        <f t="shared" si="0"/>
        <v>50987</v>
      </c>
      <c r="O11" s="54">
        <f t="shared" si="0"/>
        <v>0</v>
      </c>
      <c r="P11" s="55">
        <f t="shared" si="0"/>
        <v>34529.664000000004</v>
      </c>
      <c r="Q11" s="55">
        <f t="shared" si="0"/>
        <v>15210.377999999999</v>
      </c>
      <c r="R11" s="55">
        <f t="shared" si="0"/>
        <v>19319.286</v>
      </c>
      <c r="S11" s="56" t="s">
        <v>20</v>
      </c>
      <c r="T11" s="57"/>
    </row>
    <row r="12" spans="1:20" s="58" customFormat="1" ht="17.25" x14ac:dyDescent="0.3">
      <c r="A12" s="59" t="s">
        <v>29</v>
      </c>
      <c r="B12" s="60"/>
      <c r="C12" s="61"/>
      <c r="D12" s="62"/>
      <c r="E12" s="47">
        <f>SUM(E13:E14)</f>
        <v>331918</v>
      </c>
      <c r="F12" s="48">
        <f t="shared" ref="F12:R12" si="1">SUM(F13:F14)</f>
        <v>201</v>
      </c>
      <c r="G12" s="48">
        <f t="shared" si="1"/>
        <v>201</v>
      </c>
      <c r="H12" s="49">
        <f t="shared" si="1"/>
        <v>0</v>
      </c>
      <c r="I12" s="50">
        <f t="shared" si="1"/>
        <v>23243</v>
      </c>
      <c r="J12" s="50">
        <f t="shared" si="1"/>
        <v>23241</v>
      </c>
      <c r="K12" s="51">
        <f t="shared" si="1"/>
        <v>2</v>
      </c>
      <c r="L12" s="52">
        <f t="shared" si="1"/>
        <v>308474</v>
      </c>
      <c r="M12" s="52">
        <f t="shared" si="1"/>
        <v>268640</v>
      </c>
      <c r="N12" s="53">
        <f t="shared" si="1"/>
        <v>39834</v>
      </c>
      <c r="O12" s="54">
        <f t="shared" si="1"/>
        <v>0</v>
      </c>
      <c r="P12" s="55">
        <f t="shared" si="1"/>
        <v>34203.029000000002</v>
      </c>
      <c r="Q12" s="55">
        <f t="shared" si="1"/>
        <v>14955.289999999999</v>
      </c>
      <c r="R12" s="55">
        <f t="shared" si="1"/>
        <v>19247.739000000001</v>
      </c>
      <c r="S12" s="63" t="s">
        <v>30</v>
      </c>
      <c r="T12" s="64"/>
    </row>
    <row r="13" spans="1:20" s="58" customFormat="1" ht="17.25" x14ac:dyDescent="0.3">
      <c r="A13" s="61"/>
      <c r="B13" s="65" t="s">
        <v>31</v>
      </c>
      <c r="C13" s="61"/>
      <c r="D13" s="62"/>
      <c r="E13" s="66">
        <f>SUM(F13,I13,L13)</f>
        <v>6</v>
      </c>
      <c r="F13" s="67">
        <f>SUM(G13:H13)</f>
        <v>0</v>
      </c>
      <c r="G13" s="67">
        <v>0</v>
      </c>
      <c r="H13" s="68">
        <v>0</v>
      </c>
      <c r="I13" s="69">
        <f>SUM(J13:K13)</f>
        <v>0</v>
      </c>
      <c r="J13" s="69">
        <v>0</v>
      </c>
      <c r="K13" s="70">
        <v>0</v>
      </c>
      <c r="L13" s="71">
        <f>SUM(M13:O13)</f>
        <v>6</v>
      </c>
      <c r="M13" s="71">
        <v>1</v>
      </c>
      <c r="N13" s="72">
        <v>5</v>
      </c>
      <c r="O13" s="73">
        <v>0</v>
      </c>
      <c r="P13" s="74">
        <f>SUM(Q13:R13)</f>
        <v>8.5000000000000006E-2</v>
      </c>
      <c r="Q13" s="74">
        <f>85/1000</f>
        <v>8.5000000000000006E-2</v>
      </c>
      <c r="R13" s="75">
        <v>0</v>
      </c>
      <c r="S13" s="76" t="s">
        <v>32</v>
      </c>
    </row>
    <row r="14" spans="1:20" s="83" customFormat="1" ht="17.25" x14ac:dyDescent="0.3">
      <c r="A14" s="77"/>
      <c r="B14" s="77" t="s">
        <v>33</v>
      </c>
      <c r="C14" s="77"/>
      <c r="D14" s="78"/>
      <c r="E14" s="66">
        <f>SUM(F14,I14,L14)</f>
        <v>331912</v>
      </c>
      <c r="F14" s="67">
        <f>SUM(G14:H14)</f>
        <v>201</v>
      </c>
      <c r="G14" s="79">
        <v>201</v>
      </c>
      <c r="H14" s="68">
        <v>0</v>
      </c>
      <c r="I14" s="69">
        <f>SUM(J14:K14)</f>
        <v>23243</v>
      </c>
      <c r="J14" s="69">
        <v>23241</v>
      </c>
      <c r="K14" s="80">
        <v>2</v>
      </c>
      <c r="L14" s="71">
        <f>SUM(M14:O14)</f>
        <v>308468</v>
      </c>
      <c r="M14" s="71">
        <v>268639</v>
      </c>
      <c r="N14" s="81">
        <v>39829</v>
      </c>
      <c r="O14" s="82">
        <v>0</v>
      </c>
      <c r="P14" s="74">
        <f>SUM(Q14:R14)</f>
        <v>34202.944000000003</v>
      </c>
      <c r="Q14" s="74">
        <f>14955205/1000</f>
        <v>14955.205</v>
      </c>
      <c r="R14" s="75">
        <f>19247739/1000</f>
        <v>19247.739000000001</v>
      </c>
      <c r="S14" s="76" t="s">
        <v>34</v>
      </c>
    </row>
    <row r="15" spans="1:20" s="83" customFormat="1" ht="17.25" x14ac:dyDescent="0.3">
      <c r="A15" s="60" t="s">
        <v>35</v>
      </c>
      <c r="B15" s="77"/>
      <c r="C15" s="77"/>
      <c r="D15" s="78"/>
      <c r="E15" s="47">
        <f>SUM(E16:E19)</f>
        <v>21825</v>
      </c>
      <c r="F15" s="48">
        <f t="shared" ref="F15:R15" si="2">SUM(F16:F19)</f>
        <v>0</v>
      </c>
      <c r="G15" s="48">
        <f t="shared" si="2"/>
        <v>0</v>
      </c>
      <c r="H15" s="49">
        <f t="shared" si="2"/>
        <v>0</v>
      </c>
      <c r="I15" s="50">
        <f t="shared" si="2"/>
        <v>30</v>
      </c>
      <c r="J15" s="50">
        <f t="shared" si="2"/>
        <v>30</v>
      </c>
      <c r="K15" s="51">
        <f t="shared" si="2"/>
        <v>0</v>
      </c>
      <c r="L15" s="52">
        <f t="shared" si="2"/>
        <v>21795</v>
      </c>
      <c r="M15" s="52">
        <f t="shared" si="2"/>
        <v>10642</v>
      </c>
      <c r="N15" s="53">
        <f t="shared" si="2"/>
        <v>11153</v>
      </c>
      <c r="O15" s="54">
        <f t="shared" si="2"/>
        <v>0</v>
      </c>
      <c r="P15" s="55">
        <f>SUM(P16:P19)</f>
        <v>326.63499999999999</v>
      </c>
      <c r="Q15" s="55">
        <f>SUM(Q16:Q19)</f>
        <v>255.08799999999999</v>
      </c>
      <c r="R15" s="55">
        <f t="shared" si="2"/>
        <v>71.546999999999997</v>
      </c>
      <c r="S15" s="63" t="s">
        <v>36</v>
      </c>
      <c r="T15" s="84"/>
    </row>
    <row r="16" spans="1:20" s="83" customFormat="1" ht="17.25" x14ac:dyDescent="0.3">
      <c r="A16" s="77"/>
      <c r="B16" s="77" t="s">
        <v>37</v>
      </c>
      <c r="C16" s="77"/>
      <c r="D16" s="78"/>
      <c r="E16" s="66">
        <f>SUM(F16,I16,L16)</f>
        <v>21599</v>
      </c>
      <c r="F16" s="67">
        <f>SUM(G16:H16)</f>
        <v>0</v>
      </c>
      <c r="G16" s="79">
        <v>0</v>
      </c>
      <c r="H16" s="68">
        <v>0</v>
      </c>
      <c r="I16" s="85">
        <f>SUM(J16:K16)</f>
        <v>30</v>
      </c>
      <c r="J16" s="69">
        <v>30</v>
      </c>
      <c r="K16" s="80">
        <v>0</v>
      </c>
      <c r="L16" s="71">
        <f>SUM(M16:N16)</f>
        <v>21569</v>
      </c>
      <c r="M16" s="71">
        <v>10637</v>
      </c>
      <c r="N16" s="81">
        <v>10932</v>
      </c>
      <c r="O16" s="86">
        <v>0</v>
      </c>
      <c r="P16" s="87">
        <f>SUM(Q16:R16)</f>
        <v>323.15600000000001</v>
      </c>
      <c r="Q16" s="74">
        <f>251609/1000</f>
        <v>251.60900000000001</v>
      </c>
      <c r="R16" s="75">
        <f>71547/1000</f>
        <v>71.546999999999997</v>
      </c>
      <c r="S16" s="76" t="s">
        <v>38</v>
      </c>
    </row>
    <row r="17" spans="1:20" s="83" customFormat="1" ht="17.25" x14ac:dyDescent="0.3">
      <c r="A17" s="77"/>
      <c r="B17" s="77" t="s">
        <v>39</v>
      </c>
      <c r="C17" s="77"/>
      <c r="D17" s="78"/>
      <c r="E17" s="66">
        <f>SUM(F17,I17,L17)</f>
        <v>138</v>
      </c>
      <c r="F17" s="67">
        <f>SUM(G17:H17)</f>
        <v>0</v>
      </c>
      <c r="G17" s="79">
        <v>0</v>
      </c>
      <c r="H17" s="68">
        <v>0</v>
      </c>
      <c r="I17" s="85">
        <f>SUM(J17:K17)</f>
        <v>0</v>
      </c>
      <c r="J17" s="69">
        <v>0</v>
      </c>
      <c r="K17" s="80">
        <v>0</v>
      </c>
      <c r="L17" s="71">
        <f>SUM(M17:N17)</f>
        <v>138</v>
      </c>
      <c r="M17" s="71">
        <v>2</v>
      </c>
      <c r="N17" s="81">
        <v>136</v>
      </c>
      <c r="O17" s="86">
        <v>0</v>
      </c>
      <c r="P17" s="87">
        <f>SUM(Q17:R17)</f>
        <v>1.84</v>
      </c>
      <c r="Q17" s="74">
        <f>1840/1000</f>
        <v>1.84</v>
      </c>
      <c r="R17" s="75">
        <v>0</v>
      </c>
      <c r="S17" s="76" t="s">
        <v>40</v>
      </c>
    </row>
    <row r="18" spans="1:20" s="83" customFormat="1" ht="17.25" x14ac:dyDescent="0.3">
      <c r="A18" s="77"/>
      <c r="B18" s="77" t="s">
        <v>41</v>
      </c>
      <c r="C18" s="77"/>
      <c r="D18" s="78"/>
      <c r="E18" s="66">
        <f>SUM(L18,I18,F18)</f>
        <v>7</v>
      </c>
      <c r="F18" s="67">
        <f>SUM(G18:H18)</f>
        <v>0</v>
      </c>
      <c r="G18" s="79">
        <v>0</v>
      </c>
      <c r="H18" s="68">
        <v>0</v>
      </c>
      <c r="I18" s="85">
        <f>SUM(J18:K18)</f>
        <v>0</v>
      </c>
      <c r="J18" s="69">
        <v>0</v>
      </c>
      <c r="K18" s="80">
        <v>0</v>
      </c>
      <c r="L18" s="71">
        <f>SUM(M18:N18)</f>
        <v>7</v>
      </c>
      <c r="M18" s="71">
        <v>0</v>
      </c>
      <c r="N18" s="81">
        <v>7</v>
      </c>
      <c r="O18" s="86">
        <v>0</v>
      </c>
      <c r="P18" s="87">
        <f>SUM(Q18:R18)</f>
        <v>0.112</v>
      </c>
      <c r="Q18" s="74">
        <f>112/1000</f>
        <v>0.112</v>
      </c>
      <c r="R18" s="75">
        <v>0</v>
      </c>
      <c r="S18" s="76" t="s">
        <v>42</v>
      </c>
    </row>
    <row r="19" spans="1:20" s="83" customFormat="1" ht="17.25" x14ac:dyDescent="0.3">
      <c r="A19" s="77"/>
      <c r="B19" s="77" t="s">
        <v>43</v>
      </c>
      <c r="C19" s="77"/>
      <c r="D19" s="78"/>
      <c r="E19" s="66">
        <f>SUM(L19,I19,F19)</f>
        <v>81</v>
      </c>
      <c r="F19" s="67">
        <f>SUM(G19:H19)</f>
        <v>0</v>
      </c>
      <c r="G19" s="79">
        <v>0</v>
      </c>
      <c r="H19" s="68">
        <v>0</v>
      </c>
      <c r="I19" s="85">
        <f>SUM(J19:K19)</f>
        <v>0</v>
      </c>
      <c r="J19" s="69">
        <v>0</v>
      </c>
      <c r="K19" s="80">
        <v>0</v>
      </c>
      <c r="L19" s="71">
        <f>SUM(M19:N19)</f>
        <v>81</v>
      </c>
      <c r="M19" s="71">
        <v>3</v>
      </c>
      <c r="N19" s="81">
        <v>78</v>
      </c>
      <c r="O19" s="86">
        <v>0</v>
      </c>
      <c r="P19" s="87">
        <f>SUM(Q19:R19)</f>
        <v>1.5269999999999999</v>
      </c>
      <c r="Q19" s="74">
        <f>1527/1000</f>
        <v>1.5269999999999999</v>
      </c>
      <c r="R19" s="75">
        <v>0</v>
      </c>
      <c r="S19" s="76" t="s">
        <v>44</v>
      </c>
    </row>
    <row r="20" spans="1:20" s="83" customFormat="1" ht="3" customHeight="1" x14ac:dyDescent="0.3">
      <c r="A20" s="88"/>
      <c r="B20" s="88"/>
      <c r="C20" s="88"/>
      <c r="D20" s="89"/>
      <c r="E20" s="90"/>
      <c r="F20" s="91"/>
      <c r="G20" s="88"/>
      <c r="H20" s="91"/>
      <c r="I20" s="88"/>
      <c r="J20" s="91"/>
      <c r="K20" s="91"/>
      <c r="L20" s="88"/>
      <c r="M20" s="91"/>
      <c r="N20" s="90"/>
      <c r="O20" s="90"/>
      <c r="P20" s="91"/>
      <c r="Q20" s="89"/>
      <c r="R20" s="88"/>
      <c r="S20" s="90"/>
      <c r="T20" s="92"/>
    </row>
    <row r="21" spans="1:20" s="83" customFormat="1" ht="3" customHeight="1" x14ac:dyDescent="0.3">
      <c r="A21" s="92"/>
      <c r="B21" s="92"/>
      <c r="N21" s="92"/>
      <c r="O21" s="92"/>
      <c r="P21" s="92"/>
      <c r="Q21" s="92"/>
      <c r="R21" s="92"/>
      <c r="T21" s="92"/>
    </row>
    <row r="22" spans="1:20" s="83" customFormat="1" ht="17.25" x14ac:dyDescent="0.3">
      <c r="A22" s="92"/>
      <c r="B22" s="92" t="s">
        <v>45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T22" s="92"/>
    </row>
    <row r="23" spans="1:20" s="83" customFormat="1" ht="17.25" x14ac:dyDescent="0.3">
      <c r="A23" s="92"/>
      <c r="B23" s="92" t="s">
        <v>46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</row>
    <row r="24" spans="1:20" ht="12.75" customHeight="1" x14ac:dyDescent="0.3"/>
  </sheetData>
  <mergeCells count="9">
    <mergeCell ref="A11:D11"/>
    <mergeCell ref="A4:D9"/>
    <mergeCell ref="E4:O4"/>
    <mergeCell ref="P4:R4"/>
    <mergeCell ref="S4:S9"/>
    <mergeCell ref="F5:H5"/>
    <mergeCell ref="I5:K5"/>
    <mergeCell ref="L5:O5"/>
    <mergeCell ref="P5:R5"/>
  </mergeCells>
  <pageMargins left="0.75" right="0.75" top="0.8" bottom="0.5" header="0.51180993000874886" footer="0.5118099300087488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2016-10-04T10:43:32Z</dcterms:created>
  <dcterms:modified xsi:type="dcterms:W3CDTF">2016-10-04T10:43:37Z</dcterms:modified>
</cp:coreProperties>
</file>