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0ok\4_สำรวจแรงงงานปี54_60\ปี2560\2.Mappingรายเดือน\11.พ.ย.60_ok\"/>
    </mc:Choice>
  </mc:AlternateContent>
  <bookViews>
    <workbookView xWindow="-525" yWindow="-75" windowWidth="10065" windowHeight="8655" tabRatio="658" activeTab="6"/>
  </bookViews>
  <sheets>
    <sheet name="ตารางที่ 1" sheetId="7" r:id="rId1"/>
    <sheet name="ตารางที่ 2" sheetId="5" r:id="rId2"/>
    <sheet name="ตารางที่ 3" sheetId="18" r:id="rId3"/>
    <sheet name="ตารางที่ 4" sheetId="19" r:id="rId4"/>
    <sheet name="ตารางที่ 5" sheetId="20" r:id="rId5"/>
    <sheet name="ตารางที่ 6" sheetId="21" r:id="rId6"/>
    <sheet name="ตารางที่ 7" sheetId="22" r:id="rId7"/>
  </sheets>
  <definedNames>
    <definedName name="_xlnm.Print_Area" localSheetId="0">'ตารางที่ 1'!$A$1:$D$31</definedName>
    <definedName name="_xlnm.Print_Area" localSheetId="1">'ตารางที่ 2'!$A$1:$D$39</definedName>
    <definedName name="_xlnm.Print_Area" localSheetId="2">'ตารางที่ 3'!$A$1:$E$43</definedName>
    <definedName name="_xlnm.Print_Area" localSheetId="3">'ตารางที่ 4'!$A$1:$D$65</definedName>
    <definedName name="_xlnm.Print_Area" localSheetId="4">'ตารางที่ 5'!$A$1:$D$24</definedName>
    <definedName name="_xlnm.Print_Area" localSheetId="5">'ตารางที่ 6'!$A$1:$D$28</definedName>
    <definedName name="_xlnm.Print_Area" localSheetId="6">'ตารางที่ 7'!$A$1:$D$38</definedName>
  </definedNames>
  <calcPr calcId="162913"/>
</workbook>
</file>

<file path=xl/calcChain.xml><?xml version="1.0" encoding="utf-8"?>
<calcChain xmlns="http://schemas.openxmlformats.org/spreadsheetml/2006/main">
  <c r="C11" i="22" l="1"/>
  <c r="B11" i="22" s="1"/>
  <c r="B7" i="22"/>
  <c r="D11" i="22"/>
  <c r="D6" i="22" s="1"/>
  <c r="D15" i="22"/>
  <c r="C15" i="22"/>
  <c r="C6" i="22" s="1"/>
  <c r="B6" i="22" l="1"/>
  <c r="C34" i="22"/>
  <c r="C33" i="22"/>
  <c r="C29" i="22"/>
  <c r="B15" i="22"/>
  <c r="B31" i="22" s="1"/>
  <c r="C6" i="21"/>
  <c r="C24" i="21" l="1"/>
  <c r="C23" i="21"/>
  <c r="C26" i="21"/>
  <c r="C25" i="21"/>
  <c r="B10" i="7"/>
  <c r="B14" i="5" l="1"/>
  <c r="C14" i="18" l="1"/>
  <c r="C12" i="18"/>
  <c r="C9" i="18"/>
  <c r="D15" i="5"/>
  <c r="C15" i="5"/>
  <c r="D11" i="5"/>
  <c r="C11" i="5"/>
  <c r="D9" i="7"/>
  <c r="C9" i="7"/>
  <c r="D13" i="7"/>
  <c r="C13" i="7"/>
  <c r="C5" i="19"/>
  <c r="B6" i="19"/>
  <c r="D5" i="19"/>
  <c r="D53" i="19" s="1"/>
  <c r="B25" i="19"/>
  <c r="B7" i="19"/>
  <c r="C20" i="18"/>
  <c r="B12" i="7"/>
  <c r="B11" i="7"/>
  <c r="C21" i="21"/>
  <c r="B17" i="5"/>
  <c r="B18" i="5"/>
  <c r="B19" i="5"/>
  <c r="B20" i="5"/>
  <c r="D5" i="18"/>
  <c r="D33" i="18" s="1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2" i="19"/>
  <c r="B23" i="19"/>
  <c r="B24" i="19"/>
  <c r="B26" i="19"/>
  <c r="C22" i="18"/>
  <c r="C10" i="18"/>
  <c r="C13" i="18"/>
  <c r="C16" i="18"/>
  <c r="C18" i="18"/>
  <c r="C7" i="18"/>
  <c r="B20" i="22"/>
  <c r="B19" i="22"/>
  <c r="B17" i="22"/>
  <c r="B16" i="22"/>
  <c r="B14" i="22"/>
  <c r="B13" i="22"/>
  <c r="B10" i="22"/>
  <c r="B9" i="22"/>
  <c r="B25" i="22" s="1"/>
  <c r="B8" i="22"/>
  <c r="B24" i="22" s="1"/>
  <c r="B15" i="21"/>
  <c r="B14" i="21"/>
  <c r="B13" i="21"/>
  <c r="B12" i="21"/>
  <c r="B11" i="21"/>
  <c r="B10" i="21"/>
  <c r="B9" i="21"/>
  <c r="B8" i="21"/>
  <c r="D6" i="21"/>
  <c r="D26" i="21" s="1"/>
  <c r="B13" i="20"/>
  <c r="B12" i="20"/>
  <c r="B11" i="20"/>
  <c r="B10" i="20"/>
  <c r="B9" i="20"/>
  <c r="B8" i="20"/>
  <c r="D6" i="20"/>
  <c r="D19" i="20" s="1"/>
  <c r="C6" i="20"/>
  <c r="B28" i="19"/>
  <c r="B27" i="19"/>
  <c r="B12" i="5"/>
  <c r="B14" i="7"/>
  <c r="B7" i="5"/>
  <c r="B16" i="5"/>
  <c r="B16" i="7"/>
  <c r="B15" i="7"/>
  <c r="B13" i="5"/>
  <c r="B10" i="5"/>
  <c r="B9" i="5"/>
  <c r="B8" i="5"/>
  <c r="C8" i="7" l="1"/>
  <c r="C7" i="7" s="1"/>
  <c r="C61" i="19"/>
  <c r="C57" i="19"/>
  <c r="C52" i="19"/>
  <c r="C48" i="19"/>
  <c r="C44" i="19"/>
  <c r="C40" i="19"/>
  <c r="C60" i="19"/>
  <c r="C56" i="19"/>
  <c r="C51" i="19"/>
  <c r="C47" i="19"/>
  <c r="C43" i="19"/>
  <c r="C59" i="19"/>
  <c r="C54" i="19"/>
  <c r="C50" i="19"/>
  <c r="C46" i="19"/>
  <c r="C42" i="19"/>
  <c r="C53" i="19"/>
  <c r="C49" i="19"/>
  <c r="C58" i="19"/>
  <c r="C41" i="19"/>
  <c r="C62" i="19"/>
  <c r="C45" i="19"/>
  <c r="D8" i="7"/>
  <c r="D7" i="7" s="1"/>
  <c r="D21" i="7" s="1"/>
  <c r="C6" i="5"/>
  <c r="C34" i="5" s="1"/>
  <c r="B9" i="7"/>
  <c r="B8" i="7" s="1"/>
  <c r="D52" i="19"/>
  <c r="D57" i="19"/>
  <c r="B13" i="7"/>
  <c r="D24" i="21"/>
  <c r="C15" i="20"/>
  <c r="B6" i="20"/>
  <c r="B17" i="20" s="1"/>
  <c r="C18" i="20"/>
  <c r="D60" i="19"/>
  <c r="D48" i="19"/>
  <c r="D51" i="19"/>
  <c r="C39" i="19"/>
  <c r="D50" i="19"/>
  <c r="D58" i="19"/>
  <c r="D54" i="19"/>
  <c r="D42" i="19"/>
  <c r="D46" i="19"/>
  <c r="D59" i="19"/>
  <c r="D49" i="19"/>
  <c r="D56" i="19"/>
  <c r="C22" i="20"/>
  <c r="D41" i="19"/>
  <c r="D47" i="19"/>
  <c r="C19" i="20"/>
  <c r="C17" i="20"/>
  <c r="C20" i="20"/>
  <c r="C21" i="20"/>
  <c r="D22" i="20"/>
  <c r="D43" i="19"/>
  <c r="B5" i="19"/>
  <c r="B46" i="19" s="1"/>
  <c r="D17" i="20"/>
  <c r="D21" i="20"/>
  <c r="D15" i="20"/>
  <c r="D18" i="20"/>
  <c r="D32" i="18"/>
  <c r="C19" i="21"/>
  <c r="D44" i="19"/>
  <c r="D39" i="18"/>
  <c r="D40" i="19"/>
  <c r="D23" i="21"/>
  <c r="E5" i="18"/>
  <c r="E28" i="18" s="1"/>
  <c r="B12" i="22"/>
  <c r="D20" i="21"/>
  <c r="D17" i="21"/>
  <c r="C17" i="21"/>
  <c r="D39" i="19"/>
  <c r="D37" i="18"/>
  <c r="D29" i="18"/>
  <c r="D26" i="18"/>
  <c r="D31" i="18"/>
  <c r="D28" i="18"/>
  <c r="D24" i="18"/>
  <c r="D35" i="18"/>
  <c r="B15" i="5"/>
  <c r="B11" i="5"/>
  <c r="D6" i="5"/>
  <c r="D19" i="21"/>
  <c r="D22" i="21"/>
  <c r="D21" i="21"/>
  <c r="B6" i="21"/>
  <c r="B19" i="21" s="1"/>
  <c r="D25" i="21"/>
  <c r="D62" i="19"/>
  <c r="D61" i="19"/>
  <c r="B41" i="19" l="1"/>
  <c r="D33" i="5"/>
  <c r="D29" i="5"/>
  <c r="D25" i="5"/>
  <c r="D36" i="5"/>
  <c r="D32" i="5"/>
  <c r="D28" i="5"/>
  <c r="D24" i="5"/>
  <c r="D35" i="5"/>
  <c r="D23" i="5"/>
  <c r="D30" i="5"/>
  <c r="D26" i="5"/>
  <c r="D31" i="22"/>
  <c r="D24" i="22"/>
  <c r="C26" i="7"/>
  <c r="C22" i="7"/>
  <c r="C24" i="7"/>
  <c r="C23" i="7"/>
  <c r="C28" i="7"/>
  <c r="C19" i="7"/>
  <c r="B23" i="21"/>
  <c r="D27" i="5"/>
  <c r="D28" i="7"/>
  <c r="D24" i="7"/>
  <c r="D23" i="7"/>
  <c r="D19" i="7"/>
  <c r="D26" i="7"/>
  <c r="D22" i="7"/>
  <c r="D20" i="7"/>
  <c r="C21" i="7"/>
  <c r="C35" i="5"/>
  <c r="C23" i="5"/>
  <c r="C30" i="5"/>
  <c r="C26" i="5"/>
  <c r="C29" i="5"/>
  <c r="C25" i="5"/>
  <c r="C32" i="5"/>
  <c r="C28" i="5"/>
  <c r="C36" i="5"/>
  <c r="B52" i="19"/>
  <c r="C20" i="7"/>
  <c r="C27" i="5"/>
  <c r="C32" i="22"/>
  <c r="C27" i="22"/>
  <c r="C28" i="22"/>
  <c r="C25" i="7"/>
  <c r="C31" i="5"/>
  <c r="D25" i="7"/>
  <c r="B20" i="20"/>
  <c r="B53" i="19"/>
  <c r="B6" i="5"/>
  <c r="B7" i="7"/>
  <c r="B25" i="7" s="1"/>
  <c r="B18" i="20"/>
  <c r="B43" i="19"/>
  <c r="B44" i="19"/>
  <c r="B50" i="19"/>
  <c r="B49" i="19"/>
  <c r="B47" i="19"/>
  <c r="C26" i="22"/>
  <c r="C36" i="22"/>
  <c r="C25" i="22"/>
  <c r="B42" i="19"/>
  <c r="B39" i="19"/>
  <c r="B40" i="19"/>
  <c r="B22" i="20"/>
  <c r="B21" i="20"/>
  <c r="B19" i="20"/>
  <c r="B22" i="21"/>
  <c r="B25" i="21"/>
  <c r="C35" i="22"/>
  <c r="C24" i="22"/>
  <c r="C23" i="22"/>
  <c r="C30" i="22"/>
  <c r="B27" i="22"/>
  <c r="E37" i="18"/>
  <c r="E35" i="18"/>
  <c r="E33" i="18"/>
  <c r="E39" i="18"/>
  <c r="B21" i="21"/>
  <c r="E32" i="18"/>
  <c r="E29" i="18"/>
  <c r="E31" i="18"/>
  <c r="C5" i="18"/>
  <c r="E24" i="18"/>
  <c r="E26" i="18"/>
  <c r="B15" i="20"/>
  <c r="D26" i="22"/>
  <c r="D25" i="22"/>
  <c r="D29" i="22"/>
  <c r="D32" i="22"/>
  <c r="D23" i="22"/>
  <c r="D36" i="22"/>
  <c r="D33" i="22"/>
  <c r="D35" i="22"/>
  <c r="D34" i="22"/>
  <c r="D30" i="22"/>
  <c r="B26" i="21"/>
  <c r="B17" i="21"/>
  <c r="B20" i="21"/>
  <c r="B24" i="21"/>
  <c r="B61" i="19"/>
  <c r="B56" i="19"/>
  <c r="B57" i="19"/>
  <c r="B60" i="19"/>
  <c r="B59" i="19"/>
  <c r="B62" i="19"/>
  <c r="B23" i="5" l="1"/>
  <c r="B26" i="5"/>
  <c r="B31" i="5"/>
  <c r="B20" i="7"/>
  <c r="B27" i="5"/>
  <c r="C39" i="18"/>
  <c r="C31" i="18"/>
  <c r="C29" i="18"/>
  <c r="C37" i="18"/>
  <c r="C33" i="18"/>
  <c r="C41" i="18"/>
  <c r="C28" i="18"/>
  <c r="C32" i="18"/>
  <c r="C26" i="18"/>
  <c r="B19" i="7"/>
  <c r="B28" i="7"/>
  <c r="B27" i="7"/>
  <c r="B22" i="7"/>
  <c r="B24" i="7"/>
  <c r="B30" i="5"/>
  <c r="B32" i="5"/>
  <c r="B28" i="5"/>
  <c r="B24" i="5"/>
  <c r="B29" i="5"/>
  <c r="B34" i="5"/>
  <c r="B36" i="5"/>
  <c r="B35" i="5"/>
  <c r="B33" i="5"/>
  <c r="B21" i="7"/>
  <c r="B23" i="22"/>
  <c r="B22" i="22" s="1"/>
  <c r="B32" i="22"/>
  <c r="C24" i="18"/>
  <c r="B28" i="22"/>
  <c r="B30" i="22"/>
  <c r="B33" i="22"/>
  <c r="B35" i="22"/>
  <c r="B36" i="22"/>
</calcChain>
</file>

<file path=xl/sharedStrings.xml><?xml version="1.0" encoding="utf-8"?>
<sst xmlns="http://schemas.openxmlformats.org/spreadsheetml/2006/main" count="270" uniqueCount="110">
  <si>
    <t>สถานภาพแรงงาน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</si>
  <si>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</si>
  <si>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</si>
  <si>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</si>
  <si>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</si>
  <si>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</si>
  <si>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</si>
  <si>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</si>
  <si>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</si>
  <si>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</si>
  <si>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</si>
  <si>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</si>
  <si>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</si>
  <si>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</si>
  <si>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</si>
  <si>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</si>
  <si>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</si>
  <si>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</si>
  <si>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</si>
  <si>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</si>
  <si>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</si>
  <si>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</si>
  <si>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</si>
  <si>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</si>
  <si>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</si>
  <si>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</si>
  <si>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 xml:space="preserve">   1.2  ผู้ที่รอฤดูกาล</t>
  </si>
  <si>
    <t>ร้อยละ</t>
  </si>
  <si>
    <t xml:space="preserve">5. พนักงานบริการและพนักงานในร้านค้า และตลาด 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</si>
  <si>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</si>
  <si>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</si>
  <si>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</si>
  <si>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</si>
  <si>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</si>
  <si>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</si>
  <si>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</si>
  <si>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</si>
  <si>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</si>
  <si>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</si>
  <si>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</si>
  <si>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</si>
  <si>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</si>
  <si>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</si>
  <si>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รวมทั้งการประกันสังคมภาคบังคับ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</si>
  <si>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</si>
  <si>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</si>
  <si>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</si>
  <si>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</si>
  <si>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</si>
  <si>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</si>
  <si>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</si>
  <si>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</si>
  <si>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</si>
  <si>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</si>
  <si>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</si>
  <si>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</si>
  <si>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</si>
  <si>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</si>
  <si>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5.3  สายวิชาการศึกษา</t>
  </si>
  <si>
    <t xml:space="preserve"> -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</si>
  <si>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</si>
  <si>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</si>
  <si>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</si>
  <si>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</si>
  <si>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</si>
  <si>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</si>
  <si>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</si>
  <si>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</si>
  <si>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</si>
  <si>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</si>
  <si>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</si>
  <si>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</si>
  <si>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</si>
  <si>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</si>
  <si>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           เดือนพฤศจิกายน พ.ศ. 2554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</si>
  <si>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</si>
  <si>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</si>
  <si>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</si>
  <si>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</si>
  <si>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 xml:space="preserve">          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</si>
  <si>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</si>
  <si>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</si>
  <si>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</si>
  <si>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</si>
  <si>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</si>
  <si>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</si>
  <si>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</si>
  <si>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</si>
  <si>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</si>
  <si>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</si>
  <si>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</si>
  <si>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</si>
  <si>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</si>
  <si>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</si>
  <si>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</si>
  <si>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 xml:space="preserve">และธุรกิจการค้าที่เกี่ยวข้อง </t>
  </si>
  <si>
    <t>21. องค์การระหว่างประเทศและองค์การต่างประเทศอื่นๆ และสมาชิก</t>
  </si>
  <si>
    <t>ตารางที่ 2  ประชากรอายุ 15 ปีขึ้นไป จำแนกตามระดับการศึกษาที่สำเร็จและเพศ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</si>
  <si>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</si>
  <si>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</si>
  <si>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</si>
  <si>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ตารางที่  4  ประชากรอายุ 15 ปีขึ้นไป ที่มีงานทำ จำแนกตามอุตสาหกรรม และเพศ พ.ศ. 2560 :  ไตรมาสที่ 2 (ต่อ)</t>
  </si>
  <si>
    <t xml:space="preserve"> . .</t>
  </si>
  <si>
    <t>ตารางที่ 1   ประชากร 15 ปีขึ้นไป จำแนกตามสถานภาพแรงงาน และเพศ</t>
  </si>
  <si>
    <t xml:space="preserve">              เดือนพฤศจิกายน พ.ศ. 2560</t>
  </si>
  <si>
    <t xml:space="preserve">               เดือนพฤศจิกายน พ.ศ. 2560</t>
  </si>
  <si>
    <t xml:space="preserve">                เดือนพฤศจิกายน พ.ศ. 2560</t>
  </si>
  <si>
    <t>ตารางที่ 3   ประชากรอายุ 15 ปีขึ้นไป ที่มีงานทำ จำแนกตามอาชีพและเพศ เดือนพฤศจิกายน พ.ศ. 2560</t>
  </si>
  <si>
    <t>ตารางที่  4  ประชากรอายุ 15 ปีขึ้นไป ที่มีงานทำ จำแนกตามอุตสาหกรรม และเพศ เดือนพฤศจิกายน พ.ศ. 2560</t>
  </si>
  <si>
    <t>แหล่งที่มา  :  สรุปผลการสำรวจโครงการสำรวจภาวะการทำงานของประชากรจังหวัดเลย เดือนพฤศจิกายน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</si>
</sst>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89" formatCode="0.000"/>
    <numFmt numFmtId="190" formatCode="0.0"/>
    <numFmt numFmtId="191" formatCode="_-* #,##0_-;\-* #,##0_-;_-* &quot;-&quot;??_-;_-@_-"/>
    <numFmt numFmtId="192" formatCode="_-* #,##0.0_-;\-* #,##0.0_-;_-* &quot;-&quot;?_-;_-@_-"/>
    <numFmt numFmtId="193" formatCode="_-* #,##0.0_-;\-* #,##0.0_-;_-* &quot;-&quot;_-;_-@_-"/>
    <numFmt numFmtId="194" formatCode="_-* #,##0.000_-;\-* #,##0.000_-;_-* &quot;-&quot;_-;_-@_-"/>
    <numFmt numFmtId="195" formatCode="_-#,##0.0_-;\-#,##0.0_-;_-&quot;-&quot;_-;_-@_-"/>
    <numFmt numFmtId="196" formatCode="_(#,##0_);_(\(#,##0\);_(&quot;-&quot;_);_(@_)"/>
    <numFmt numFmtId="197" formatCode="_-* #,##0.00_-;\-* #,##0.00_-;_-* &quot;-&quot;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5" fillId="0" borderId="0" xfId="0" applyNumberFormat="1" applyFont="1" applyAlignment="1">
      <alignment horizontal="right"/>
    </xf>
    <xf numFmtId="190" fontId="5" fillId="0" borderId="0" xfId="0" applyNumberFormat="1" applyFont="1"/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92" fontId="5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5" fillId="0" borderId="0" xfId="3" quotePrefix="1" applyFont="1" applyAlignment="1" applyProtection="1">
      <alignment horizontal="left" vertical="center"/>
    </xf>
    <xf numFmtId="3" fontId="5" fillId="0" borderId="0" xfId="3" applyNumberFormat="1" applyFont="1" applyBorder="1" applyAlignment="1">
      <alignment horizontal="right"/>
    </xf>
    <xf numFmtId="3" fontId="5" fillId="0" borderId="0" xfId="3" applyNumberFormat="1" applyFont="1" applyAlignment="1">
      <alignment horizontal="right"/>
    </xf>
    <xf numFmtId="0" fontId="5" fillId="0" borderId="0" xfId="3" applyFont="1" applyAlignment="1">
      <alignment vertical="center"/>
    </xf>
    <xf numFmtId="0" fontId="5" fillId="0" borderId="0" xfId="3" applyFont="1" applyAlignment="1" applyProtection="1">
      <alignment horizontal="left" vertical="center"/>
    </xf>
    <xf numFmtId="3" fontId="5" fillId="0" borderId="0" xfId="3" applyNumberFormat="1" applyFont="1"/>
    <xf numFmtId="0" fontId="5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horizontal="right"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5" fillId="0" borderId="2" xfId="3" quotePrefix="1" applyFont="1" applyBorder="1" applyAlignment="1" applyProtection="1">
      <alignment horizontal="left" vertical="center"/>
    </xf>
    <xf numFmtId="2" fontId="5" fillId="0" borderId="2" xfId="3" applyNumberFormat="1" applyFont="1" applyBorder="1" applyAlignment="1">
      <alignment horizontal="right" vertical="center"/>
    </xf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4" fillId="0" borderId="0" xfId="3" applyFont="1"/>
    <xf numFmtId="0" fontId="6" fillId="0" borderId="0" xfId="3" applyFont="1"/>
    <xf numFmtId="193" fontId="4" fillId="0" borderId="0" xfId="3" applyNumberFormat="1" applyFont="1" applyAlignment="1">
      <alignment horizontal="right"/>
    </xf>
    <xf numFmtId="193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0" fontId="6" fillId="0" borderId="0" xfId="3" applyNumberFormat="1" applyFont="1"/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5" fillId="0" borderId="0" xfId="3" applyNumberFormat="1" applyFont="1" applyBorder="1" applyAlignment="1">
      <alignment horizontal="right" vertical="center"/>
    </xf>
    <xf numFmtId="0" fontId="6" fillId="0" borderId="2" xfId="3" applyFont="1" applyBorder="1" applyAlignment="1">
      <alignment vertical="center"/>
    </xf>
    <xf numFmtId="190" fontId="5" fillId="0" borderId="2" xfId="3" applyNumberFormat="1" applyFont="1" applyBorder="1" applyAlignment="1">
      <alignment horizontal="right"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190" fontId="6" fillId="0" borderId="3" xfId="3" applyNumberFormat="1" applyFont="1" applyBorder="1"/>
    <xf numFmtId="41" fontId="5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 vertical="center"/>
    </xf>
    <xf numFmtId="0" fontId="5" fillId="0" borderId="0" xfId="3" applyFont="1" applyBorder="1" applyAlignment="1" applyProtection="1">
      <alignment horizontal="left" vertical="center"/>
    </xf>
    <xf numFmtId="188" fontId="5" fillId="0" borderId="0" xfId="3" applyNumberFormat="1" applyFont="1" applyBorder="1" applyAlignment="1" applyProtection="1">
      <alignment horizontal="left" vertical="center"/>
    </xf>
    <xf numFmtId="41" fontId="5" fillId="0" borderId="0" xfId="3" applyNumberFormat="1" applyFont="1" applyBorder="1" applyAlignment="1">
      <alignment horizontal="right"/>
    </xf>
    <xf numFmtId="193" fontId="2" fillId="0" borderId="0" xfId="3" applyNumberFormat="1" applyFont="1" applyBorder="1" applyAlignment="1">
      <alignment horizontal="right" vertical="center"/>
    </xf>
    <xf numFmtId="193" fontId="5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 applyProtection="1">
      <alignment horizontal="left" vertical="center"/>
    </xf>
    <xf numFmtId="193" fontId="5" fillId="0" borderId="2" xfId="3" applyNumberFormat="1" applyFont="1" applyBorder="1" applyAlignment="1">
      <alignment horizontal="right" vertical="center"/>
    </xf>
    <xf numFmtId="187" fontId="5" fillId="0" borderId="0" xfId="3" applyNumberFormat="1" applyFont="1" applyBorder="1" applyAlignment="1">
      <alignment horizontal="right"/>
    </xf>
    <xf numFmtId="189" fontId="2" fillId="0" borderId="0" xfId="3" applyNumberFormat="1" applyFont="1" applyAlignment="1">
      <alignment vertical="center"/>
    </xf>
    <xf numFmtId="193" fontId="5" fillId="0" borderId="2" xfId="0" applyNumberFormat="1" applyFont="1" applyBorder="1" applyAlignment="1">
      <alignment horizontal="right"/>
    </xf>
    <xf numFmtId="193" fontId="5" fillId="0" borderId="0" xfId="0" applyNumberFormat="1" applyFont="1" applyBorder="1" applyAlignment="1">
      <alignment horizontal="right"/>
    </xf>
    <xf numFmtId="194" fontId="5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4" fontId="5" fillId="0" borderId="2" xfId="3" applyNumberFormat="1" applyFont="1" applyBorder="1" applyAlignment="1">
      <alignment horizontal="right" vertical="center"/>
    </xf>
    <xf numFmtId="0" fontId="5" fillId="0" borderId="2" xfId="0" applyFont="1" applyBorder="1"/>
    <xf numFmtId="0" fontId="6" fillId="0" borderId="2" xfId="0" applyFont="1" applyBorder="1"/>
    <xf numFmtId="0" fontId="10" fillId="0" borderId="0" xfId="0" applyFont="1"/>
    <xf numFmtId="190" fontId="10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41" fontId="5" fillId="0" borderId="0" xfId="1" applyNumberFormat="1" applyFont="1" applyAlignment="1">
      <alignment horizontal="right"/>
    </xf>
    <xf numFmtId="190" fontId="5" fillId="0" borderId="0" xfId="3" applyNumberFormat="1" applyFont="1" applyBorder="1"/>
    <xf numFmtId="0" fontId="2" fillId="0" borderId="0" xfId="3" applyFont="1" applyAlignment="1">
      <alignment horizontal="center"/>
    </xf>
    <xf numFmtId="195" fontId="6" fillId="0" borderId="0" xfId="0" applyNumberFormat="1" applyFont="1" applyBorder="1" applyAlignment="1">
      <alignment horizontal="right"/>
    </xf>
    <xf numFmtId="41" fontId="2" fillId="0" borderId="0" xfId="3" applyNumberFormat="1" applyFont="1"/>
    <xf numFmtId="41" fontId="2" fillId="0" borderId="0" xfId="1" applyNumberFormat="1" applyFont="1" applyBorder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190" fontId="6" fillId="0" borderId="0" xfId="3" applyNumberFormat="1" applyFont="1" applyBorder="1"/>
    <xf numFmtId="41" fontId="2" fillId="0" borderId="0" xfId="3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5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5" fillId="0" borderId="0" xfId="3" applyNumberFormat="1" applyFont="1" applyAlignment="1">
      <alignment horizontal="right"/>
    </xf>
    <xf numFmtId="190" fontId="2" fillId="2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top"/>
    </xf>
    <xf numFmtId="0" fontId="12" fillId="0" borderId="0" xfId="0" applyFont="1" applyBorder="1"/>
    <xf numFmtId="0" fontId="6" fillId="0" borderId="0" xfId="0" applyFont="1" applyBorder="1"/>
    <xf numFmtId="190" fontId="5" fillId="2" borderId="0" xfId="0" applyNumberFormat="1" applyFont="1" applyFill="1" applyBorder="1" applyAlignment="1">
      <alignment horizontal="right" vertical="center"/>
    </xf>
    <xf numFmtId="41" fontId="5" fillId="2" borderId="0" xfId="0" applyNumberFormat="1" applyFont="1" applyFill="1" applyBorder="1" applyAlignment="1">
      <alignment horizontal="right" vertical="center"/>
    </xf>
    <xf numFmtId="41" fontId="5" fillId="0" borderId="2" xfId="3" applyNumberFormat="1" applyFont="1" applyBorder="1" applyAlignment="1">
      <alignment horizontal="right" vertical="center"/>
    </xf>
    <xf numFmtId="193" fontId="5" fillId="0" borderId="0" xfId="3" applyNumberFormat="1" applyFont="1"/>
    <xf numFmtId="197" fontId="5" fillId="0" borderId="0" xfId="3" applyNumberFormat="1" applyFont="1"/>
    <xf numFmtId="192" fontId="2" fillId="0" borderId="0" xfId="0" applyNumberFormat="1" applyFont="1" applyBorder="1" applyAlignment="1">
      <alignment horizontal="right"/>
    </xf>
    <xf numFmtId="3" fontId="5" fillId="0" borderId="0" xfId="0" applyNumberFormat="1" applyFont="1"/>
    <xf numFmtId="41" fontId="5" fillId="0" borderId="0" xfId="0" applyNumberFormat="1" applyFont="1" applyBorder="1" applyAlignment="1">
      <alignment horizontal="right"/>
    </xf>
    <xf numFmtId="41" fontId="5" fillId="0" borderId="0" xfId="0" applyNumberFormat="1" applyFont="1"/>
    <xf numFmtId="3" fontId="5" fillId="0" borderId="0" xfId="0" applyNumberFormat="1" applyFont="1" applyAlignment="1"/>
    <xf numFmtId="190" fontId="2" fillId="0" borderId="0" xfId="0" applyNumberFormat="1" applyFont="1" applyBorder="1" applyAlignment="1">
      <alignment horizontal="right" vertical="center"/>
    </xf>
    <xf numFmtId="190" fontId="5" fillId="0" borderId="0" xfId="0" applyNumberFormat="1" applyFont="1" applyFill="1" applyBorder="1" applyAlignment="1">
      <alignment horizontal="right"/>
    </xf>
    <xf numFmtId="41" fontId="5" fillId="0" borderId="0" xfId="1" applyNumberFormat="1" applyFont="1" applyBorder="1" applyAlignment="1">
      <alignment horizontal="right"/>
    </xf>
    <xf numFmtId="41" fontId="5" fillId="0" borderId="0" xfId="3" applyNumberFormat="1" applyFont="1" applyAlignment="1"/>
    <xf numFmtId="41" fontId="5" fillId="0" borderId="2" xfId="1" applyNumberFormat="1" applyFont="1" applyBorder="1" applyAlignment="1">
      <alignment horizontal="right"/>
    </xf>
    <xf numFmtId="41" fontId="5" fillId="0" borderId="2" xfId="3" applyNumberFormat="1" applyFont="1" applyBorder="1" applyAlignment="1">
      <alignment horizontal="right"/>
    </xf>
    <xf numFmtId="193" fontId="5" fillId="0" borderId="0" xfId="3" applyNumberFormat="1" applyFont="1" applyAlignment="1">
      <alignment horizontal="right"/>
    </xf>
    <xf numFmtId="193" fontId="5" fillId="0" borderId="2" xfId="3" applyNumberFormat="1" applyFont="1" applyBorder="1" applyAlignment="1">
      <alignment horizontal="right"/>
    </xf>
    <xf numFmtId="196" fontId="5" fillId="0" borderId="0" xfId="3" applyNumberFormat="1" applyFont="1" applyBorder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3" fontId="2" fillId="0" borderId="0" xfId="3" applyNumberFormat="1" applyFont="1" applyFill="1" applyBorder="1" applyAlignment="1">
      <alignment horizontal="right" vertical="center"/>
    </xf>
    <xf numFmtId="3" fontId="2" fillId="0" borderId="0" xfId="3" applyNumberFormat="1" applyFont="1" applyFill="1" applyAlignment="1">
      <alignment horizontal="right" vertical="center"/>
    </xf>
    <xf numFmtId="187" fontId="5" fillId="0" borderId="0" xfId="3" applyNumberFormat="1" applyFont="1" applyFill="1" applyBorder="1" applyAlignment="1">
      <alignment horizontal="right"/>
    </xf>
    <xf numFmtId="187" fontId="5" fillId="0" borderId="0" xfId="3" applyNumberFormat="1" applyFont="1" applyFill="1" applyAlignment="1">
      <alignment horizontal="right"/>
    </xf>
    <xf numFmtId="193" fontId="2" fillId="0" borderId="0" xfId="3" applyNumberFormat="1" applyFont="1" applyAlignment="1">
      <alignment horizontal="right" vertical="center"/>
    </xf>
    <xf numFmtId="193" fontId="5" fillId="0" borderId="0" xfId="3" applyNumberFormat="1" applyFont="1" applyAlignment="1">
      <alignment horizontal="right" vertical="center"/>
    </xf>
    <xf numFmtId="190" fontId="5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1"/>
  <sheetViews>
    <sheetView showGridLines="0" view="pageBreakPreview" topLeftCell="A19" zoomScale="80" zoomScaleNormal="90" zoomScaleSheetLayoutView="80" workbookViewId="0">
      <selection activeCell="D35" sqref="D35"/>
    </sheetView>
  </sheetViews>
  <sheetFormatPr defaultRowHeight="24" customHeight="1" x14ac:dyDescent="0.35"/>
  <cols>
    <col min="1" max="1" width="31.5703125" style="1" customWidth="1"/>
    <col min="2" max="4" width="22.7109375" style="1" customWidth="1"/>
    <col min="5" max="16384" width="9.140625" style="1"/>
  </cols>
  <sheetData>
    <row r="1" spans="1:6" ht="23.25" x14ac:dyDescent="0.35">
      <c r="A1" s="32" t="s">
        <v>103</v>
      </c>
    </row>
    <row r="2" spans="1:6" ht="23.25" x14ac:dyDescent="0.35">
      <c r="A2" s="2" t="s">
        <v>105</v>
      </c>
    </row>
    <row r="3" spans="1:6" ht="8.1" customHeight="1" x14ac:dyDescent="0.35">
      <c r="A3" s="3"/>
      <c r="B3" s="3"/>
      <c r="C3" s="3"/>
      <c r="D3" s="3"/>
    </row>
    <row r="4" spans="1:6" s="2" customFormat="1" ht="30" customHeight="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6" s="2" customFormat="1" ht="23.25" x14ac:dyDescent="0.35">
      <c r="A5" s="1"/>
      <c r="B5" s="168" t="s">
        <v>78</v>
      </c>
      <c r="C5" s="168"/>
      <c r="D5" s="168"/>
      <c r="E5" s="6"/>
    </row>
    <row r="6" spans="1:6" s="10" customFormat="1" ht="6" customHeight="1" x14ac:dyDescent="0.35">
      <c r="A6" s="7"/>
      <c r="C6" s="8"/>
      <c r="D6" s="8"/>
      <c r="E6" s="11"/>
    </row>
    <row r="7" spans="1:6" s="10" customFormat="1" ht="23.25" x14ac:dyDescent="0.35">
      <c r="A7" s="7" t="s">
        <v>4</v>
      </c>
      <c r="B7" s="8">
        <f>C7+D7</f>
        <v>444385</v>
      </c>
      <c r="C7" s="9">
        <f>C8+C13</f>
        <v>219150</v>
      </c>
      <c r="D7" s="9">
        <f>D8+D13</f>
        <v>225235</v>
      </c>
      <c r="E7" s="9"/>
      <c r="F7" s="12"/>
    </row>
    <row r="8" spans="1:6" s="10" customFormat="1" ht="23.25" x14ac:dyDescent="0.35">
      <c r="A8" s="10" t="s">
        <v>17</v>
      </c>
      <c r="B8" s="9">
        <f>B9+B12</f>
        <v>296050</v>
      </c>
      <c r="C8" s="9">
        <f>C9+C12</f>
        <v>168097</v>
      </c>
      <c r="D8" s="9">
        <f>D9+D12</f>
        <v>127953</v>
      </c>
      <c r="E8" s="9"/>
      <c r="F8" s="12"/>
    </row>
    <row r="9" spans="1:6" s="13" customFormat="1" ht="23.25" x14ac:dyDescent="0.35">
      <c r="A9" s="13" t="s">
        <v>19</v>
      </c>
      <c r="B9" s="11">
        <f>B10+B11</f>
        <v>296050</v>
      </c>
      <c r="C9" s="11">
        <f>C10+C11</f>
        <v>168097</v>
      </c>
      <c r="D9" s="11">
        <f>D10+D11</f>
        <v>127953</v>
      </c>
      <c r="E9" s="11"/>
      <c r="F9" s="14"/>
    </row>
    <row r="10" spans="1:6" s="13" customFormat="1" ht="23.25" x14ac:dyDescent="0.35">
      <c r="A10" s="13" t="s">
        <v>20</v>
      </c>
      <c r="B10" s="147">
        <f t="shared" ref="B10:B16" si="0">C10+D10</f>
        <v>294897</v>
      </c>
      <c r="C10" s="14">
        <v>168097</v>
      </c>
      <c r="D10" s="14">
        <v>126800</v>
      </c>
      <c r="E10" s="11"/>
    </row>
    <row r="11" spans="1:6" s="13" customFormat="1" ht="23.25" x14ac:dyDescent="0.35">
      <c r="A11" s="13" t="s">
        <v>21</v>
      </c>
      <c r="B11" s="147">
        <f>C11+D11</f>
        <v>1153</v>
      </c>
      <c r="C11" s="148">
        <v>0</v>
      </c>
      <c r="D11" s="11">
        <v>1153</v>
      </c>
      <c r="E11" s="11"/>
    </row>
    <row r="12" spans="1:6" s="13" customFormat="1" ht="23.25" x14ac:dyDescent="0.35">
      <c r="A12" s="13" t="s">
        <v>26</v>
      </c>
      <c r="B12" s="149">
        <f>C12+D12</f>
        <v>0</v>
      </c>
      <c r="C12" s="148">
        <v>0</v>
      </c>
      <c r="D12" s="148">
        <v>0</v>
      </c>
      <c r="E12" s="124"/>
    </row>
    <row r="13" spans="1:6" s="10" customFormat="1" ht="23.25" x14ac:dyDescent="0.35">
      <c r="A13" s="10" t="s">
        <v>18</v>
      </c>
      <c r="B13" s="8">
        <f>C13+D13</f>
        <v>148335</v>
      </c>
      <c r="C13" s="9">
        <f>SUM(C14:C16)</f>
        <v>51053</v>
      </c>
      <c r="D13" s="9">
        <f>SUM(D14:D16)</f>
        <v>97282</v>
      </c>
      <c r="E13" s="9"/>
    </row>
    <row r="14" spans="1:6" s="13" customFormat="1" ht="23.25" x14ac:dyDescent="0.35">
      <c r="A14" s="13" t="s">
        <v>22</v>
      </c>
      <c r="B14" s="147">
        <f t="shared" si="0"/>
        <v>37464</v>
      </c>
      <c r="C14" s="14">
        <v>578</v>
      </c>
      <c r="D14" s="14">
        <v>36886</v>
      </c>
      <c r="E14" s="11"/>
    </row>
    <row r="15" spans="1:6" s="13" customFormat="1" ht="23.25" x14ac:dyDescent="0.35">
      <c r="A15" s="13" t="s">
        <v>23</v>
      </c>
      <c r="B15" s="147">
        <f t="shared" si="0"/>
        <v>32091</v>
      </c>
      <c r="C15" s="14">
        <v>13048</v>
      </c>
      <c r="D15" s="14">
        <v>19043</v>
      </c>
      <c r="E15" s="11"/>
    </row>
    <row r="16" spans="1:6" s="13" customFormat="1" ht="23.25" x14ac:dyDescent="0.35">
      <c r="A16" s="15" t="s">
        <v>24</v>
      </c>
      <c r="B16" s="147">
        <f t="shared" si="0"/>
        <v>78780</v>
      </c>
      <c r="C16" s="150">
        <v>37427</v>
      </c>
      <c r="D16" s="14">
        <v>41353</v>
      </c>
    </row>
    <row r="17" spans="1:4" s="13" customFormat="1" ht="23.25" x14ac:dyDescent="0.35">
      <c r="A17" s="1"/>
      <c r="B17" s="169" t="s">
        <v>27</v>
      </c>
      <c r="C17" s="169"/>
      <c r="D17" s="169"/>
    </row>
    <row r="18" spans="1:4" s="10" customFormat="1" ht="6" customHeight="1" x14ac:dyDescent="0.5">
      <c r="A18" s="7"/>
      <c r="B18" s="151"/>
      <c r="C18" s="151"/>
      <c r="D18" s="151"/>
    </row>
    <row r="19" spans="1:4" s="10" customFormat="1" ht="23.25" x14ac:dyDescent="0.5">
      <c r="A19" s="7" t="s">
        <v>4</v>
      </c>
      <c r="B19" s="137">
        <f>B7/$B$7*100</f>
        <v>100</v>
      </c>
      <c r="C19" s="137">
        <f>C7/$C$7*100</f>
        <v>100</v>
      </c>
      <c r="D19" s="137">
        <f>D7/$D$7*100</f>
        <v>100</v>
      </c>
    </row>
    <row r="20" spans="1:4" s="10" customFormat="1" ht="23.25" x14ac:dyDescent="0.5">
      <c r="A20" s="10" t="s">
        <v>17</v>
      </c>
      <c r="B20" s="137">
        <f t="shared" ref="B20:B28" si="1">B8/$B$7*100</f>
        <v>66.620160446459707</v>
      </c>
      <c r="C20" s="137">
        <f t="shared" ref="C20:C28" si="2">C8/$C$7*100</f>
        <v>76.704083960757472</v>
      </c>
      <c r="D20" s="137">
        <f t="shared" ref="D20:D28" si="3">D8/$D$7*100</f>
        <v>56.808666503873731</v>
      </c>
    </row>
    <row r="21" spans="1:4" s="10" customFormat="1" ht="23.25" x14ac:dyDescent="0.5">
      <c r="A21" s="13" t="s">
        <v>19</v>
      </c>
      <c r="B21" s="141">
        <f t="shared" si="1"/>
        <v>66.620160446459707</v>
      </c>
      <c r="C21" s="141">
        <f t="shared" si="2"/>
        <v>76.704083960757472</v>
      </c>
      <c r="D21" s="141">
        <f t="shared" si="3"/>
        <v>56.808666503873731</v>
      </c>
    </row>
    <row r="22" spans="1:4" s="13" customFormat="1" ht="23.25" x14ac:dyDescent="0.5">
      <c r="A22" s="13" t="s">
        <v>20</v>
      </c>
      <c r="B22" s="141">
        <f t="shared" si="1"/>
        <v>66.360700743724479</v>
      </c>
      <c r="C22" s="141">
        <f t="shared" si="2"/>
        <v>76.704083960757472</v>
      </c>
      <c r="D22" s="141">
        <f t="shared" si="3"/>
        <v>56.296756720758324</v>
      </c>
    </row>
    <row r="23" spans="1:4" s="13" customFormat="1" ht="23.25" x14ac:dyDescent="0.5">
      <c r="A23" s="13" t="s">
        <v>21</v>
      </c>
      <c r="B23" s="141">
        <v>0.2</v>
      </c>
      <c r="C23" s="142">
        <f t="shared" si="2"/>
        <v>0</v>
      </c>
      <c r="D23" s="141">
        <f t="shared" si="3"/>
        <v>0.5119097831154128</v>
      </c>
    </row>
    <row r="24" spans="1:4" s="13" customFormat="1" ht="23.25" x14ac:dyDescent="0.5">
      <c r="A24" s="13" t="s">
        <v>26</v>
      </c>
      <c r="B24" s="142">
        <f t="shared" si="1"/>
        <v>0</v>
      </c>
      <c r="C24" s="142">
        <f t="shared" si="2"/>
        <v>0</v>
      </c>
      <c r="D24" s="142">
        <f t="shared" si="3"/>
        <v>0</v>
      </c>
    </row>
    <row r="25" spans="1:4" s="10" customFormat="1" ht="23.25" x14ac:dyDescent="0.5">
      <c r="A25" s="10" t="s">
        <v>18</v>
      </c>
      <c r="B25" s="137">
        <f t="shared" si="1"/>
        <v>33.379839553540286</v>
      </c>
      <c r="C25" s="137">
        <f t="shared" si="2"/>
        <v>23.295916039242528</v>
      </c>
      <c r="D25" s="137">
        <f t="shared" si="3"/>
        <v>43.191333496126269</v>
      </c>
    </row>
    <row r="26" spans="1:4" s="13" customFormat="1" ht="23.25" x14ac:dyDescent="0.5">
      <c r="A26" s="13" t="s">
        <v>22</v>
      </c>
      <c r="B26" s="141">
        <v>8.5</v>
      </c>
      <c r="C26" s="141">
        <f t="shared" si="2"/>
        <v>0.26374629249372578</v>
      </c>
      <c r="D26" s="141">
        <f t="shared" si="3"/>
        <v>16.376673252380847</v>
      </c>
    </row>
    <row r="27" spans="1:4" s="13" customFormat="1" ht="23.25" x14ac:dyDescent="0.5">
      <c r="A27" s="13" t="s">
        <v>23</v>
      </c>
      <c r="B27" s="141">
        <f t="shared" si="1"/>
        <v>7.2214408677160575</v>
      </c>
      <c r="C27" s="141">
        <v>5.9</v>
      </c>
      <c r="D27" s="141">
        <v>8.4</v>
      </c>
    </row>
    <row r="28" spans="1:4" s="13" customFormat="1" ht="23.25" x14ac:dyDescent="0.5">
      <c r="A28" s="15" t="s">
        <v>24</v>
      </c>
      <c r="B28" s="141">
        <f t="shared" si="1"/>
        <v>17.727871102759991</v>
      </c>
      <c r="C28" s="141">
        <f t="shared" si="2"/>
        <v>17.078256901665526</v>
      </c>
      <c r="D28" s="141">
        <f t="shared" si="3"/>
        <v>18.359935178813238</v>
      </c>
    </row>
    <row r="29" spans="1:4" ht="6.75" customHeight="1" x14ac:dyDescent="0.35">
      <c r="A29" s="116"/>
      <c r="B29" s="117"/>
      <c r="C29" s="117"/>
      <c r="D29" s="117"/>
    </row>
    <row r="30" spans="1:4" ht="6.75" customHeight="1" x14ac:dyDescent="0.35">
      <c r="A30" s="6"/>
      <c r="B30" s="140"/>
      <c r="C30" s="140"/>
      <c r="D30" s="140"/>
    </row>
    <row r="31" spans="1:4" ht="23.25" x14ac:dyDescent="0.35">
      <c r="A31" s="139" t="s">
        <v>109</v>
      </c>
      <c r="B31" s="16"/>
      <c r="C31" s="16"/>
      <c r="D31" s="16"/>
    </row>
    <row r="32" spans="1:4" ht="24" customHeight="1" x14ac:dyDescent="0.35">
      <c r="B32" s="16"/>
      <c r="C32" s="16"/>
      <c r="D32" s="16"/>
    </row>
    <row r="33" spans="2:4" ht="24" customHeight="1" x14ac:dyDescent="0.35">
      <c r="B33" s="16"/>
      <c r="C33" s="16"/>
      <c r="D33" s="16"/>
    </row>
    <row r="34" spans="2:4" ht="24" customHeight="1" x14ac:dyDescent="0.35">
      <c r="B34" s="16"/>
      <c r="C34" s="16"/>
      <c r="D34" s="16"/>
    </row>
    <row r="35" spans="2:4" ht="24" customHeight="1" x14ac:dyDescent="0.35">
      <c r="B35" s="16"/>
      <c r="C35" s="16"/>
      <c r="D35" s="16"/>
    </row>
    <row r="36" spans="2:4" ht="24" customHeight="1" x14ac:dyDescent="0.35">
      <c r="B36" s="16"/>
      <c r="C36" s="16"/>
      <c r="D36" s="16"/>
    </row>
    <row r="37" spans="2:4" ht="24" customHeight="1" x14ac:dyDescent="0.35">
      <c r="B37" s="16"/>
      <c r="C37" s="16"/>
      <c r="D37" s="16"/>
    </row>
    <row r="38" spans="2:4" ht="24" customHeight="1" x14ac:dyDescent="0.35">
      <c r="B38" s="16"/>
      <c r="C38" s="16"/>
      <c r="D38" s="16"/>
    </row>
    <row r="39" spans="2:4" ht="24" customHeight="1" x14ac:dyDescent="0.35">
      <c r="B39" s="16"/>
      <c r="C39" s="16"/>
      <c r="D39" s="16"/>
    </row>
    <row r="40" spans="2:4" ht="24" customHeight="1" x14ac:dyDescent="0.35">
      <c r="B40" s="16"/>
      <c r="C40" s="16"/>
      <c r="D40" s="16"/>
    </row>
    <row r="41" spans="2:4" ht="24" customHeight="1" x14ac:dyDescent="0.35">
      <c r="B41" s="16"/>
      <c r="C41" s="16"/>
      <c r="D41" s="16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view="pageBreakPreview" topLeftCell="A28" zoomScale="80" zoomScaleNormal="75" zoomScaleSheetLayoutView="80" workbookViewId="0">
      <selection activeCell="C33" sqref="C33"/>
    </sheetView>
  </sheetViews>
  <sheetFormatPr defaultRowHeight="26.25" customHeight="1" x14ac:dyDescent="0.35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 x14ac:dyDescent="0.35">
      <c r="A1" s="2" t="s">
        <v>97</v>
      </c>
      <c r="B1" s="1"/>
      <c r="C1" s="1"/>
      <c r="D1" s="1"/>
    </row>
    <row r="2" spans="1:4" s="2" customFormat="1" ht="23.25" x14ac:dyDescent="0.35">
      <c r="A2" s="2" t="s">
        <v>106</v>
      </c>
      <c r="B2" s="1"/>
      <c r="C2" s="1"/>
      <c r="D2" s="1"/>
    </row>
    <row r="3" spans="1:4" ht="12.95" customHeight="1" x14ac:dyDescent="0.35"/>
    <row r="4" spans="1:4" s="2" customFormat="1" ht="30" customHeight="1" x14ac:dyDescent="0.35">
      <c r="A4" s="4" t="s">
        <v>29</v>
      </c>
      <c r="B4" s="5" t="s">
        <v>1</v>
      </c>
      <c r="C4" s="5" t="s">
        <v>2</v>
      </c>
      <c r="D4" s="5" t="s">
        <v>3</v>
      </c>
    </row>
    <row r="5" spans="1:4" s="2" customFormat="1" ht="23.25" x14ac:dyDescent="0.35">
      <c r="B5" s="170" t="s">
        <v>78</v>
      </c>
      <c r="C5" s="170"/>
      <c r="D5" s="170"/>
    </row>
    <row r="6" spans="1:4" s="10" customFormat="1" ht="24.95" customHeight="1" x14ac:dyDescent="0.5">
      <c r="A6" s="7" t="s">
        <v>4</v>
      </c>
      <c r="B6" s="131">
        <f>C6+D6</f>
        <v>444385</v>
      </c>
      <c r="C6" s="131">
        <f>C7+C8+C9+C10+C11+C15+C19+C20</f>
        <v>219150</v>
      </c>
      <c r="D6" s="131">
        <f>D7+D8+D9+D10+D11+D15+D19+D20</f>
        <v>225235</v>
      </c>
    </row>
    <row r="7" spans="1:4" s="13" customFormat="1" ht="24.95" customHeight="1" x14ac:dyDescent="0.35">
      <c r="A7" s="17" t="s">
        <v>31</v>
      </c>
      <c r="B7" s="14">
        <f t="shared" ref="B7:B20" si="0">C7+D7</f>
        <v>11459</v>
      </c>
      <c r="C7" s="14">
        <v>4424</v>
      </c>
      <c r="D7" s="14">
        <v>7035</v>
      </c>
    </row>
    <row r="8" spans="1:4" s="13" customFormat="1" ht="24.95" customHeight="1" x14ac:dyDescent="0.35">
      <c r="A8" s="18" t="s">
        <v>30</v>
      </c>
      <c r="B8" s="14">
        <f t="shared" si="0"/>
        <v>150387</v>
      </c>
      <c r="C8" s="14">
        <v>71298</v>
      </c>
      <c r="D8" s="14">
        <v>79089</v>
      </c>
    </row>
    <row r="9" spans="1:4" s="13" customFormat="1" ht="24.95" customHeight="1" x14ac:dyDescent="0.35">
      <c r="A9" s="19" t="s">
        <v>32</v>
      </c>
      <c r="B9" s="14">
        <f t="shared" si="0"/>
        <v>107311</v>
      </c>
      <c r="C9" s="14">
        <v>57909</v>
      </c>
      <c r="D9" s="14">
        <v>49402</v>
      </c>
    </row>
    <row r="10" spans="1:4" s="13" customFormat="1" ht="24.95" customHeight="1" x14ac:dyDescent="0.35">
      <c r="A10" s="19" t="s">
        <v>33</v>
      </c>
      <c r="B10" s="14">
        <f t="shared" si="0"/>
        <v>78739</v>
      </c>
      <c r="C10" s="14">
        <v>42462</v>
      </c>
      <c r="D10" s="14">
        <v>36277</v>
      </c>
    </row>
    <row r="11" spans="1:4" ht="24.95" customHeight="1" x14ac:dyDescent="0.35">
      <c r="A11" s="18" t="s">
        <v>34</v>
      </c>
      <c r="B11" s="14">
        <f>C11+D11</f>
        <v>57773</v>
      </c>
      <c r="C11" s="14">
        <f>C12+C13+C14</f>
        <v>28522</v>
      </c>
      <c r="D11" s="14">
        <f>D12+D13+D14</f>
        <v>29251</v>
      </c>
    </row>
    <row r="12" spans="1:4" ht="24.95" customHeight="1" x14ac:dyDescent="0.35">
      <c r="A12" s="20" t="s">
        <v>35</v>
      </c>
      <c r="B12" s="14">
        <f>C12+D12</f>
        <v>49879</v>
      </c>
      <c r="C12" s="14">
        <v>23674</v>
      </c>
      <c r="D12" s="14">
        <v>26205</v>
      </c>
    </row>
    <row r="13" spans="1:4" ht="24.95" customHeight="1" x14ac:dyDescent="0.35">
      <c r="A13" s="20" t="s">
        <v>36</v>
      </c>
      <c r="B13" s="14">
        <f t="shared" si="0"/>
        <v>7894</v>
      </c>
      <c r="C13" s="14">
        <v>4848</v>
      </c>
      <c r="D13" s="14">
        <v>3046</v>
      </c>
    </row>
    <row r="14" spans="1:4" ht="24.95" customHeight="1" x14ac:dyDescent="0.35">
      <c r="A14" s="21" t="s">
        <v>58</v>
      </c>
      <c r="B14" s="22">
        <f t="shared" si="0"/>
        <v>0</v>
      </c>
      <c r="C14" s="22">
        <v>0</v>
      </c>
      <c r="D14" s="22">
        <v>0</v>
      </c>
    </row>
    <row r="15" spans="1:4" ht="24.95" customHeight="1" x14ac:dyDescent="0.35">
      <c r="A15" s="18" t="s">
        <v>37</v>
      </c>
      <c r="B15" s="14">
        <f>B16+B17+B18</f>
        <v>38716</v>
      </c>
      <c r="C15" s="14">
        <f>C16+C17+C18</f>
        <v>14535</v>
      </c>
      <c r="D15" s="14">
        <f>D16+D17+D18</f>
        <v>24181</v>
      </c>
    </row>
    <row r="16" spans="1:4" s="13" customFormat="1" ht="24.95" customHeight="1" x14ac:dyDescent="0.35">
      <c r="A16" s="21" t="s">
        <v>38</v>
      </c>
      <c r="B16" s="14">
        <f t="shared" si="0"/>
        <v>20066</v>
      </c>
      <c r="C16" s="14">
        <v>7835</v>
      </c>
      <c r="D16" s="14">
        <v>12231</v>
      </c>
    </row>
    <row r="17" spans="1:6" s="13" customFormat="1" ht="24.95" customHeight="1" x14ac:dyDescent="0.35">
      <c r="A17" s="21" t="s">
        <v>39</v>
      </c>
      <c r="B17" s="14">
        <f t="shared" si="0"/>
        <v>11162</v>
      </c>
      <c r="C17" s="14">
        <v>4722</v>
      </c>
      <c r="D17" s="14">
        <v>6440</v>
      </c>
    </row>
    <row r="18" spans="1:6" s="13" customFormat="1" ht="24.95" customHeight="1" x14ac:dyDescent="0.35">
      <c r="A18" s="21" t="s">
        <v>40</v>
      </c>
      <c r="B18" s="14">
        <f t="shared" si="0"/>
        <v>7488</v>
      </c>
      <c r="C18" s="14">
        <v>1978</v>
      </c>
      <c r="D18" s="14">
        <v>5510</v>
      </c>
    </row>
    <row r="19" spans="1:6" s="13" customFormat="1" ht="24.95" customHeight="1" x14ac:dyDescent="0.35">
      <c r="A19" s="20" t="s">
        <v>41</v>
      </c>
      <c r="B19" s="22">
        <f t="shared" si="0"/>
        <v>0</v>
      </c>
      <c r="C19" s="22">
        <v>0</v>
      </c>
      <c r="D19" s="22">
        <v>0</v>
      </c>
    </row>
    <row r="20" spans="1:6" s="13" customFormat="1" ht="24.95" customHeight="1" x14ac:dyDescent="0.35">
      <c r="A20" s="20" t="s">
        <v>42</v>
      </c>
      <c r="B20" s="22">
        <f t="shared" si="0"/>
        <v>0</v>
      </c>
      <c r="C20" s="22">
        <v>0</v>
      </c>
      <c r="D20" s="22">
        <v>0</v>
      </c>
    </row>
    <row r="21" spans="1:6" ht="24.95" customHeight="1" x14ac:dyDescent="0.35">
      <c r="A21" s="1"/>
      <c r="B21" s="169" t="s">
        <v>27</v>
      </c>
      <c r="C21" s="169"/>
      <c r="D21" s="169"/>
    </row>
    <row r="22" spans="1:6" s="2" customFormat="1" ht="23.25" x14ac:dyDescent="0.35">
      <c r="A22" s="24" t="s">
        <v>4</v>
      </c>
      <c r="B22" s="146">
        <v>100</v>
      </c>
      <c r="C22" s="146">
        <v>100</v>
      </c>
      <c r="D22" s="146">
        <v>100</v>
      </c>
      <c r="F22" s="25"/>
    </row>
    <row r="23" spans="1:6" ht="24.95" customHeight="1" x14ac:dyDescent="0.35">
      <c r="A23" s="17" t="s">
        <v>31</v>
      </c>
      <c r="B23" s="112">
        <f>B7/$B$6*100</f>
        <v>2.5786198904103426</v>
      </c>
      <c r="C23" s="112">
        <f>C7/$C$6*100</f>
        <v>2.0187086470454028</v>
      </c>
      <c r="D23" s="112">
        <f>D7/$D$6*100</f>
        <v>3.1234044442471198</v>
      </c>
      <c r="F23" s="26"/>
    </row>
    <row r="24" spans="1:6" ht="24.95" customHeight="1" x14ac:dyDescent="0.35">
      <c r="A24" s="18" t="s">
        <v>30</v>
      </c>
      <c r="B24" s="112">
        <f t="shared" ref="B24:B36" si="1">B8/$B$6*100</f>
        <v>33.841601314175776</v>
      </c>
      <c r="C24" s="112">
        <v>32.6</v>
      </c>
      <c r="D24" s="112">
        <f t="shared" ref="D24:D36" si="2">D8/$D$6*100</f>
        <v>35.113992052744912</v>
      </c>
      <c r="F24" s="26"/>
    </row>
    <row r="25" spans="1:6" ht="24.95" customHeight="1" x14ac:dyDescent="0.35">
      <c r="A25" s="19" t="s">
        <v>32</v>
      </c>
      <c r="B25" s="112">
        <v>24.2</v>
      </c>
      <c r="C25" s="112">
        <f t="shared" ref="C25:C36" si="3">C9/$C$6*100</f>
        <v>26.424366872005479</v>
      </c>
      <c r="D25" s="112">
        <f t="shared" si="2"/>
        <v>21.93353608453393</v>
      </c>
      <c r="F25" s="26"/>
    </row>
    <row r="26" spans="1:6" ht="24.95" customHeight="1" x14ac:dyDescent="0.35">
      <c r="A26" s="19" t="s">
        <v>33</v>
      </c>
      <c r="B26" s="112">
        <f>B10/$B$6*100</f>
        <v>17.718644868751195</v>
      </c>
      <c r="C26" s="112">
        <f t="shared" si="3"/>
        <v>19.375770020533881</v>
      </c>
      <c r="D26" s="112">
        <f t="shared" si="2"/>
        <v>16.106288987057962</v>
      </c>
      <c r="F26" s="26"/>
    </row>
    <row r="27" spans="1:6" ht="24.95" customHeight="1" x14ac:dyDescent="0.35">
      <c r="A27" s="1" t="s">
        <v>34</v>
      </c>
      <c r="B27" s="112">
        <f t="shared" si="1"/>
        <v>13.000663838788437</v>
      </c>
      <c r="C27" s="112">
        <f t="shared" si="3"/>
        <v>13.014830025096966</v>
      </c>
      <c r="D27" s="112">
        <f t="shared" si="2"/>
        <v>12.986880369391967</v>
      </c>
      <c r="F27" s="27"/>
    </row>
    <row r="28" spans="1:6" ht="24.95" customHeight="1" x14ac:dyDescent="0.35">
      <c r="A28" s="20" t="s">
        <v>35</v>
      </c>
      <c r="B28" s="112">
        <f t="shared" si="1"/>
        <v>11.22427624694803</v>
      </c>
      <c r="C28" s="112">
        <f t="shared" si="3"/>
        <v>10.802646589094229</v>
      </c>
      <c r="D28" s="112">
        <f t="shared" si="2"/>
        <v>11.634515062046308</v>
      </c>
      <c r="F28" s="26"/>
    </row>
    <row r="29" spans="1:6" ht="24.95" customHeight="1" x14ac:dyDescent="0.35">
      <c r="A29" s="20" t="s">
        <v>36</v>
      </c>
      <c r="B29" s="112">
        <f t="shared" si="1"/>
        <v>1.7763875918404088</v>
      </c>
      <c r="C29" s="112">
        <f t="shared" si="3"/>
        <v>2.2121834360027379</v>
      </c>
      <c r="D29" s="112">
        <f t="shared" si="2"/>
        <v>1.3523653073456612</v>
      </c>
      <c r="F29" s="26"/>
    </row>
    <row r="30" spans="1:6" ht="24.95" customHeight="1" x14ac:dyDescent="0.35">
      <c r="A30" s="21" t="s">
        <v>58</v>
      </c>
      <c r="B30" s="112">
        <f t="shared" si="1"/>
        <v>0</v>
      </c>
      <c r="C30" s="112">
        <f t="shared" si="3"/>
        <v>0</v>
      </c>
      <c r="D30" s="112">
        <f t="shared" si="2"/>
        <v>0</v>
      </c>
      <c r="F30" s="28"/>
    </row>
    <row r="31" spans="1:6" ht="24.95" customHeight="1" x14ac:dyDescent="0.35">
      <c r="A31" s="18" t="s">
        <v>37</v>
      </c>
      <c r="B31" s="112">
        <f>B15/$B$6*100</f>
        <v>8.7122652654792567</v>
      </c>
      <c r="C31" s="112">
        <f t="shared" si="3"/>
        <v>6.6324435318275157</v>
      </c>
      <c r="D31" s="112">
        <v>10.8</v>
      </c>
      <c r="F31" s="27"/>
    </row>
    <row r="32" spans="1:6" ht="24.95" customHeight="1" x14ac:dyDescent="0.35">
      <c r="A32" s="21" t="s">
        <v>38</v>
      </c>
      <c r="B32" s="112">
        <f t="shared" si="1"/>
        <v>4.5154539419647381</v>
      </c>
      <c r="C32" s="112">
        <f t="shared" si="3"/>
        <v>3.5751768195300024</v>
      </c>
      <c r="D32" s="112">
        <f t="shared" si="2"/>
        <v>5.4303283237507491</v>
      </c>
      <c r="F32" s="26"/>
    </row>
    <row r="33" spans="1:8" ht="24.95" customHeight="1" x14ac:dyDescent="0.35">
      <c r="A33" s="21" t="s">
        <v>39</v>
      </c>
      <c r="B33" s="112">
        <f t="shared" si="1"/>
        <v>2.5117859513709959</v>
      </c>
      <c r="C33" s="112">
        <v>2.1</v>
      </c>
      <c r="D33" s="112">
        <f t="shared" si="2"/>
        <v>2.8592359091615425</v>
      </c>
      <c r="F33" s="26"/>
    </row>
    <row r="34" spans="1:8" ht="24.95" customHeight="1" x14ac:dyDescent="0.35">
      <c r="A34" s="21" t="s">
        <v>40</v>
      </c>
      <c r="B34" s="112">
        <f t="shared" si="1"/>
        <v>1.685025372143524</v>
      </c>
      <c r="C34" s="112">
        <f>C18/$C$6*100</f>
        <v>0.90257814282454951</v>
      </c>
      <c r="D34" s="112">
        <v>2.5</v>
      </c>
      <c r="F34" s="26"/>
    </row>
    <row r="35" spans="1:8" ht="24.95" customHeight="1" x14ac:dyDescent="0.35">
      <c r="A35" s="20" t="s">
        <v>41</v>
      </c>
      <c r="B35" s="112">
        <f t="shared" si="1"/>
        <v>0</v>
      </c>
      <c r="C35" s="112">
        <f t="shared" si="3"/>
        <v>0</v>
      </c>
      <c r="D35" s="112">
        <f t="shared" si="2"/>
        <v>0</v>
      </c>
      <c r="F35" s="29"/>
    </row>
    <row r="36" spans="1:8" ht="24.95" customHeight="1" x14ac:dyDescent="0.35">
      <c r="A36" s="30" t="s">
        <v>42</v>
      </c>
      <c r="B36" s="111">
        <f t="shared" si="1"/>
        <v>0</v>
      </c>
      <c r="C36" s="111">
        <f t="shared" si="3"/>
        <v>0</v>
      </c>
      <c r="D36" s="111">
        <f t="shared" si="2"/>
        <v>0</v>
      </c>
      <c r="F36" s="26"/>
      <c r="G36" s="6"/>
      <c r="H36" s="6"/>
    </row>
    <row r="37" spans="1:8" s="118" customFormat="1" ht="6.75" customHeight="1" x14ac:dyDescent="0.35">
      <c r="A37" s="118" t="s">
        <v>89</v>
      </c>
      <c r="B37" s="152"/>
      <c r="C37" s="1"/>
      <c r="D37" s="1"/>
      <c r="F37" s="120"/>
      <c r="G37" s="120"/>
      <c r="H37" s="120"/>
    </row>
    <row r="38" spans="1:8" s="118" customFormat="1" ht="26.25" customHeight="1" x14ac:dyDescent="0.35">
      <c r="A38" s="138" t="s">
        <v>89</v>
      </c>
      <c r="B38" s="23"/>
      <c r="C38" s="23"/>
      <c r="D38" s="23"/>
      <c r="F38" s="120"/>
      <c r="G38" s="120"/>
      <c r="H38" s="120"/>
    </row>
    <row r="39" spans="1:8" ht="26.25" customHeight="1" x14ac:dyDescent="0.35">
      <c r="A39" s="139" t="s">
        <v>109</v>
      </c>
      <c r="C39" s="31"/>
      <c r="D39" s="31"/>
    </row>
    <row r="65" spans="1:1" ht="26.25" customHeight="1" x14ac:dyDescent="0.35">
      <c r="A65" s="2" t="s">
        <v>74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view="pageBreakPreview" topLeftCell="A31" zoomScale="80" zoomScaleNormal="75" zoomScaleSheetLayoutView="80" workbookViewId="0">
      <selection activeCell="E35" sqref="E35"/>
    </sheetView>
  </sheetViews>
  <sheetFormatPr defaultRowHeight="26.25" customHeight="1" x14ac:dyDescent="0.35"/>
  <cols>
    <col min="1" max="1" width="9.140625" style="33" customWidth="1"/>
    <col min="2" max="2" width="40.42578125" style="33" customWidth="1"/>
    <col min="3" max="5" width="18.7109375" style="34" customWidth="1"/>
    <col min="6" max="16384" width="9.140625" style="34"/>
  </cols>
  <sheetData>
    <row r="1" spans="1:5" s="33" customFormat="1" ht="23.25" x14ac:dyDescent="0.35">
      <c r="A1" s="33" t="s">
        <v>107</v>
      </c>
      <c r="C1" s="34"/>
      <c r="D1" s="34"/>
      <c r="E1" s="34"/>
    </row>
    <row r="2" spans="1:5" ht="9.9499999999999993" customHeight="1" x14ac:dyDescent="0.35">
      <c r="A2" s="35" t="s">
        <v>79</v>
      </c>
      <c r="B2" s="35"/>
    </row>
    <row r="3" spans="1:5" s="33" customFormat="1" ht="23.25" x14ac:dyDescent="0.35">
      <c r="A3" s="171" t="s">
        <v>14</v>
      </c>
      <c r="B3" s="171"/>
      <c r="C3" s="37" t="s">
        <v>1</v>
      </c>
      <c r="D3" s="37" t="s">
        <v>2</v>
      </c>
      <c r="E3" s="37" t="s">
        <v>3</v>
      </c>
    </row>
    <row r="4" spans="1:5" s="33" customFormat="1" ht="24.95" customHeight="1" x14ac:dyDescent="0.35">
      <c r="A4" s="38"/>
      <c r="B4" s="38"/>
      <c r="C4" s="172" t="s">
        <v>78</v>
      </c>
      <c r="D4" s="172"/>
      <c r="E4" s="172"/>
    </row>
    <row r="5" spans="1:5" s="40" customFormat="1" ht="24" customHeight="1" x14ac:dyDescent="0.35">
      <c r="A5" s="173" t="s">
        <v>4</v>
      </c>
      <c r="B5" s="173"/>
      <c r="C5" s="127">
        <f>D5+E5</f>
        <v>294897</v>
      </c>
      <c r="D5" s="127">
        <f>SUM(D7:D20)</f>
        <v>168097</v>
      </c>
      <c r="E5" s="127">
        <f>SUM(E7:E20)</f>
        <v>126800</v>
      </c>
    </row>
    <row r="6" spans="1:5" s="40" customFormat="1" ht="3.75" customHeight="1" x14ac:dyDescent="0.35">
      <c r="A6" s="39"/>
      <c r="B6" s="39"/>
      <c r="C6" s="41"/>
      <c r="D6" s="42"/>
      <c r="E6" s="41"/>
    </row>
    <row r="7" spans="1:5" s="46" customFormat="1" ht="24" customHeight="1" x14ac:dyDescent="0.35">
      <c r="A7" s="43" t="s">
        <v>5</v>
      </c>
      <c r="B7" s="43"/>
      <c r="C7" s="44">
        <f>D7+E7</f>
        <v>4918</v>
      </c>
      <c r="D7" s="45">
        <v>3218</v>
      </c>
      <c r="E7" s="45">
        <v>1700</v>
      </c>
    </row>
    <row r="8" spans="1:5" s="46" customFormat="1" ht="24" customHeight="1" x14ac:dyDescent="0.35">
      <c r="A8" s="43"/>
      <c r="B8" s="47" t="s">
        <v>82</v>
      </c>
      <c r="C8" s="44"/>
    </row>
    <row r="9" spans="1:5" s="46" customFormat="1" ht="24" customHeight="1" x14ac:dyDescent="0.35">
      <c r="A9" s="47" t="s">
        <v>6</v>
      </c>
      <c r="B9" s="47"/>
      <c r="C9" s="44">
        <f t="shared" ref="C9:C22" si="0">D9+E9</f>
        <v>10865</v>
      </c>
      <c r="D9" s="45">
        <v>3021</v>
      </c>
      <c r="E9" s="45">
        <v>7844</v>
      </c>
    </row>
    <row r="10" spans="1:5" s="46" customFormat="1" ht="24" customHeight="1" x14ac:dyDescent="0.35">
      <c r="A10" s="43" t="s">
        <v>7</v>
      </c>
      <c r="B10" s="43"/>
      <c r="C10" s="44">
        <f t="shared" si="0"/>
        <v>4709</v>
      </c>
      <c r="D10" s="45">
        <v>1212</v>
      </c>
      <c r="E10" s="45">
        <v>3497</v>
      </c>
    </row>
    <row r="11" spans="1:5" ht="24" customHeight="1" x14ac:dyDescent="0.35">
      <c r="A11" s="43"/>
      <c r="B11" s="43" t="s">
        <v>83</v>
      </c>
      <c r="C11" s="44"/>
    </row>
    <row r="12" spans="1:5" ht="24" customHeight="1" x14ac:dyDescent="0.35">
      <c r="A12" s="47" t="s">
        <v>8</v>
      </c>
      <c r="B12" s="47"/>
      <c r="C12" s="44">
        <f t="shared" si="0"/>
        <v>4023</v>
      </c>
      <c r="D12" s="45">
        <v>1378</v>
      </c>
      <c r="E12" s="45">
        <v>2645</v>
      </c>
    </row>
    <row r="13" spans="1:5" ht="24" customHeight="1" x14ac:dyDescent="0.35">
      <c r="A13" s="43" t="s">
        <v>28</v>
      </c>
      <c r="B13" s="43"/>
      <c r="C13" s="44">
        <f t="shared" si="0"/>
        <v>36826</v>
      </c>
      <c r="D13" s="45">
        <v>14701</v>
      </c>
      <c r="E13" s="45">
        <v>22125</v>
      </c>
    </row>
    <row r="14" spans="1:5" ht="24" customHeight="1" x14ac:dyDescent="0.35">
      <c r="A14" s="43" t="s">
        <v>9</v>
      </c>
      <c r="B14" s="43"/>
      <c r="C14" s="44">
        <f t="shared" si="0"/>
        <v>191488</v>
      </c>
      <c r="D14" s="45">
        <v>116755</v>
      </c>
      <c r="E14" s="45">
        <v>74733</v>
      </c>
    </row>
    <row r="15" spans="1:5" ht="24" customHeight="1" x14ac:dyDescent="0.35">
      <c r="B15" s="47" t="s">
        <v>84</v>
      </c>
      <c r="C15" s="44"/>
      <c r="D15" s="48"/>
      <c r="E15" s="48"/>
    </row>
    <row r="16" spans="1:5" ht="24" customHeight="1" x14ac:dyDescent="0.35">
      <c r="A16" s="43" t="s">
        <v>10</v>
      </c>
      <c r="B16" s="43"/>
      <c r="C16" s="44">
        <f t="shared" si="0"/>
        <v>12321</v>
      </c>
      <c r="D16" s="45">
        <v>9518</v>
      </c>
      <c r="E16" s="45">
        <v>2803</v>
      </c>
    </row>
    <row r="17" spans="1:5" ht="24" customHeight="1" x14ac:dyDescent="0.35">
      <c r="B17" s="47" t="s">
        <v>95</v>
      </c>
      <c r="C17" s="44"/>
      <c r="D17" s="48"/>
      <c r="E17" s="48"/>
    </row>
    <row r="18" spans="1:5" ht="24" customHeight="1" x14ac:dyDescent="0.35">
      <c r="A18" s="43" t="s">
        <v>11</v>
      </c>
      <c r="B18" s="43"/>
      <c r="C18" s="44">
        <f t="shared" si="0"/>
        <v>4175</v>
      </c>
      <c r="D18" s="45">
        <v>3975</v>
      </c>
      <c r="E18" s="45">
        <v>200</v>
      </c>
    </row>
    <row r="19" spans="1:5" ht="24" customHeight="1" x14ac:dyDescent="0.35">
      <c r="B19" s="47" t="s">
        <v>86</v>
      </c>
      <c r="C19" s="44"/>
      <c r="D19" s="48"/>
      <c r="E19" s="45"/>
    </row>
    <row r="20" spans="1:5" ht="24" customHeight="1" x14ac:dyDescent="0.35">
      <c r="A20" s="47" t="s">
        <v>12</v>
      </c>
      <c r="B20" s="47"/>
      <c r="C20" s="44">
        <f t="shared" si="0"/>
        <v>25572</v>
      </c>
      <c r="D20" s="45">
        <v>14319</v>
      </c>
      <c r="E20" s="45">
        <v>11253</v>
      </c>
    </row>
    <row r="21" spans="1:5" ht="24" customHeight="1" x14ac:dyDescent="0.35">
      <c r="B21" s="47" t="s">
        <v>87</v>
      </c>
      <c r="C21" s="44"/>
      <c r="D21" s="48"/>
      <c r="E21" s="48"/>
    </row>
    <row r="22" spans="1:5" ht="24" customHeight="1" x14ac:dyDescent="0.35">
      <c r="A22" s="49" t="s">
        <v>13</v>
      </c>
      <c r="B22" s="49"/>
      <c r="C22" s="109">
        <f t="shared" si="0"/>
        <v>0</v>
      </c>
      <c r="D22" s="109">
        <v>0</v>
      </c>
      <c r="E22" s="109">
        <v>0</v>
      </c>
    </row>
    <row r="23" spans="1:5" ht="24.95" customHeight="1" x14ac:dyDescent="0.35">
      <c r="A23" s="34"/>
      <c r="B23" s="34"/>
      <c r="C23" s="173" t="s">
        <v>27</v>
      </c>
      <c r="D23" s="173"/>
      <c r="E23" s="173"/>
    </row>
    <row r="24" spans="1:5" s="40" customFormat="1" ht="24.95" customHeight="1" x14ac:dyDescent="0.5">
      <c r="A24" s="173" t="s">
        <v>4</v>
      </c>
      <c r="B24" s="173"/>
      <c r="C24" s="50">
        <f>+C5/$C$5*100</f>
        <v>100</v>
      </c>
      <c r="D24" s="50">
        <f>+D5/$D$5*100</f>
        <v>100</v>
      </c>
      <c r="E24" s="50">
        <f>+E5/$E$5*100</f>
        <v>100</v>
      </c>
    </row>
    <row r="25" spans="1:5" s="40" customFormat="1" ht="1.5" customHeight="1" x14ac:dyDescent="0.5">
      <c r="A25" s="39"/>
      <c r="B25" s="39"/>
      <c r="C25" s="50"/>
      <c r="D25" s="52"/>
      <c r="E25" s="50"/>
    </row>
    <row r="26" spans="1:5" s="46" customFormat="1" ht="24" customHeight="1" x14ac:dyDescent="0.5">
      <c r="A26" s="43" t="s">
        <v>5</v>
      </c>
      <c r="B26" s="43"/>
      <c r="C26" s="52">
        <f>+C7/$C$5*100</f>
        <v>1.6677009260860571</v>
      </c>
      <c r="D26" s="52">
        <f>+D7/$D$5*100</f>
        <v>1.9143708692005212</v>
      </c>
      <c r="E26" s="52">
        <f>+E7/$E$5*100</f>
        <v>1.3406940063091484</v>
      </c>
    </row>
    <row r="27" spans="1:5" s="46" customFormat="1" ht="24" customHeight="1" x14ac:dyDescent="0.5">
      <c r="B27" s="47" t="s">
        <v>88</v>
      </c>
      <c r="C27" s="52"/>
      <c r="D27" s="52"/>
      <c r="E27" s="52"/>
    </row>
    <row r="28" spans="1:5" s="46" customFormat="1" ht="24" customHeight="1" x14ac:dyDescent="0.5">
      <c r="A28" s="47" t="s">
        <v>6</v>
      </c>
      <c r="B28" s="47"/>
      <c r="C28" s="52">
        <f>+C9/$C$5*100</f>
        <v>3.6843372431730401</v>
      </c>
      <c r="D28" s="52">
        <f>+D9/$D$5*100</f>
        <v>1.7971766301599672</v>
      </c>
      <c r="E28" s="52">
        <f>+E9/$E$5*100</f>
        <v>6.1861198738170353</v>
      </c>
    </row>
    <row r="29" spans="1:5" s="46" customFormat="1" ht="24" customHeight="1" x14ac:dyDescent="0.5">
      <c r="A29" s="43" t="s">
        <v>7</v>
      </c>
      <c r="B29" s="43"/>
      <c r="C29" s="52">
        <f>+C10/$C$5*100</f>
        <v>1.5968287232491343</v>
      </c>
      <c r="D29" s="52">
        <f>+D10/$D$5*100</f>
        <v>0.7210122726758954</v>
      </c>
      <c r="E29" s="52">
        <f>+E10/$E$5*100</f>
        <v>2.7578864353312307</v>
      </c>
    </row>
    <row r="30" spans="1:5" ht="24" customHeight="1" x14ac:dyDescent="0.35">
      <c r="B30" s="47" t="s">
        <v>83</v>
      </c>
      <c r="C30" s="52"/>
      <c r="D30" s="52"/>
      <c r="E30" s="52"/>
    </row>
    <row r="31" spans="1:5" ht="24" customHeight="1" x14ac:dyDescent="0.35">
      <c r="A31" s="47" t="s">
        <v>8</v>
      </c>
      <c r="B31" s="47"/>
      <c r="C31" s="52">
        <f>+C12/$C$5*100</f>
        <v>1.3642051292485171</v>
      </c>
      <c r="D31" s="52">
        <f>+D12/$D$5*100</f>
        <v>0.81976477866945863</v>
      </c>
      <c r="E31" s="52">
        <f>+E12/$E$5*100</f>
        <v>2.0859621451104102</v>
      </c>
    </row>
    <row r="32" spans="1:5" ht="24" customHeight="1" x14ac:dyDescent="0.35">
      <c r="A32" s="43" t="s">
        <v>28</v>
      </c>
      <c r="B32" s="43"/>
      <c r="C32" s="52">
        <f>+C13/$C$5*100</f>
        <v>12.487749960155579</v>
      </c>
      <c r="D32" s="52">
        <f>+D13/$D$5*100</f>
        <v>8.7455457265745373</v>
      </c>
      <c r="E32" s="52">
        <f>+E13/$E$5*100</f>
        <v>17.448738170347003</v>
      </c>
    </row>
    <row r="33" spans="1:7" ht="24" customHeight="1" x14ac:dyDescent="0.35">
      <c r="A33" s="43" t="s">
        <v>9</v>
      </c>
      <c r="B33" s="43"/>
      <c r="C33" s="52">
        <f>+C14/$C$5*100</f>
        <v>64.933858262376347</v>
      </c>
      <c r="D33" s="52">
        <f>+D14/$D$5*100</f>
        <v>69.456920706496845</v>
      </c>
      <c r="E33" s="52">
        <f>+E14/$E$5*100</f>
        <v>58.937697160883282</v>
      </c>
    </row>
    <row r="34" spans="1:7" ht="24" customHeight="1" x14ac:dyDescent="0.35">
      <c r="B34" s="47" t="s">
        <v>84</v>
      </c>
      <c r="C34" s="52"/>
      <c r="D34" s="52"/>
      <c r="E34" s="52"/>
    </row>
    <row r="35" spans="1:7" ht="24" customHeight="1" x14ac:dyDescent="0.35">
      <c r="A35" s="43" t="s">
        <v>10</v>
      </c>
      <c r="B35" s="43"/>
      <c r="C35" s="52">
        <v>4.0999999999999996</v>
      </c>
      <c r="D35" s="52">
        <f>+D16/$D$5*100</f>
        <v>5.6622069400405719</v>
      </c>
      <c r="E35" s="52">
        <f>+E16/$E$5*100</f>
        <v>2.2105678233438488</v>
      </c>
    </row>
    <row r="36" spans="1:7" ht="24" customHeight="1" x14ac:dyDescent="0.35">
      <c r="B36" s="47" t="s">
        <v>85</v>
      </c>
      <c r="C36" s="52"/>
      <c r="D36" s="52"/>
      <c r="E36" s="52"/>
    </row>
    <row r="37" spans="1:7" ht="24" customHeight="1" x14ac:dyDescent="0.35">
      <c r="A37" s="43" t="s">
        <v>11</v>
      </c>
      <c r="B37" s="43"/>
      <c r="C37" s="52">
        <f>+C18/$C$5*100</f>
        <v>1.415748549493552</v>
      </c>
      <c r="D37" s="52">
        <f>+D18/$D$5*100</f>
        <v>2.3647060923157461</v>
      </c>
      <c r="E37" s="52">
        <f>+E18/$E$5*100</f>
        <v>0.15772870662460567</v>
      </c>
    </row>
    <row r="38" spans="1:7" ht="24" customHeight="1" x14ac:dyDescent="0.35">
      <c r="B38" s="47" t="s">
        <v>86</v>
      </c>
      <c r="C38" s="52"/>
      <c r="D38" s="52"/>
      <c r="E38" s="52"/>
    </row>
    <row r="39" spans="1:7" ht="24" customHeight="1" x14ac:dyDescent="0.35">
      <c r="A39" s="47" t="s">
        <v>12</v>
      </c>
      <c r="B39" s="47"/>
      <c r="C39" s="52">
        <f>+C20/$C$5*100</f>
        <v>8.6715022533291286</v>
      </c>
      <c r="D39" s="52">
        <f>+D20/$D$5*100</f>
        <v>8.5182959838664587</v>
      </c>
      <c r="E39" s="52">
        <f>+E20/$E$5*100</f>
        <v>8.8746056782334382</v>
      </c>
    </row>
    <row r="40" spans="1:7" ht="24" customHeight="1" x14ac:dyDescent="0.35">
      <c r="B40" s="47" t="s">
        <v>87</v>
      </c>
      <c r="C40" s="52"/>
      <c r="D40" s="52"/>
      <c r="E40" s="54"/>
    </row>
    <row r="41" spans="1:7" ht="24" customHeight="1" x14ac:dyDescent="0.35">
      <c r="A41" s="55" t="s">
        <v>13</v>
      </c>
      <c r="B41" s="55"/>
      <c r="C41" s="143">
        <f>+C22/$C$5*100</f>
        <v>0</v>
      </c>
      <c r="D41" s="88" t="s">
        <v>59</v>
      </c>
      <c r="E41" s="56" t="s">
        <v>59</v>
      </c>
    </row>
    <row r="42" spans="1:7" s="118" customFormat="1" ht="6.75" customHeight="1" x14ac:dyDescent="0.35">
      <c r="A42" s="118" t="s">
        <v>89</v>
      </c>
      <c r="B42" s="119"/>
      <c r="F42" s="120"/>
      <c r="G42" s="120"/>
    </row>
    <row r="43" spans="1:7" s="1" customFormat="1" ht="26.25" customHeight="1" x14ac:dyDescent="0.35">
      <c r="A43" s="139" t="s">
        <v>109</v>
      </c>
      <c r="B43" s="23"/>
      <c r="C43" s="23"/>
      <c r="D43" s="23"/>
      <c r="F43" s="6"/>
      <c r="G43" s="6"/>
    </row>
    <row r="44" spans="1:7" ht="24" customHeight="1" x14ac:dyDescent="0.35"/>
    <row r="45" spans="1:7" ht="24" customHeight="1" x14ac:dyDescent="0.35"/>
    <row r="46" spans="1:7" ht="24" customHeight="1" x14ac:dyDescent="0.35"/>
    <row r="47" spans="1:7" ht="24" customHeight="1" x14ac:dyDescent="0.35"/>
    <row r="48" spans="1:7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5" firstPageNumber="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7"/>
  <sheetViews>
    <sheetView showGridLines="0" view="pageBreakPreview" topLeftCell="A58" zoomScaleNormal="75" zoomScaleSheetLayoutView="100" workbookViewId="0">
      <selection activeCell="A62" sqref="A62"/>
    </sheetView>
  </sheetViews>
  <sheetFormatPr defaultRowHeight="18" customHeight="1" x14ac:dyDescent="0.35"/>
  <cols>
    <col min="1" max="1" width="63.28515625" style="34" customWidth="1"/>
    <col min="2" max="2" width="14.7109375" style="34" customWidth="1"/>
    <col min="3" max="4" width="13.7109375" style="34" customWidth="1"/>
    <col min="5" max="5" width="9.5703125" style="34" bestFit="1" customWidth="1"/>
    <col min="6" max="6" width="11.140625" style="34" bestFit="1" customWidth="1"/>
    <col min="7" max="16384" width="9.140625" style="34"/>
  </cols>
  <sheetData>
    <row r="1" spans="1:6" s="33" customFormat="1" ht="23.25" x14ac:dyDescent="0.35">
      <c r="A1" s="33" t="s">
        <v>108</v>
      </c>
      <c r="B1" s="34"/>
      <c r="C1" s="34"/>
      <c r="D1" s="34"/>
    </row>
    <row r="2" spans="1:6" s="33" customFormat="1" ht="9.9499999999999993" customHeight="1" x14ac:dyDescent="0.35">
      <c r="B2" s="34"/>
      <c r="C2" s="34"/>
      <c r="D2" s="34"/>
    </row>
    <row r="3" spans="1:6" s="33" customFormat="1" ht="23.25" x14ac:dyDescent="0.35">
      <c r="A3" s="57" t="s">
        <v>15</v>
      </c>
      <c r="B3" s="58" t="s">
        <v>1</v>
      </c>
      <c r="C3" s="59" t="s">
        <v>2</v>
      </c>
      <c r="D3" s="58" t="s">
        <v>3</v>
      </c>
    </row>
    <row r="4" spans="1:6" s="33" customFormat="1" ht="23.25" x14ac:dyDescent="0.35">
      <c r="A4" s="60"/>
      <c r="B4" s="174" t="s">
        <v>78</v>
      </c>
      <c r="C4" s="174"/>
      <c r="D4" s="174"/>
    </row>
    <row r="5" spans="1:6" s="40" customFormat="1" ht="23.25" x14ac:dyDescent="0.35">
      <c r="A5" s="61" t="s">
        <v>4</v>
      </c>
      <c r="B5" s="128">
        <f>C5+D5</f>
        <v>294897</v>
      </c>
      <c r="C5" s="128">
        <f>SUM(C6:C28)</f>
        <v>168097</v>
      </c>
      <c r="D5" s="126">
        <f>SUM(D6:D28)</f>
        <v>126800</v>
      </c>
      <c r="E5" s="51"/>
    </row>
    <row r="6" spans="1:6" s="46" customFormat="1" ht="27.75" customHeight="1" x14ac:dyDescent="0.35">
      <c r="A6" s="62" t="s">
        <v>77</v>
      </c>
      <c r="B6" s="63">
        <f>C6+D6</f>
        <v>192511</v>
      </c>
      <c r="C6" s="64">
        <v>117524</v>
      </c>
      <c r="D6" s="64">
        <v>74987</v>
      </c>
      <c r="E6" s="53"/>
      <c r="F6" s="65"/>
    </row>
    <row r="7" spans="1:6" s="46" customFormat="1" ht="27.75" customHeight="1" x14ac:dyDescent="0.35">
      <c r="A7" s="66" t="s">
        <v>62</v>
      </c>
      <c r="B7" s="63">
        <f t="shared" ref="B7:B26" si="0">C7+D7</f>
        <v>180</v>
      </c>
      <c r="C7" s="64">
        <v>180</v>
      </c>
      <c r="D7" s="63">
        <v>0</v>
      </c>
      <c r="E7" s="53"/>
    </row>
    <row r="8" spans="1:6" s="46" customFormat="1" ht="27.75" customHeight="1" x14ac:dyDescent="0.35">
      <c r="A8" s="66" t="s">
        <v>63</v>
      </c>
      <c r="B8" s="153">
        <f t="shared" si="0"/>
        <v>8966</v>
      </c>
      <c r="C8" s="121">
        <v>5215</v>
      </c>
      <c r="D8" s="121">
        <v>3751</v>
      </c>
      <c r="E8" s="53"/>
    </row>
    <row r="9" spans="1:6" s="46" customFormat="1" ht="27.75" customHeight="1" x14ac:dyDescent="0.35">
      <c r="A9" s="62" t="s">
        <v>64</v>
      </c>
      <c r="B9" s="153">
        <f t="shared" si="0"/>
        <v>1078</v>
      </c>
      <c r="C9" s="121">
        <v>971</v>
      </c>
      <c r="D9" s="153">
        <v>107</v>
      </c>
      <c r="E9" s="53"/>
    </row>
    <row r="10" spans="1:6" s="46" customFormat="1" ht="27.75" customHeight="1" x14ac:dyDescent="0.35">
      <c r="A10" s="66" t="s">
        <v>91</v>
      </c>
      <c r="B10" s="153">
        <f t="shared" si="0"/>
        <v>0</v>
      </c>
      <c r="C10" s="153">
        <v>0</v>
      </c>
      <c r="D10" s="153">
        <v>0</v>
      </c>
      <c r="E10" s="53"/>
    </row>
    <row r="11" spans="1:6" ht="27.75" customHeight="1" x14ac:dyDescent="0.35">
      <c r="A11" s="62" t="s">
        <v>25</v>
      </c>
      <c r="B11" s="153">
        <f t="shared" si="0"/>
        <v>8350</v>
      </c>
      <c r="C11" s="121">
        <v>6948</v>
      </c>
      <c r="D11" s="121">
        <v>1402</v>
      </c>
      <c r="E11" s="54"/>
    </row>
    <row r="12" spans="1:6" ht="27.75" customHeight="1" x14ac:dyDescent="0.35">
      <c r="A12" s="66" t="s">
        <v>60</v>
      </c>
      <c r="B12" s="153">
        <f t="shared" si="0"/>
        <v>30559</v>
      </c>
      <c r="C12" s="121">
        <v>14588</v>
      </c>
      <c r="D12" s="121">
        <v>15971</v>
      </c>
      <c r="E12" s="54"/>
    </row>
    <row r="13" spans="1:6" ht="27.75" customHeight="1" x14ac:dyDescent="0.35">
      <c r="A13" s="66" t="s">
        <v>90</v>
      </c>
      <c r="B13" s="153">
        <f t="shared" si="0"/>
        <v>1040</v>
      </c>
      <c r="C13" s="121">
        <v>1040</v>
      </c>
      <c r="D13" s="153">
        <v>0</v>
      </c>
      <c r="E13" s="54"/>
    </row>
    <row r="14" spans="1:6" s="68" customFormat="1" ht="27.75" customHeight="1" x14ac:dyDescent="0.35">
      <c r="A14" s="67" t="s">
        <v>65</v>
      </c>
      <c r="B14" s="153">
        <f t="shared" si="0"/>
        <v>9221</v>
      </c>
      <c r="C14" s="121">
        <v>2699</v>
      </c>
      <c r="D14" s="121">
        <v>6522</v>
      </c>
      <c r="E14" s="122"/>
    </row>
    <row r="15" spans="1:6" ht="27.75" customHeight="1" x14ac:dyDescent="0.35">
      <c r="A15" s="69" t="s">
        <v>61</v>
      </c>
      <c r="B15" s="153">
        <f t="shared" si="0"/>
        <v>747</v>
      </c>
      <c r="C15" s="121">
        <v>0</v>
      </c>
      <c r="D15" s="153">
        <v>747</v>
      </c>
      <c r="E15" s="54"/>
    </row>
    <row r="16" spans="1:6" ht="27.75" customHeight="1" x14ac:dyDescent="0.35">
      <c r="A16" s="69" t="s">
        <v>75</v>
      </c>
      <c r="B16" s="153">
        <f t="shared" si="0"/>
        <v>2827</v>
      </c>
      <c r="C16" s="121">
        <v>963</v>
      </c>
      <c r="D16" s="121">
        <v>1864</v>
      </c>
      <c r="E16" s="54"/>
    </row>
    <row r="17" spans="1:5" ht="27.75" customHeight="1" x14ac:dyDescent="0.35">
      <c r="A17" s="69" t="s">
        <v>66</v>
      </c>
      <c r="B17" s="153">
        <f t="shared" si="0"/>
        <v>117</v>
      </c>
      <c r="C17" s="121">
        <v>117</v>
      </c>
      <c r="D17" s="153">
        <v>0</v>
      </c>
      <c r="E17" s="54"/>
    </row>
    <row r="18" spans="1:5" ht="27.75" customHeight="1" x14ac:dyDescent="0.35">
      <c r="A18" s="69" t="s">
        <v>92</v>
      </c>
      <c r="B18" s="153">
        <f t="shared" si="0"/>
        <v>893</v>
      </c>
      <c r="C18" s="121">
        <v>414</v>
      </c>
      <c r="D18" s="121">
        <v>479</v>
      </c>
      <c r="E18" s="54"/>
    </row>
    <row r="19" spans="1:5" ht="27.75" customHeight="1" x14ac:dyDescent="0.35">
      <c r="A19" s="69" t="s">
        <v>93</v>
      </c>
      <c r="B19" s="153">
        <f t="shared" si="0"/>
        <v>279</v>
      </c>
      <c r="C19" s="153">
        <v>0</v>
      </c>
      <c r="D19" s="121">
        <v>279</v>
      </c>
      <c r="E19" s="54"/>
    </row>
    <row r="20" spans="1:5" ht="27.75" customHeight="1" x14ac:dyDescent="0.35">
      <c r="A20" s="70" t="s">
        <v>67</v>
      </c>
      <c r="B20" s="153">
        <f t="shared" si="0"/>
        <v>10238</v>
      </c>
      <c r="C20" s="121">
        <v>6052</v>
      </c>
      <c r="D20" s="121">
        <v>4186</v>
      </c>
      <c r="E20" s="54"/>
    </row>
    <row r="21" spans="1:5" ht="27.75" customHeight="1" x14ac:dyDescent="0.35">
      <c r="A21" s="70" t="s">
        <v>43</v>
      </c>
      <c r="B21" s="153"/>
      <c r="C21" s="121"/>
      <c r="D21" s="154"/>
      <c r="E21" s="54"/>
    </row>
    <row r="22" spans="1:5" ht="27.75" customHeight="1" x14ac:dyDescent="0.35">
      <c r="A22" s="70" t="s">
        <v>68</v>
      </c>
      <c r="B22" s="153">
        <f t="shared" si="0"/>
        <v>7666</v>
      </c>
      <c r="C22" s="121">
        <v>2400</v>
      </c>
      <c r="D22" s="121">
        <v>5266</v>
      </c>
      <c r="E22" s="54"/>
    </row>
    <row r="23" spans="1:5" ht="27.75" customHeight="1" x14ac:dyDescent="0.35">
      <c r="A23" s="70" t="s">
        <v>69</v>
      </c>
      <c r="B23" s="153">
        <f t="shared" si="0"/>
        <v>4338</v>
      </c>
      <c r="C23" s="121">
        <v>1109</v>
      </c>
      <c r="D23" s="121">
        <v>3229</v>
      </c>
      <c r="E23" s="54"/>
    </row>
    <row r="24" spans="1:5" ht="27.75" customHeight="1" x14ac:dyDescent="0.35">
      <c r="A24" s="70" t="s">
        <v>94</v>
      </c>
      <c r="B24" s="153">
        <f t="shared" si="0"/>
        <v>13245</v>
      </c>
      <c r="C24" s="121">
        <v>7016</v>
      </c>
      <c r="D24" s="121">
        <v>6229</v>
      </c>
      <c r="E24" s="54"/>
    </row>
    <row r="25" spans="1:5" ht="27.75" customHeight="1" x14ac:dyDescent="0.35">
      <c r="A25" s="70" t="s">
        <v>70</v>
      </c>
      <c r="B25" s="153">
        <f t="shared" si="0"/>
        <v>2029</v>
      </c>
      <c r="C25" s="121">
        <v>861</v>
      </c>
      <c r="D25" s="121">
        <v>1168</v>
      </c>
      <c r="E25" s="54"/>
    </row>
    <row r="26" spans="1:5" ht="27.75" customHeight="1" x14ac:dyDescent="0.35">
      <c r="A26" s="70" t="s">
        <v>71</v>
      </c>
      <c r="B26" s="153">
        <f t="shared" si="0"/>
        <v>613</v>
      </c>
      <c r="C26" s="121">
        <v>0</v>
      </c>
      <c r="D26" s="121">
        <v>613</v>
      </c>
      <c r="E26" s="54"/>
    </row>
    <row r="27" spans="1:5" ht="27.75" customHeight="1" x14ac:dyDescent="0.35">
      <c r="A27" s="70" t="s">
        <v>96</v>
      </c>
      <c r="B27" s="153">
        <f>C27+D27</f>
        <v>0</v>
      </c>
      <c r="C27" s="153">
        <v>0</v>
      </c>
      <c r="D27" s="153">
        <v>0</v>
      </c>
      <c r="E27" s="54"/>
    </row>
    <row r="28" spans="1:5" ht="27.75" customHeight="1" x14ac:dyDescent="0.35">
      <c r="A28" s="71" t="s">
        <v>73</v>
      </c>
      <c r="B28" s="155">
        <f>C28+D28</f>
        <v>0</v>
      </c>
      <c r="C28" s="156">
        <v>0</v>
      </c>
      <c r="D28" s="156">
        <v>0</v>
      </c>
      <c r="E28" s="54"/>
    </row>
    <row r="29" spans="1:5" ht="17.25" customHeight="1" x14ac:dyDescent="0.35">
      <c r="A29" s="72"/>
      <c r="B29" s="73"/>
      <c r="C29" s="74"/>
      <c r="D29" s="74"/>
    </row>
    <row r="30" spans="1:5" ht="17.25" customHeight="1" x14ac:dyDescent="0.35">
      <c r="A30" s="72"/>
      <c r="B30" s="75"/>
      <c r="C30" s="74"/>
      <c r="D30" s="74"/>
    </row>
    <row r="31" spans="1:5" ht="17.25" customHeight="1" x14ac:dyDescent="0.35">
      <c r="A31" s="72"/>
      <c r="B31" s="75"/>
      <c r="C31" s="74"/>
      <c r="D31" s="74"/>
    </row>
    <row r="32" spans="1:5" ht="17.25" customHeight="1" x14ac:dyDescent="0.35">
      <c r="A32" s="72"/>
      <c r="B32" s="75"/>
      <c r="C32" s="74"/>
      <c r="D32" s="74"/>
    </row>
    <row r="33" spans="1:9" ht="17.25" customHeight="1" x14ac:dyDescent="0.35">
      <c r="A33" s="72"/>
      <c r="B33" s="75"/>
      <c r="C33" s="74"/>
      <c r="D33" s="74"/>
    </row>
    <row r="34" spans="1:9" ht="17.25" customHeight="1" x14ac:dyDescent="0.35">
      <c r="A34" s="72"/>
      <c r="B34" s="75"/>
      <c r="C34" s="74"/>
      <c r="D34" s="74"/>
    </row>
    <row r="35" spans="1:9" s="33" customFormat="1" ht="23.25" x14ac:dyDescent="0.35">
      <c r="A35" s="76" t="s">
        <v>101</v>
      </c>
      <c r="B35" s="77"/>
      <c r="C35" s="77"/>
      <c r="D35" s="77"/>
    </row>
    <row r="36" spans="1:9" s="33" customFormat="1" ht="9.9499999999999993" customHeight="1" x14ac:dyDescent="0.35">
      <c r="A36" s="76"/>
      <c r="B36" s="77"/>
      <c r="C36" s="77"/>
      <c r="D36" s="77"/>
    </row>
    <row r="37" spans="1:9" s="33" customFormat="1" ht="23.25" x14ac:dyDescent="0.35">
      <c r="A37" s="90" t="s">
        <v>15</v>
      </c>
      <c r="B37" s="59" t="s">
        <v>1</v>
      </c>
      <c r="C37" s="59" t="s">
        <v>2</v>
      </c>
      <c r="D37" s="59" t="s">
        <v>3</v>
      </c>
    </row>
    <row r="38" spans="1:9" ht="23.25" x14ac:dyDescent="0.35">
      <c r="A38" s="77"/>
      <c r="B38" s="175" t="s">
        <v>27</v>
      </c>
      <c r="C38" s="175"/>
      <c r="D38" s="175"/>
    </row>
    <row r="39" spans="1:9" s="40" customFormat="1" ht="23.25" x14ac:dyDescent="0.35">
      <c r="A39" s="61"/>
      <c r="B39" s="78">
        <f>+B5/$B$5*100</f>
        <v>100</v>
      </c>
      <c r="C39" s="78">
        <f>+C5/$C$5*100</f>
        <v>100</v>
      </c>
      <c r="D39" s="78">
        <f>+D5/$D$5*100</f>
        <v>100</v>
      </c>
      <c r="E39" s="80"/>
      <c r="F39" s="110"/>
      <c r="G39" s="79"/>
      <c r="H39" s="79"/>
      <c r="I39" s="79"/>
    </row>
    <row r="40" spans="1:9" s="46" customFormat="1" ht="23.25" x14ac:dyDescent="0.35">
      <c r="A40" s="62" t="s">
        <v>76</v>
      </c>
      <c r="B40" s="157">
        <f>+B6/$B$5*100</f>
        <v>65.280759044683407</v>
      </c>
      <c r="C40" s="157">
        <f t="shared" ref="C40:C62" si="1">+C6/$C$5*100</f>
        <v>69.914394664985096</v>
      </c>
      <c r="D40" s="157">
        <f>+D6/$D$5*100</f>
        <v>59.138012618296528</v>
      </c>
      <c r="E40" s="81"/>
      <c r="F40" s="53"/>
    </row>
    <row r="41" spans="1:9" s="46" customFormat="1" ht="23.25" x14ac:dyDescent="0.35">
      <c r="A41" s="66" t="s">
        <v>62</v>
      </c>
      <c r="B41" s="157">
        <f>+B7/$B$5*100</f>
        <v>6.1038260816488471E-2</v>
      </c>
      <c r="C41" s="157">
        <f t="shared" si="1"/>
        <v>0.10708103059543003</v>
      </c>
      <c r="D41" s="157">
        <f t="shared" ref="D41:D42" si="2">+D7/$D$5*100</f>
        <v>0</v>
      </c>
      <c r="E41" s="81"/>
      <c r="F41" s="53"/>
    </row>
    <row r="42" spans="1:9" s="46" customFormat="1" ht="23.25" x14ac:dyDescent="0.35">
      <c r="A42" s="66" t="s">
        <v>63</v>
      </c>
      <c r="B42" s="157">
        <f t="shared" ref="B42:B50" si="3">+B8/$B$5*100</f>
        <v>3.0403835915590869</v>
      </c>
      <c r="C42" s="157">
        <f t="shared" si="1"/>
        <v>3.1023754141953752</v>
      </c>
      <c r="D42" s="157">
        <f t="shared" si="2"/>
        <v>2.9582018927444795</v>
      </c>
      <c r="E42" s="81"/>
      <c r="F42" s="53"/>
    </row>
    <row r="43" spans="1:9" s="46" customFormat="1" ht="23.25" x14ac:dyDescent="0.35">
      <c r="A43" s="62" t="s">
        <v>64</v>
      </c>
      <c r="B43" s="157">
        <f t="shared" si="3"/>
        <v>0.36555136200096983</v>
      </c>
      <c r="C43" s="157">
        <f t="shared" si="1"/>
        <v>0.57764267060090302</v>
      </c>
      <c r="D43" s="157">
        <f>+D9/$D$5*100</f>
        <v>8.4384858044164041E-2</v>
      </c>
      <c r="E43" s="81"/>
      <c r="F43" s="53"/>
    </row>
    <row r="44" spans="1:9" s="46" customFormat="1" ht="23.25" x14ac:dyDescent="0.35">
      <c r="A44" s="66" t="s">
        <v>91</v>
      </c>
      <c r="B44" s="157">
        <f t="shared" si="3"/>
        <v>0</v>
      </c>
      <c r="C44" s="157">
        <f t="shared" si="1"/>
        <v>0</v>
      </c>
      <c r="D44" s="157">
        <f>+D10/$D$5*100</f>
        <v>0</v>
      </c>
      <c r="E44" s="81"/>
      <c r="F44" s="53"/>
    </row>
    <row r="45" spans="1:9" ht="23.25" x14ac:dyDescent="0.35">
      <c r="A45" s="62" t="s">
        <v>25</v>
      </c>
      <c r="B45" s="157">
        <v>2.7</v>
      </c>
      <c r="C45" s="157">
        <f t="shared" si="1"/>
        <v>4.1333277809835982</v>
      </c>
      <c r="D45" s="157">
        <v>1</v>
      </c>
      <c r="E45" s="81"/>
      <c r="F45" s="53"/>
    </row>
    <row r="46" spans="1:9" ht="23.25" x14ac:dyDescent="0.35">
      <c r="A46" s="66" t="s">
        <v>60</v>
      </c>
      <c r="B46" s="157">
        <f t="shared" si="3"/>
        <v>10.36260117939484</v>
      </c>
      <c r="C46" s="157">
        <f t="shared" si="1"/>
        <v>8.6783226351451841</v>
      </c>
      <c r="D46" s="157">
        <f t="shared" ref="D46:D54" si="4">+D12/$D$5*100</f>
        <v>12.595425867507887</v>
      </c>
      <c r="E46" s="81"/>
      <c r="F46" s="53"/>
    </row>
    <row r="47" spans="1:9" ht="23.25" x14ac:dyDescent="0.35">
      <c r="A47" s="66" t="s">
        <v>90</v>
      </c>
      <c r="B47" s="157">
        <f t="shared" si="3"/>
        <v>0.35266550693971116</v>
      </c>
      <c r="C47" s="157">
        <f t="shared" si="1"/>
        <v>0.6186903989958179</v>
      </c>
      <c r="D47" s="157">
        <f t="shared" si="4"/>
        <v>0</v>
      </c>
      <c r="E47" s="81"/>
      <c r="F47" s="53"/>
    </row>
    <row r="48" spans="1:9" s="68" customFormat="1" ht="23.25" x14ac:dyDescent="0.35">
      <c r="A48" s="67" t="s">
        <v>65</v>
      </c>
      <c r="B48" s="157">
        <v>3</v>
      </c>
      <c r="C48" s="157">
        <f t="shared" si="1"/>
        <v>1.6056205643170314</v>
      </c>
      <c r="D48" s="157">
        <f>+D14/$D$5*100</f>
        <v>5.1435331230283907</v>
      </c>
      <c r="E48" s="81"/>
      <c r="F48" s="53"/>
    </row>
    <row r="49" spans="1:6" ht="23.25" x14ac:dyDescent="0.35">
      <c r="A49" s="69" t="s">
        <v>61</v>
      </c>
      <c r="B49" s="157">
        <f t="shared" si="3"/>
        <v>0.25330878238842713</v>
      </c>
      <c r="C49" s="157">
        <f t="shared" si="1"/>
        <v>0</v>
      </c>
      <c r="D49" s="157">
        <f t="shared" si="4"/>
        <v>0.58911671924290221</v>
      </c>
      <c r="E49" s="81"/>
      <c r="F49" s="53"/>
    </row>
    <row r="50" spans="1:6" ht="23.25" x14ac:dyDescent="0.35">
      <c r="A50" s="69" t="s">
        <v>75</v>
      </c>
      <c r="B50" s="157">
        <f t="shared" si="3"/>
        <v>0.95863979626784945</v>
      </c>
      <c r="C50" s="157">
        <f t="shared" si="1"/>
        <v>0.57288351368555057</v>
      </c>
      <c r="D50" s="157">
        <f t="shared" si="4"/>
        <v>1.4700315457413249</v>
      </c>
      <c r="E50" s="81"/>
      <c r="F50" s="53"/>
    </row>
    <row r="51" spans="1:6" ht="23.25" x14ac:dyDescent="0.35">
      <c r="A51" s="69" t="s">
        <v>66</v>
      </c>
      <c r="B51" s="157" t="s">
        <v>102</v>
      </c>
      <c r="C51" s="157">
        <f t="shared" si="1"/>
        <v>6.9602669887029511E-2</v>
      </c>
      <c r="D51" s="157">
        <f t="shared" si="4"/>
        <v>0</v>
      </c>
      <c r="E51" s="81"/>
      <c r="F51" s="53"/>
    </row>
    <row r="52" spans="1:6" ht="23.25" x14ac:dyDescent="0.35">
      <c r="A52" s="69" t="s">
        <v>92</v>
      </c>
      <c r="B52" s="157">
        <f>+B18/$B$5*100+0.1</f>
        <v>0.40281759393957894</v>
      </c>
      <c r="C52" s="157">
        <f t="shared" si="1"/>
        <v>0.24628637036948905</v>
      </c>
      <c r="D52" s="157">
        <f>+D18/$D$5*100</f>
        <v>0.37776025236593064</v>
      </c>
      <c r="E52" s="81"/>
      <c r="F52" s="53"/>
    </row>
    <row r="53" spans="1:6" ht="23.25" x14ac:dyDescent="0.35">
      <c r="A53" s="69" t="s">
        <v>93</v>
      </c>
      <c r="B53" s="157">
        <f>+B19/$B$5*100+0.1</f>
        <v>0.19460930426555714</v>
      </c>
      <c r="C53" s="157">
        <f t="shared" si="1"/>
        <v>0</v>
      </c>
      <c r="D53" s="157">
        <f>+D19/$D$5*100</f>
        <v>0.22003154574132491</v>
      </c>
      <c r="E53" s="81"/>
      <c r="F53" s="53"/>
    </row>
    <row r="54" spans="1:6" ht="23.25" x14ac:dyDescent="0.35">
      <c r="A54" s="70" t="s">
        <v>67</v>
      </c>
      <c r="B54" s="157">
        <v>3.4</v>
      </c>
      <c r="C54" s="157">
        <f t="shared" si="1"/>
        <v>3.6003022064641246</v>
      </c>
      <c r="D54" s="157">
        <f t="shared" si="4"/>
        <v>3.3012618296529967</v>
      </c>
      <c r="E54" s="81"/>
      <c r="F54" s="53"/>
    </row>
    <row r="55" spans="1:6" ht="23.25" x14ac:dyDescent="0.35">
      <c r="A55" s="70" t="s">
        <v>43</v>
      </c>
      <c r="B55" s="157"/>
      <c r="C55" s="157"/>
      <c r="D55" s="157"/>
      <c r="E55" s="81"/>
      <c r="F55" s="53"/>
    </row>
    <row r="56" spans="1:6" ht="23.25" x14ac:dyDescent="0.35">
      <c r="A56" s="70" t="s">
        <v>68</v>
      </c>
      <c r="B56" s="157">
        <f t="shared" ref="B56:B62" si="5">+B22/$B$5*100</f>
        <v>2.5995517078844479</v>
      </c>
      <c r="C56" s="157">
        <f t="shared" si="1"/>
        <v>1.4277470746057337</v>
      </c>
      <c r="D56" s="157">
        <f>+D22/$D$5*100</f>
        <v>4.152996845425867</v>
      </c>
      <c r="E56" s="81"/>
      <c r="F56" s="53"/>
    </row>
    <row r="57" spans="1:6" ht="23.25" x14ac:dyDescent="0.35">
      <c r="A57" s="70" t="s">
        <v>69</v>
      </c>
      <c r="B57" s="157">
        <f t="shared" si="5"/>
        <v>1.4710220856773721</v>
      </c>
      <c r="C57" s="157">
        <f t="shared" si="1"/>
        <v>0.65973812739073279</v>
      </c>
      <c r="D57" s="157">
        <f>(+D23/$D$5*100)+0.1</f>
        <v>2.6465299684542587</v>
      </c>
      <c r="E57" s="81"/>
      <c r="F57" s="53"/>
    </row>
    <row r="58" spans="1:6" ht="23.25" x14ac:dyDescent="0.35">
      <c r="A58" s="70" t="s">
        <v>94</v>
      </c>
      <c r="B58" s="157">
        <v>4.4000000000000004</v>
      </c>
      <c r="C58" s="157">
        <f t="shared" si="1"/>
        <v>4.1737806147640946</v>
      </c>
      <c r="D58" s="157">
        <f t="shared" ref="D58:D59" si="6">+D24/$D$5*100</f>
        <v>4.9124605678233433</v>
      </c>
      <c r="E58" s="81"/>
      <c r="F58" s="53"/>
    </row>
    <row r="59" spans="1:6" ht="23.25" x14ac:dyDescent="0.35">
      <c r="A59" s="70" t="s">
        <v>70</v>
      </c>
      <c r="B59" s="157">
        <f t="shared" si="5"/>
        <v>0.68803683998141729</v>
      </c>
      <c r="C59" s="157">
        <f t="shared" si="1"/>
        <v>0.51220426301480693</v>
      </c>
      <c r="D59" s="157">
        <f t="shared" si="6"/>
        <v>0.92113564668769721</v>
      </c>
      <c r="E59" s="81"/>
      <c r="F59" s="53"/>
    </row>
    <row r="60" spans="1:6" ht="23.25" x14ac:dyDescent="0.35">
      <c r="A60" s="70" t="s">
        <v>71</v>
      </c>
      <c r="B60" s="157">
        <f t="shared" si="5"/>
        <v>0.2078691882250413</v>
      </c>
      <c r="C60" s="157">
        <f t="shared" si="1"/>
        <v>0</v>
      </c>
      <c r="D60" s="157">
        <f>+D26/$D$5*100</f>
        <v>0.4834384858044164</v>
      </c>
      <c r="E60" s="81"/>
      <c r="F60" s="53"/>
    </row>
    <row r="61" spans="1:6" ht="23.25" x14ac:dyDescent="0.35">
      <c r="A61" s="70" t="s">
        <v>72</v>
      </c>
      <c r="B61" s="157">
        <f t="shared" si="5"/>
        <v>0</v>
      </c>
      <c r="C61" s="157">
        <f t="shared" si="1"/>
        <v>0</v>
      </c>
      <c r="D61" s="157">
        <f t="shared" ref="D61:D62" si="7">D27/$D$5*100</f>
        <v>0</v>
      </c>
      <c r="E61" s="81"/>
    </row>
    <row r="62" spans="1:6" ht="23.25" x14ac:dyDescent="0.35">
      <c r="A62" s="71" t="s">
        <v>73</v>
      </c>
      <c r="B62" s="158">
        <f t="shared" si="5"/>
        <v>0</v>
      </c>
      <c r="C62" s="158">
        <f t="shared" si="1"/>
        <v>0</v>
      </c>
      <c r="D62" s="158">
        <f t="shared" si="7"/>
        <v>0</v>
      </c>
      <c r="E62" s="81"/>
    </row>
    <row r="63" spans="1:6" ht="8.25" customHeight="1" x14ac:dyDescent="0.35">
      <c r="A63" s="77"/>
      <c r="B63" s="82"/>
      <c r="C63" s="82"/>
      <c r="D63" s="99"/>
      <c r="E63" s="68"/>
    </row>
    <row r="64" spans="1:6" ht="23.25" x14ac:dyDescent="0.35">
      <c r="A64" s="138" t="s">
        <v>89</v>
      </c>
      <c r="B64" s="82"/>
      <c r="C64" s="82"/>
      <c r="D64" s="82"/>
    </row>
    <row r="65" spans="1:4" ht="18" customHeight="1" x14ac:dyDescent="0.35">
      <c r="A65" s="139" t="s">
        <v>109</v>
      </c>
      <c r="B65" s="77"/>
      <c r="C65" s="77"/>
      <c r="D65" s="77"/>
    </row>
    <row r="66" spans="1:4" ht="18" customHeight="1" x14ac:dyDescent="0.35">
      <c r="A66" s="77"/>
      <c r="B66" s="77"/>
      <c r="C66" s="77"/>
      <c r="D66" s="77"/>
    </row>
    <row r="67" spans="1:4" ht="18" customHeight="1" x14ac:dyDescent="0.35">
      <c r="A67" s="77"/>
      <c r="B67" s="77"/>
      <c r="C67" s="77"/>
      <c r="D67" s="77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showGridLines="0" view="pageBreakPreview" topLeftCell="A22" zoomScale="90" zoomScaleNormal="75" zoomScaleSheetLayoutView="90" workbookViewId="0">
      <selection activeCell="B33" sqref="B33"/>
    </sheetView>
  </sheetViews>
  <sheetFormatPr defaultRowHeight="14.25" customHeight="1" x14ac:dyDescent="0.35"/>
  <cols>
    <col min="1" max="1" width="51.28515625" style="34" customWidth="1"/>
    <col min="2" max="4" width="17.7109375" style="34" customWidth="1"/>
    <col min="5" max="5" width="8.42578125" style="34" customWidth="1"/>
    <col min="6" max="16384" width="9.140625" style="34"/>
  </cols>
  <sheetData>
    <row r="1" spans="1:6" s="33" customFormat="1" ht="23.25" x14ac:dyDescent="0.35">
      <c r="A1" s="33" t="s">
        <v>98</v>
      </c>
      <c r="B1" s="34"/>
      <c r="C1" s="34"/>
      <c r="D1" s="34"/>
    </row>
    <row r="2" spans="1:6" ht="23.25" x14ac:dyDescent="0.35">
      <c r="A2" s="2" t="s">
        <v>104</v>
      </c>
    </row>
    <row r="3" spans="1:6" s="33" customFormat="1" ht="9.9499999999999993" customHeight="1" x14ac:dyDescent="0.35">
      <c r="A3" s="35"/>
      <c r="B3" s="35"/>
      <c r="C3" s="35"/>
      <c r="D3" s="35"/>
    </row>
    <row r="4" spans="1:6" s="33" customFormat="1" ht="27" customHeight="1" x14ac:dyDescent="0.35">
      <c r="A4" s="36" t="s">
        <v>16</v>
      </c>
      <c r="B4" s="37" t="s">
        <v>1</v>
      </c>
      <c r="C4" s="37" t="s">
        <v>2</v>
      </c>
      <c r="D4" s="37" t="s">
        <v>3</v>
      </c>
    </row>
    <row r="5" spans="1:6" s="33" customFormat="1" ht="23.25" x14ac:dyDescent="0.35">
      <c r="A5" s="38"/>
      <c r="B5" s="174" t="s">
        <v>78</v>
      </c>
      <c r="C5" s="174"/>
      <c r="D5" s="174"/>
    </row>
    <row r="6" spans="1:6" s="40" customFormat="1" ht="23.25" x14ac:dyDescent="0.35">
      <c r="A6" s="39" t="s">
        <v>4</v>
      </c>
      <c r="B6" s="132">
        <f>SUM(C6:D6)</f>
        <v>294897</v>
      </c>
      <c r="C6" s="132">
        <f>C8+C9+C10+C11+C12+C13</f>
        <v>168097</v>
      </c>
      <c r="D6" s="133">
        <f>D8+D9+D10+D11+D12+D13</f>
        <v>126800</v>
      </c>
    </row>
    <row r="7" spans="1:6" s="40" customFormat="1" ht="8.25" customHeight="1" x14ac:dyDescent="0.5">
      <c r="A7" s="39"/>
      <c r="B7" s="134"/>
      <c r="C7" s="135"/>
      <c r="D7" s="135"/>
    </row>
    <row r="8" spans="1:6" s="46" customFormat="1" ht="23.25" x14ac:dyDescent="0.35">
      <c r="A8" s="83" t="s">
        <v>44</v>
      </c>
      <c r="B8" s="159">
        <f t="shared" ref="B8:B13" si="0">SUM(C8:D8)</f>
        <v>2322</v>
      </c>
      <c r="C8" s="136">
        <v>1658</v>
      </c>
      <c r="D8" s="136">
        <v>664</v>
      </c>
    </row>
    <row r="9" spans="1:6" s="46" customFormat="1" ht="23.25" x14ac:dyDescent="0.35">
      <c r="A9" s="83" t="s">
        <v>45</v>
      </c>
      <c r="B9" s="159">
        <f t="shared" si="0"/>
        <v>23007</v>
      </c>
      <c r="C9" s="136">
        <v>11313</v>
      </c>
      <c r="D9" s="136">
        <v>11694</v>
      </c>
    </row>
    <row r="10" spans="1:6" s="46" customFormat="1" ht="23.25" x14ac:dyDescent="0.35">
      <c r="A10" s="83" t="s">
        <v>46</v>
      </c>
      <c r="B10" s="159">
        <f t="shared" si="0"/>
        <v>32937</v>
      </c>
      <c r="C10" s="136">
        <v>18124</v>
      </c>
      <c r="D10" s="136">
        <v>14813</v>
      </c>
    </row>
    <row r="11" spans="1:6" s="46" customFormat="1" ht="23.25" x14ac:dyDescent="0.35">
      <c r="A11" s="83" t="s">
        <v>47</v>
      </c>
      <c r="B11" s="159">
        <f t="shared" si="0"/>
        <v>118618</v>
      </c>
      <c r="C11" s="136">
        <v>81974</v>
      </c>
      <c r="D11" s="136">
        <v>36644</v>
      </c>
    </row>
    <row r="12" spans="1:6" ht="23.25" x14ac:dyDescent="0.35">
      <c r="A12" s="83" t="s">
        <v>48</v>
      </c>
      <c r="B12" s="159">
        <f t="shared" si="0"/>
        <v>117719</v>
      </c>
      <c r="C12" s="136">
        <v>55028</v>
      </c>
      <c r="D12" s="136">
        <v>62691</v>
      </c>
    </row>
    <row r="13" spans="1:6" ht="23.25" x14ac:dyDescent="0.35">
      <c r="A13" s="84" t="s">
        <v>49</v>
      </c>
      <c r="B13" s="159">
        <f t="shared" si="0"/>
        <v>294</v>
      </c>
      <c r="C13" s="136">
        <v>0</v>
      </c>
      <c r="D13" s="136">
        <v>294</v>
      </c>
    </row>
    <row r="14" spans="1:6" ht="23.25" x14ac:dyDescent="0.35">
      <c r="B14" s="176" t="s">
        <v>27</v>
      </c>
      <c r="C14" s="176"/>
      <c r="D14" s="176"/>
    </row>
    <row r="15" spans="1:6" s="40" customFormat="1" ht="23.25" x14ac:dyDescent="0.5">
      <c r="A15" s="39" t="s">
        <v>4</v>
      </c>
      <c r="B15" s="85">
        <f>+B6/$B$6*100</f>
        <v>100</v>
      </c>
      <c r="C15" s="85">
        <f>+C6/$C$6*100</f>
        <v>100</v>
      </c>
      <c r="D15" s="85">
        <f>+D6/$D$6*100</f>
        <v>100</v>
      </c>
      <c r="F15" s="51"/>
    </row>
    <row r="16" spans="1:6" s="40" customFormat="1" ht="9" customHeight="1" x14ac:dyDescent="0.5">
      <c r="A16" s="39"/>
      <c r="B16" s="85"/>
      <c r="C16" s="85"/>
      <c r="D16" s="85"/>
    </row>
    <row r="17" spans="1:6" s="46" customFormat="1" ht="23.25" x14ac:dyDescent="0.5">
      <c r="A17" s="83" t="s">
        <v>44</v>
      </c>
      <c r="B17" s="86">
        <f>+B8/$B$6*100</f>
        <v>0.78739356453270126</v>
      </c>
      <c r="C17" s="86">
        <f>+C8/$C$6*100</f>
        <v>0.98633527070679428</v>
      </c>
      <c r="D17" s="86">
        <f t="shared" ref="D17:D21" si="1">+D8/$D$6*100</f>
        <v>0.52365930599369082</v>
      </c>
      <c r="E17" s="53"/>
      <c r="F17" s="53"/>
    </row>
    <row r="18" spans="1:6" s="46" customFormat="1" ht="23.25" x14ac:dyDescent="0.5">
      <c r="A18" s="83" t="s">
        <v>45</v>
      </c>
      <c r="B18" s="86">
        <f t="shared" ref="B18:B22" si="2">+B9/$B$6*100</f>
        <v>7.8017070366941681</v>
      </c>
      <c r="C18" s="86">
        <f>+C9/$C$6*100</f>
        <v>6.7300427729227774</v>
      </c>
      <c r="D18" s="86">
        <f t="shared" si="1"/>
        <v>9.222397476340694</v>
      </c>
      <c r="F18" s="53"/>
    </row>
    <row r="19" spans="1:6" s="46" customFormat="1" ht="23.25" x14ac:dyDescent="0.5">
      <c r="A19" s="83" t="s">
        <v>46</v>
      </c>
      <c r="B19" s="86">
        <f t="shared" si="2"/>
        <v>11.168984425070448</v>
      </c>
      <c r="C19" s="86">
        <f t="shared" ref="C19:C22" si="3">+C10/$C$6*100</f>
        <v>10.781869991730964</v>
      </c>
      <c r="D19" s="86">
        <f>+D10/$D$6*100</f>
        <v>11.68217665615142</v>
      </c>
      <c r="F19" s="53"/>
    </row>
    <row r="20" spans="1:6" s="46" customFormat="1" ht="23.25" x14ac:dyDescent="0.5">
      <c r="A20" s="83" t="s">
        <v>47</v>
      </c>
      <c r="B20" s="86">
        <f>+B11/$B$6*100</f>
        <v>40.223535675167938</v>
      </c>
      <c r="C20" s="86">
        <f t="shared" si="3"/>
        <v>48.765891122387664</v>
      </c>
      <c r="D20" s="86">
        <v>29</v>
      </c>
      <c r="F20" s="53"/>
    </row>
    <row r="21" spans="1:6" ht="23.25" x14ac:dyDescent="0.35">
      <c r="A21" s="83" t="s">
        <v>48</v>
      </c>
      <c r="B21" s="86">
        <f t="shared" si="2"/>
        <v>39.918683472534475</v>
      </c>
      <c r="C21" s="86">
        <f t="shared" si="3"/>
        <v>32.735860842251796</v>
      </c>
      <c r="D21" s="86">
        <f t="shared" si="1"/>
        <v>49.440851735015769</v>
      </c>
      <c r="F21" s="53"/>
    </row>
    <row r="22" spans="1:6" ht="23.25" x14ac:dyDescent="0.35">
      <c r="A22" s="87" t="s">
        <v>49</v>
      </c>
      <c r="B22" s="88">
        <f t="shared" si="2"/>
        <v>9.9695826000264484E-2</v>
      </c>
      <c r="C22" s="143">
        <f t="shared" si="3"/>
        <v>0</v>
      </c>
      <c r="D22" s="86">
        <f>+D13/$D$6*100</f>
        <v>0.23186119873817038</v>
      </c>
      <c r="F22" s="53"/>
    </row>
    <row r="23" spans="1:6" ht="8.25" customHeight="1" x14ac:dyDescent="0.35">
      <c r="A23" s="77"/>
      <c r="B23" s="82"/>
      <c r="C23" s="129"/>
      <c r="D23" s="99"/>
    </row>
    <row r="24" spans="1:6" ht="23.25" x14ac:dyDescent="0.35">
      <c r="A24" s="139" t="s">
        <v>109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5"/>
  <sheetViews>
    <sheetView showGridLines="0" view="pageBreakPreview" topLeftCell="A19" zoomScale="80" zoomScaleNormal="75" zoomScaleSheetLayoutView="80" workbookViewId="0">
      <selection activeCell="C23" sqref="C23"/>
    </sheetView>
  </sheetViews>
  <sheetFormatPr defaultRowHeight="30.75" customHeight="1" x14ac:dyDescent="0.35"/>
  <cols>
    <col min="1" max="1" width="44.7109375" style="34" customWidth="1"/>
    <col min="2" max="2" width="17.5703125" style="34" customWidth="1"/>
    <col min="3" max="4" width="17.7109375" style="34" customWidth="1"/>
    <col min="5" max="5" width="1" style="34" hidden="1" customWidth="1"/>
    <col min="6" max="16384" width="9.140625" style="34"/>
  </cols>
  <sheetData>
    <row r="1" spans="1:4" s="76" customFormat="1" ht="23.25" x14ac:dyDescent="0.35">
      <c r="A1" s="89" t="s">
        <v>99</v>
      </c>
      <c r="B1" s="77"/>
      <c r="C1" s="77"/>
      <c r="D1" s="77"/>
    </row>
    <row r="2" spans="1:4" s="76" customFormat="1" ht="23.25" x14ac:dyDescent="0.35">
      <c r="A2" s="2" t="s">
        <v>106</v>
      </c>
      <c r="B2" s="77"/>
      <c r="C2" s="77"/>
      <c r="D2" s="77"/>
    </row>
    <row r="3" spans="1:4" s="77" customFormat="1" ht="9" customHeight="1" x14ac:dyDescent="0.35"/>
    <row r="4" spans="1:4" s="76" customFormat="1" ht="27" customHeight="1" x14ac:dyDescent="0.35">
      <c r="A4" s="90" t="s">
        <v>50</v>
      </c>
      <c r="B4" s="91" t="s">
        <v>1</v>
      </c>
      <c r="C4" s="91" t="s">
        <v>2</v>
      </c>
      <c r="D4" s="91" t="s">
        <v>3</v>
      </c>
    </row>
    <row r="5" spans="1:4" s="76" customFormat="1" ht="23.25" x14ac:dyDescent="0.35">
      <c r="A5" s="92"/>
      <c r="B5" s="174" t="s">
        <v>78</v>
      </c>
      <c r="C5" s="174"/>
      <c r="D5" s="174"/>
    </row>
    <row r="6" spans="1:4" s="94" customFormat="1" ht="25.5" customHeight="1" x14ac:dyDescent="0.35">
      <c r="A6" s="93" t="s">
        <v>4</v>
      </c>
      <c r="B6" s="127">
        <f>SUM(C6:D6)</f>
        <v>294897</v>
      </c>
      <c r="C6" s="127">
        <f>C8+C9+C10+C11+C12+C13+C14+C15</f>
        <v>168097</v>
      </c>
      <c r="D6" s="160">
        <f>D8+D9+D10+D11+D12+D13+D14+D15</f>
        <v>126800</v>
      </c>
    </row>
    <row r="7" spans="1:4" s="94" customFormat="1" ht="13.5" customHeight="1" x14ac:dyDescent="0.5">
      <c r="A7" s="93"/>
      <c r="B7" s="161"/>
      <c r="C7" s="162"/>
      <c r="D7" s="161"/>
    </row>
    <row r="8" spans="1:4" s="83" customFormat="1" ht="27" x14ac:dyDescent="0.35">
      <c r="A8" s="95" t="s">
        <v>80</v>
      </c>
      <c r="B8" s="163">
        <f t="shared" ref="B8:B15" si="0">SUM(C8:D8)</f>
        <v>563</v>
      </c>
      <c r="C8" s="164">
        <v>292</v>
      </c>
      <c r="D8" s="164">
        <v>271</v>
      </c>
    </row>
    <row r="9" spans="1:4" s="83" customFormat="1" ht="30.75" customHeight="1" x14ac:dyDescent="0.35">
      <c r="A9" s="96" t="s">
        <v>51</v>
      </c>
      <c r="B9" s="163">
        <f t="shared" si="0"/>
        <v>1586</v>
      </c>
      <c r="C9" s="164">
        <v>761</v>
      </c>
      <c r="D9" s="164">
        <v>825</v>
      </c>
    </row>
    <row r="10" spans="1:4" s="83" customFormat="1" ht="30.75" customHeight="1" x14ac:dyDescent="0.35">
      <c r="A10" s="95" t="s">
        <v>52</v>
      </c>
      <c r="B10" s="163">
        <f>SUM(C10:D10)</f>
        <v>3169</v>
      </c>
      <c r="C10" s="164">
        <v>2165</v>
      </c>
      <c r="D10" s="164">
        <v>1004</v>
      </c>
    </row>
    <row r="11" spans="1:4" s="83" customFormat="1" ht="30.75" customHeight="1" x14ac:dyDescent="0.35">
      <c r="A11" s="95" t="s">
        <v>53</v>
      </c>
      <c r="B11" s="163">
        <f t="shared" si="0"/>
        <v>20343</v>
      </c>
      <c r="C11" s="164">
        <v>11185</v>
      </c>
      <c r="D11" s="164">
        <v>9158</v>
      </c>
    </row>
    <row r="12" spans="1:4" s="77" customFormat="1" ht="30.75" customHeight="1" x14ac:dyDescent="0.35">
      <c r="A12" s="95" t="s">
        <v>54</v>
      </c>
      <c r="B12" s="163">
        <f t="shared" si="0"/>
        <v>66304</v>
      </c>
      <c r="C12" s="164">
        <v>38600</v>
      </c>
      <c r="D12" s="164">
        <v>27704</v>
      </c>
    </row>
    <row r="13" spans="1:4" s="77" customFormat="1" ht="30.75" customHeight="1" x14ac:dyDescent="0.35">
      <c r="A13" s="95" t="s">
        <v>55</v>
      </c>
      <c r="B13" s="163">
        <f t="shared" si="0"/>
        <v>30770</v>
      </c>
      <c r="C13" s="164">
        <v>17636</v>
      </c>
      <c r="D13" s="164">
        <v>13134</v>
      </c>
    </row>
    <row r="14" spans="1:4" s="77" customFormat="1" ht="30.75" customHeight="1" x14ac:dyDescent="0.35">
      <c r="A14" s="95" t="s">
        <v>56</v>
      </c>
      <c r="B14" s="163">
        <f t="shared" si="0"/>
        <v>122440</v>
      </c>
      <c r="C14" s="164">
        <v>69193</v>
      </c>
      <c r="D14" s="164">
        <v>53247</v>
      </c>
    </row>
    <row r="15" spans="1:4" s="77" customFormat="1" ht="30.75" customHeight="1" x14ac:dyDescent="0.35">
      <c r="A15" s="97" t="s">
        <v>57</v>
      </c>
      <c r="B15" s="163">
        <f t="shared" si="0"/>
        <v>49722</v>
      </c>
      <c r="C15" s="164">
        <v>28265</v>
      </c>
      <c r="D15" s="164">
        <v>21457</v>
      </c>
    </row>
    <row r="16" spans="1:4" s="77" customFormat="1" ht="30" customHeight="1" x14ac:dyDescent="0.35">
      <c r="B16" s="176" t="s">
        <v>27</v>
      </c>
      <c r="C16" s="176"/>
      <c r="D16" s="176"/>
    </row>
    <row r="17" spans="1:4" s="94" customFormat="1" ht="26.25" customHeight="1" x14ac:dyDescent="0.5">
      <c r="A17" s="93" t="s">
        <v>4</v>
      </c>
      <c r="B17" s="165">
        <f>+B6/$B$6*100</f>
        <v>100</v>
      </c>
      <c r="C17" s="165">
        <f>+C6/$C$6*100</f>
        <v>100</v>
      </c>
      <c r="D17" s="165">
        <f>+D6/$D$6*100</f>
        <v>100</v>
      </c>
    </row>
    <row r="18" spans="1:4" s="94" customFormat="1" ht="6" customHeight="1" x14ac:dyDescent="0.5">
      <c r="A18" s="93"/>
      <c r="B18" s="165"/>
      <c r="C18" s="166"/>
      <c r="D18" s="165"/>
    </row>
    <row r="19" spans="1:4" s="83" customFormat="1" ht="27.75" customHeight="1" x14ac:dyDescent="0.5">
      <c r="A19" s="95" t="s">
        <v>80</v>
      </c>
      <c r="B19" s="166">
        <f>+B8/$B$6*100</f>
        <v>0.19091411577601672</v>
      </c>
      <c r="C19" s="166">
        <f>+C8/$C$6*100</f>
        <v>0.17370922741036426</v>
      </c>
      <c r="D19" s="166">
        <f>+D8/$D$6*100</f>
        <v>0.2137223974763407</v>
      </c>
    </row>
    <row r="20" spans="1:4" s="83" customFormat="1" ht="30.75" customHeight="1" x14ac:dyDescent="0.5">
      <c r="A20" s="96" t="s">
        <v>51</v>
      </c>
      <c r="B20" s="166">
        <f t="shared" ref="B20:B24" si="1">+B9/$B$6*100</f>
        <v>0.53781489808305949</v>
      </c>
      <c r="C20" s="166">
        <v>0.4</v>
      </c>
      <c r="D20" s="166">
        <f t="shared" ref="D20:D25" si="2">+D9/$D$6*100</f>
        <v>0.65063091482649849</v>
      </c>
    </row>
    <row r="21" spans="1:4" s="83" customFormat="1" ht="30.75" customHeight="1" x14ac:dyDescent="0.5">
      <c r="A21" s="95" t="s">
        <v>52</v>
      </c>
      <c r="B21" s="166">
        <f>+B10/$B$6*100</f>
        <v>1.0746124918191775</v>
      </c>
      <c r="C21" s="166">
        <f t="shared" ref="C21:C26" si="3">+C10/$C$6*100</f>
        <v>1.2879468402172556</v>
      </c>
      <c r="D21" s="166">
        <f t="shared" si="2"/>
        <v>0.79179810725552047</v>
      </c>
    </row>
    <row r="22" spans="1:4" s="83" customFormat="1" ht="30.75" customHeight="1" x14ac:dyDescent="0.5">
      <c r="A22" s="95" t="s">
        <v>53</v>
      </c>
      <c r="B22" s="166">
        <f t="shared" si="1"/>
        <v>6.898340776610139</v>
      </c>
      <c r="C22" s="166">
        <v>6.6</v>
      </c>
      <c r="D22" s="166">
        <f t="shared" si="2"/>
        <v>7.2223974763406948</v>
      </c>
    </row>
    <row r="23" spans="1:4" s="77" customFormat="1" ht="30.75" customHeight="1" x14ac:dyDescent="0.35">
      <c r="A23" s="95" t="s">
        <v>54</v>
      </c>
      <c r="B23" s="166">
        <f>+B12/$B$6*100</f>
        <v>22.483782473202506</v>
      </c>
      <c r="C23" s="166">
        <f t="shared" si="3"/>
        <v>22.962932116575548</v>
      </c>
      <c r="D23" s="166">
        <f>+D12/$D$6*100</f>
        <v>21.848580441640379</v>
      </c>
    </row>
    <row r="24" spans="1:4" s="77" customFormat="1" ht="30.75" customHeight="1" x14ac:dyDescent="0.35">
      <c r="A24" s="95" t="s">
        <v>55</v>
      </c>
      <c r="B24" s="166">
        <f t="shared" si="1"/>
        <v>10.434151585129724</v>
      </c>
      <c r="C24" s="166">
        <f t="shared" si="3"/>
        <v>10.491561419894465</v>
      </c>
      <c r="D24" s="166">
        <f>+D13/$D$6*100</f>
        <v>10.358044164037855</v>
      </c>
    </row>
    <row r="25" spans="1:4" s="77" customFormat="1" ht="30.75" customHeight="1" x14ac:dyDescent="0.35">
      <c r="A25" s="95" t="s">
        <v>56</v>
      </c>
      <c r="B25" s="166">
        <f>+B14/$B$6*100</f>
        <v>41.51958141317138</v>
      </c>
      <c r="C25" s="166">
        <f t="shared" si="3"/>
        <v>41.162543055497721</v>
      </c>
      <c r="D25" s="166">
        <f t="shared" si="2"/>
        <v>41.99290220820189</v>
      </c>
    </row>
    <row r="26" spans="1:4" s="77" customFormat="1" ht="30.75" customHeight="1" x14ac:dyDescent="0.35">
      <c r="A26" s="98" t="s">
        <v>57</v>
      </c>
      <c r="B26" s="108">
        <f>+B15/$B$6*100</f>
        <v>16.860802246207999</v>
      </c>
      <c r="C26" s="166">
        <f t="shared" si="3"/>
        <v>16.814696276554606</v>
      </c>
      <c r="D26" s="108">
        <f>+D15/$D$6*100</f>
        <v>16.921924290220819</v>
      </c>
    </row>
    <row r="27" spans="1:4" s="77" customFormat="1" ht="27" x14ac:dyDescent="0.35">
      <c r="A27" s="77" t="s">
        <v>81</v>
      </c>
      <c r="B27" s="34"/>
      <c r="C27" s="167"/>
      <c r="D27" s="34"/>
    </row>
    <row r="28" spans="1:4" ht="30.75" customHeight="1" x14ac:dyDescent="0.35">
      <c r="A28" s="139" t="s">
        <v>109</v>
      </c>
    </row>
    <row r="65" spans="1:1" ht="30.75" customHeight="1" x14ac:dyDescent="0.35">
      <c r="A65" s="34" t="s">
        <v>74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8"/>
  <sheetViews>
    <sheetView showGridLines="0" tabSelected="1" view="pageBreakPreview" topLeftCell="A31" zoomScale="110" zoomScaleNormal="75" zoomScaleSheetLayoutView="110" workbookViewId="0">
      <selection activeCell="C33" sqref="C33"/>
    </sheetView>
  </sheetViews>
  <sheetFormatPr defaultRowHeight="30.75" customHeight="1" x14ac:dyDescent="0.35"/>
  <cols>
    <col min="1" max="1" width="40.42578125" style="34" customWidth="1"/>
    <col min="2" max="4" width="21.7109375" style="34" customWidth="1"/>
    <col min="5" max="6" width="9.140625" style="34"/>
    <col min="7" max="7" width="9.7109375" style="34" bestFit="1" customWidth="1"/>
    <col min="8" max="16384" width="9.140625" style="34"/>
  </cols>
  <sheetData>
    <row r="1" spans="1:6" s="33" customFormat="1" ht="23.25" x14ac:dyDescent="0.35">
      <c r="A1" s="33" t="s">
        <v>100</v>
      </c>
      <c r="B1" s="34"/>
      <c r="C1" s="34"/>
      <c r="D1" s="34"/>
    </row>
    <row r="2" spans="1:6" s="33" customFormat="1" ht="27.75" customHeight="1" x14ac:dyDescent="0.35">
      <c r="A2" s="2" t="s">
        <v>105</v>
      </c>
      <c r="B2" s="34"/>
      <c r="C2" s="34"/>
      <c r="D2" s="34"/>
    </row>
    <row r="3" spans="1:6" ht="9" customHeight="1" x14ac:dyDescent="0.35">
      <c r="A3" s="33"/>
    </row>
    <row r="4" spans="1:6" s="33" customFormat="1" ht="26.1" customHeight="1" x14ac:dyDescent="0.35">
      <c r="A4" s="36" t="s">
        <v>29</v>
      </c>
      <c r="B4" s="37" t="s">
        <v>1</v>
      </c>
      <c r="C4" s="37" t="s">
        <v>2</v>
      </c>
      <c r="D4" s="37" t="s">
        <v>3</v>
      </c>
    </row>
    <row r="5" spans="1:6" s="33" customFormat="1" ht="23.25" x14ac:dyDescent="0.35">
      <c r="A5" s="125"/>
      <c r="B5" s="174" t="s">
        <v>78</v>
      </c>
      <c r="C5" s="174"/>
      <c r="D5" s="174"/>
    </row>
    <row r="6" spans="1:6" s="40" customFormat="1" ht="21" customHeight="1" x14ac:dyDescent="0.35">
      <c r="A6" s="123" t="s">
        <v>4</v>
      </c>
      <c r="B6" s="130">
        <f>SUM(C6:D6)</f>
        <v>294897</v>
      </c>
      <c r="C6" s="114">
        <f>C7+C8+C9+C10+C11+C15</f>
        <v>168097</v>
      </c>
      <c r="D6" s="114">
        <f>D7+D8+D9+D10+D11+D15+D20</f>
        <v>126800</v>
      </c>
    </row>
    <row r="7" spans="1:6" s="46" customFormat="1" ht="24.95" customHeight="1" x14ac:dyDescent="0.35">
      <c r="A7" s="84" t="s">
        <v>31</v>
      </c>
      <c r="B7" s="100">
        <f>SUM(C7:D7)</f>
        <v>2004</v>
      </c>
      <c r="C7" s="100">
        <v>853</v>
      </c>
      <c r="D7" s="100">
        <v>1151</v>
      </c>
      <c r="E7" s="42"/>
      <c r="F7" s="42"/>
    </row>
    <row r="8" spans="1:6" s="46" customFormat="1" ht="24.95" customHeight="1" x14ac:dyDescent="0.35">
      <c r="A8" s="34" t="s">
        <v>30</v>
      </c>
      <c r="B8" s="100">
        <f t="shared" ref="B8:B20" si="0">SUM(C8:D8)</f>
        <v>76866</v>
      </c>
      <c r="C8" s="100">
        <v>44076</v>
      </c>
      <c r="D8" s="100">
        <v>32790</v>
      </c>
      <c r="F8" s="45"/>
    </row>
    <row r="9" spans="1:6" s="46" customFormat="1" ht="24.95" customHeight="1" x14ac:dyDescent="0.35">
      <c r="A9" s="47" t="s">
        <v>32</v>
      </c>
      <c r="B9" s="100">
        <f t="shared" si="0"/>
        <v>89122</v>
      </c>
      <c r="C9" s="100">
        <v>50992</v>
      </c>
      <c r="D9" s="100">
        <v>38130</v>
      </c>
      <c r="F9" s="45"/>
    </row>
    <row r="10" spans="1:6" s="46" customFormat="1" ht="24.95" customHeight="1" x14ac:dyDescent="0.35">
      <c r="A10" s="47" t="s">
        <v>33</v>
      </c>
      <c r="B10" s="100">
        <f t="shared" si="0"/>
        <v>53019</v>
      </c>
      <c r="C10" s="100">
        <v>33455</v>
      </c>
      <c r="D10" s="100">
        <v>19564</v>
      </c>
    </row>
    <row r="11" spans="1:6" ht="24.95" customHeight="1" x14ac:dyDescent="0.35">
      <c r="A11" s="34" t="s">
        <v>34</v>
      </c>
      <c r="B11" s="100">
        <f>SUM(C11:D11)</f>
        <v>42062</v>
      </c>
      <c r="C11" s="101">
        <f>SUM(C12:C14)</f>
        <v>26131</v>
      </c>
      <c r="D11" s="101">
        <f>SUM(D12:D14)</f>
        <v>15931</v>
      </c>
    </row>
    <row r="12" spans="1:6" ht="24.95" customHeight="1" x14ac:dyDescent="0.35">
      <c r="A12" s="102" t="s">
        <v>35</v>
      </c>
      <c r="B12" s="100">
        <f t="shared" si="0"/>
        <v>35768</v>
      </c>
      <c r="C12" s="100">
        <v>21690</v>
      </c>
      <c r="D12" s="100">
        <v>14078</v>
      </c>
    </row>
    <row r="13" spans="1:6" ht="24.95" customHeight="1" x14ac:dyDescent="0.35">
      <c r="A13" s="102" t="s">
        <v>36</v>
      </c>
      <c r="B13" s="100">
        <f t="shared" si="0"/>
        <v>6294</v>
      </c>
      <c r="C13" s="100">
        <v>4441</v>
      </c>
      <c r="D13" s="100">
        <v>1853</v>
      </c>
    </row>
    <row r="14" spans="1:6" ht="24.95" customHeight="1" x14ac:dyDescent="0.35">
      <c r="A14" s="103" t="s">
        <v>58</v>
      </c>
      <c r="B14" s="100">
        <f t="shared" si="0"/>
        <v>0</v>
      </c>
      <c r="C14" s="100">
        <v>0</v>
      </c>
      <c r="D14" s="100">
        <v>0</v>
      </c>
    </row>
    <row r="15" spans="1:6" ht="24.95" customHeight="1" x14ac:dyDescent="0.35">
      <c r="A15" s="34" t="s">
        <v>37</v>
      </c>
      <c r="B15" s="100">
        <f>SUM(C15:D15)</f>
        <v>31824</v>
      </c>
      <c r="C15" s="101">
        <f>SUM(C16:C18)</f>
        <v>12590</v>
      </c>
      <c r="D15" s="101">
        <f>SUM(D16:D18)</f>
        <v>19234</v>
      </c>
    </row>
    <row r="16" spans="1:6" s="46" customFormat="1" ht="24.95" customHeight="1" x14ac:dyDescent="0.35">
      <c r="A16" s="103" t="s">
        <v>38</v>
      </c>
      <c r="B16" s="100">
        <f t="shared" si="0"/>
        <v>16646</v>
      </c>
      <c r="C16" s="100">
        <v>6643</v>
      </c>
      <c r="D16" s="100">
        <v>10003</v>
      </c>
    </row>
    <row r="17" spans="1:8" s="46" customFormat="1" ht="24.95" customHeight="1" x14ac:dyDescent="0.35">
      <c r="A17" s="103" t="s">
        <v>39</v>
      </c>
      <c r="B17" s="100">
        <f t="shared" si="0"/>
        <v>9551</v>
      </c>
      <c r="C17" s="100">
        <v>4514</v>
      </c>
      <c r="D17" s="100">
        <v>5037</v>
      </c>
    </row>
    <row r="18" spans="1:8" s="46" customFormat="1" ht="24.95" customHeight="1" x14ac:dyDescent="0.35">
      <c r="A18" s="103" t="s">
        <v>40</v>
      </c>
      <c r="B18" s="100">
        <v>5627</v>
      </c>
      <c r="C18" s="100">
        <v>1433</v>
      </c>
      <c r="D18" s="100">
        <v>4194</v>
      </c>
    </row>
    <row r="19" spans="1:8" s="46" customFormat="1" ht="24.95" customHeight="1" x14ac:dyDescent="0.35">
      <c r="A19" s="102" t="s">
        <v>41</v>
      </c>
      <c r="B19" s="100">
        <f t="shared" si="0"/>
        <v>0</v>
      </c>
      <c r="C19" s="104">
        <v>0</v>
      </c>
      <c r="D19" s="104">
        <v>0</v>
      </c>
    </row>
    <row r="20" spans="1:8" s="46" customFormat="1" ht="24.95" customHeight="1" x14ac:dyDescent="0.35">
      <c r="A20" s="102" t="s">
        <v>42</v>
      </c>
      <c r="B20" s="100">
        <f t="shared" si="0"/>
        <v>0</v>
      </c>
      <c r="C20" s="104">
        <v>0</v>
      </c>
      <c r="D20" s="104">
        <v>0</v>
      </c>
    </row>
    <row r="21" spans="1:8" ht="23.25" x14ac:dyDescent="0.35">
      <c r="B21" s="176" t="s">
        <v>27</v>
      </c>
      <c r="C21" s="176"/>
      <c r="D21" s="176"/>
    </row>
    <row r="22" spans="1:8" ht="18.75" customHeight="1" x14ac:dyDescent="0.35">
      <c r="A22" s="38" t="s">
        <v>4</v>
      </c>
      <c r="B22" s="105">
        <f>SUM(B23:B27,B31)</f>
        <v>100.00118027650332</v>
      </c>
      <c r="C22" s="105">
        <v>100</v>
      </c>
      <c r="D22" s="105">
        <v>100</v>
      </c>
      <c r="F22" s="144"/>
      <c r="G22" s="144"/>
      <c r="H22" s="144"/>
    </row>
    <row r="23" spans="1:8" ht="24.95" customHeight="1" x14ac:dyDescent="0.35">
      <c r="A23" s="84" t="s">
        <v>31</v>
      </c>
      <c r="B23" s="106">
        <f>+B7/$B$6*100</f>
        <v>0.67955930375690499</v>
      </c>
      <c r="C23" s="106">
        <f t="shared" ref="C23:C36" si="1">+C7/$C$6*100</f>
        <v>0.50744510609945448</v>
      </c>
      <c r="D23" s="106">
        <f>+D7/$D$6*100</f>
        <v>0.9077287066246057</v>
      </c>
      <c r="F23" s="144"/>
      <c r="G23" s="144"/>
      <c r="H23" s="144"/>
    </row>
    <row r="24" spans="1:8" ht="24.95" customHeight="1" x14ac:dyDescent="0.35">
      <c r="A24" s="34" t="s">
        <v>30</v>
      </c>
      <c r="B24" s="106">
        <f>(+B8/$B$6*100)-0.02</f>
        <v>26.045371977334462</v>
      </c>
      <c r="C24" s="106">
        <f t="shared" si="1"/>
        <v>26.220575025134295</v>
      </c>
      <c r="D24" s="106">
        <f>+D8/$D$6*100</f>
        <v>25.859621451104104</v>
      </c>
      <c r="F24" s="144"/>
      <c r="G24" s="144"/>
      <c r="H24" s="144"/>
    </row>
    <row r="25" spans="1:8" ht="24.95" customHeight="1" x14ac:dyDescent="0.35">
      <c r="A25" s="47" t="s">
        <v>32</v>
      </c>
      <c r="B25" s="106">
        <f t="shared" ref="B25:B30" si="2">+B9/$B$6*100</f>
        <v>30.221399336039362</v>
      </c>
      <c r="C25" s="106">
        <f>+C9/$C$6*100</f>
        <v>30.334866178456487</v>
      </c>
      <c r="D25" s="106">
        <f>+D9/$D$6*100</f>
        <v>30.070977917981072</v>
      </c>
      <c r="F25" s="144"/>
      <c r="G25" s="144"/>
      <c r="H25" s="144"/>
    </row>
    <row r="26" spans="1:8" ht="24.95" customHeight="1" x14ac:dyDescent="0.35">
      <c r="A26" s="47" t="s">
        <v>33</v>
      </c>
      <c r="B26" s="106">
        <v>18</v>
      </c>
      <c r="C26" s="106">
        <f>+C10/$C$6*100</f>
        <v>19.902199325389507</v>
      </c>
      <c r="D26" s="106">
        <f t="shared" ref="D26:D36" si="3">+D10/$D$6*100</f>
        <v>15.429022082018928</v>
      </c>
      <c r="F26" s="144"/>
      <c r="G26" s="144"/>
      <c r="H26" s="144"/>
    </row>
    <row r="27" spans="1:8" ht="24.95" customHeight="1" x14ac:dyDescent="0.35">
      <c r="A27" s="34" t="s">
        <v>34</v>
      </c>
      <c r="B27" s="106">
        <f>+B11/$B$6*100</f>
        <v>14.263285147017433</v>
      </c>
      <c r="C27" s="106">
        <f>+C11/$C$6*100</f>
        <v>15.545191169384342</v>
      </c>
      <c r="D27" s="106">
        <v>12.5</v>
      </c>
      <c r="F27" s="144"/>
      <c r="G27" s="144"/>
      <c r="H27" s="144"/>
    </row>
    <row r="28" spans="1:8" ht="24.95" customHeight="1" x14ac:dyDescent="0.35">
      <c r="A28" s="102" t="s">
        <v>35</v>
      </c>
      <c r="B28" s="106">
        <f t="shared" si="2"/>
        <v>12.12898062713422</v>
      </c>
      <c r="C28" s="106">
        <f>+C12/$C$6*100</f>
        <v>12.903264186749317</v>
      </c>
      <c r="D28" s="106">
        <v>11</v>
      </c>
      <c r="F28" s="144"/>
      <c r="G28" s="144"/>
      <c r="H28" s="144"/>
    </row>
    <row r="29" spans="1:8" ht="24.95" customHeight="1" x14ac:dyDescent="0.35">
      <c r="A29" s="102" t="s">
        <v>36</v>
      </c>
      <c r="B29" s="106">
        <v>2.2000000000000002</v>
      </c>
      <c r="C29" s="106">
        <f>+C13/$C$6*100</f>
        <v>2.641926982635026</v>
      </c>
      <c r="D29" s="106">
        <f>+D13/$D$6*100</f>
        <v>1.4613564668769716</v>
      </c>
      <c r="F29" s="144"/>
      <c r="G29" s="144"/>
      <c r="H29" s="144"/>
    </row>
    <row r="30" spans="1:8" ht="24.95" customHeight="1" x14ac:dyDescent="0.35">
      <c r="A30" s="103" t="s">
        <v>58</v>
      </c>
      <c r="B30" s="106">
        <f t="shared" si="2"/>
        <v>0</v>
      </c>
      <c r="C30" s="113">
        <f t="shared" si="1"/>
        <v>0</v>
      </c>
      <c r="D30" s="106">
        <f>+D14/$D$6*100</f>
        <v>0</v>
      </c>
      <c r="F30" s="144"/>
      <c r="G30" s="144"/>
      <c r="H30" s="144"/>
    </row>
    <row r="31" spans="1:8" ht="24.95" customHeight="1" x14ac:dyDescent="0.35">
      <c r="A31" s="34" t="s">
        <v>37</v>
      </c>
      <c r="B31" s="106">
        <f>+B15/$B$6*100</f>
        <v>10.791564512355162</v>
      </c>
      <c r="C31" s="106">
        <v>7.6</v>
      </c>
      <c r="D31" s="106">
        <f>+D15/$D$6*100</f>
        <v>15.168769716088329</v>
      </c>
      <c r="F31" s="144"/>
      <c r="G31" s="145"/>
      <c r="H31" s="144"/>
    </row>
    <row r="32" spans="1:8" ht="24.95" customHeight="1" x14ac:dyDescent="0.35">
      <c r="A32" s="103" t="s">
        <v>38</v>
      </c>
      <c r="B32" s="106">
        <f t="shared" ref="B32:B36" si="4">+B16/$B$6*100</f>
        <v>5.6446827197292615</v>
      </c>
      <c r="C32" s="106">
        <f>+C16/$C$6*100</f>
        <v>3.9518849235857871</v>
      </c>
      <c r="D32" s="106">
        <f t="shared" si="3"/>
        <v>7.888801261829653</v>
      </c>
      <c r="F32" s="144"/>
      <c r="G32" s="145"/>
      <c r="H32" s="144"/>
    </row>
    <row r="33" spans="1:8" ht="24.95" customHeight="1" x14ac:dyDescent="0.35">
      <c r="A33" s="103" t="s">
        <v>39</v>
      </c>
      <c r="B33" s="106">
        <f t="shared" si="4"/>
        <v>3.238757939212674</v>
      </c>
      <c r="C33" s="106">
        <f>+C17/$C$6*100</f>
        <v>2.6853542894876172</v>
      </c>
      <c r="D33" s="106">
        <f t="shared" si="3"/>
        <v>3.9723974763406935</v>
      </c>
      <c r="F33" s="144"/>
      <c r="G33" s="145"/>
      <c r="H33" s="144"/>
    </row>
    <row r="34" spans="1:8" ht="24.95" customHeight="1" x14ac:dyDescent="0.35">
      <c r="A34" s="103" t="s">
        <v>40</v>
      </c>
      <c r="B34" s="106">
        <v>2</v>
      </c>
      <c r="C34" s="106">
        <f>+C18/$C$6*100</f>
        <v>0.85248398246250667</v>
      </c>
      <c r="D34" s="106">
        <f>+D18/$D$6*100</f>
        <v>3.3075709779179814</v>
      </c>
      <c r="F34" s="144"/>
      <c r="G34" s="145"/>
      <c r="H34" s="144"/>
    </row>
    <row r="35" spans="1:8" ht="24.95" customHeight="1" x14ac:dyDescent="0.35">
      <c r="A35" s="102" t="s">
        <v>41</v>
      </c>
      <c r="B35" s="113">
        <f t="shared" si="4"/>
        <v>0</v>
      </c>
      <c r="C35" s="106">
        <f t="shared" si="1"/>
        <v>0</v>
      </c>
      <c r="D35" s="106">
        <f t="shared" si="3"/>
        <v>0</v>
      </c>
      <c r="F35" s="144"/>
      <c r="G35" s="144"/>
      <c r="H35" s="144"/>
    </row>
    <row r="36" spans="1:8" ht="24.95" customHeight="1" x14ac:dyDescent="0.35">
      <c r="A36" s="107" t="s">
        <v>42</v>
      </c>
      <c r="B36" s="115">
        <f t="shared" si="4"/>
        <v>0</v>
      </c>
      <c r="C36" s="108">
        <f t="shared" si="1"/>
        <v>0</v>
      </c>
      <c r="D36" s="108">
        <f t="shared" si="3"/>
        <v>0</v>
      </c>
      <c r="F36" s="144"/>
      <c r="G36" s="144"/>
      <c r="H36" s="144"/>
    </row>
    <row r="37" spans="1:8" ht="8.25" customHeight="1" x14ac:dyDescent="0.35">
      <c r="B37" s="54"/>
      <c r="C37" s="54"/>
      <c r="D37" s="54"/>
    </row>
    <row r="38" spans="1:8" ht="24" customHeight="1" x14ac:dyDescent="0.35">
      <c r="A38" s="139" t="s">
        <v>109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ตารางที่ 1</vt:lpstr>
      <vt:lpstr>ตารางที่ 2</vt:lpstr>
      <vt:lpstr>ตารางที่ 3</vt:lpstr>
      <vt:lpstr>ตารางที่ 4</vt:lpstr>
      <vt:lpstr>ตารางที่ 5</vt:lpstr>
      <vt:lpstr>ตารางที่ 6</vt:lpstr>
      <vt:lpstr>ตารางที่ 7</vt:lpstr>
      <vt:lpstr>'ตารางที่ 1'!Print_Area</vt:lpstr>
      <vt:lpstr>'ตารางที่ 2'!Print_Area</vt:lpstr>
      <vt:lpstr>'ตารางที่ 3'!Print_Area</vt:lpstr>
      <vt:lpstr>'ตารางที่ 4'!Print_Area</vt:lpstr>
      <vt:lpstr>'ตารางที่ 5'!Print_Area</vt:lpstr>
      <vt:lpstr>'ตารางที่ 6'!Print_Area</vt:lpstr>
      <vt:lpstr>'ตารางที่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2018-01-11T08:07:14Z</cp:lastPrinted>
  <dcterms:created xsi:type="dcterms:W3CDTF">2000-11-20T04:06:35Z</dcterms:created>
  <dcterms:modified xsi:type="dcterms:W3CDTF">2018-01-12T07:37:03Z</dcterms:modified>
</cp:coreProperties>
</file>