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/>
  <bookViews>
    <workbookView xWindow="1440" yWindow="1785" windowWidth="19440" windowHeight="10950" tabRatio="656"/>
  </bookViews>
  <sheets>
    <sheet name="SPB1902" sheetId="25" r:id="rId1"/>
  </sheets>
  <definedNames>
    <definedName name="_xlnm.Print_Titles" localSheetId="0">'SPB1902'!$4:$10</definedName>
  </definedNames>
  <calcPr calcId="144525"/>
</workbook>
</file>

<file path=xl/calcChain.xml><?xml version="1.0" encoding="utf-8"?>
<calcChain xmlns="http://schemas.openxmlformats.org/spreadsheetml/2006/main">
  <c r="M29" i="25" l="1"/>
  <c r="M19" i="25"/>
  <c r="M18" i="25"/>
  <c r="J86" i="25" l="1"/>
  <c r="H52" i="25"/>
  <c r="I52" i="25"/>
  <c r="J52" i="25"/>
  <c r="M52" i="25"/>
  <c r="E77" i="25"/>
  <c r="F77" i="25"/>
  <c r="G77" i="25"/>
  <c r="H77" i="25"/>
  <c r="I77" i="25"/>
  <c r="J77" i="25"/>
  <c r="M77" i="25"/>
  <c r="D77" i="25"/>
  <c r="C71" i="25"/>
  <c r="H101" i="25"/>
  <c r="H100" i="25" s="1"/>
  <c r="H99" i="25" s="1"/>
  <c r="H98" i="25" s="1"/>
  <c r="H97" i="25" s="1"/>
  <c r="H96" i="25" s="1"/>
  <c r="H95" i="25" s="1"/>
  <c r="H94" i="25" s="1"/>
  <c r="H93" i="25" s="1"/>
  <c r="H92" i="25" s="1"/>
  <c r="H91" i="25" s="1"/>
  <c r="H90" i="25" s="1"/>
  <c r="H89" i="25" s="1"/>
  <c r="H88" i="25" s="1"/>
  <c r="H87" i="25" s="1"/>
  <c r="H86" i="25" s="1"/>
  <c r="H85" i="25" s="1"/>
  <c r="H84" i="25" s="1"/>
  <c r="H83" i="25" s="1"/>
  <c r="H82" i="25" s="1"/>
  <c r="H81" i="25" s="1"/>
  <c r="H80" i="25" s="1"/>
  <c r="H79" i="25" s="1"/>
  <c r="H78" i="25" s="1"/>
  <c r="H76" i="25" s="1"/>
  <c r="H75" i="25" s="1"/>
  <c r="H74" i="25" s="1"/>
  <c r="H73" i="25" s="1"/>
  <c r="H72" i="25" s="1"/>
  <c r="H71" i="25" s="1"/>
  <c r="H70" i="25" s="1"/>
  <c r="H69" i="25" s="1"/>
  <c r="H68" i="25" s="1"/>
  <c r="H67" i="25" s="1"/>
  <c r="H66" i="25" s="1"/>
  <c r="H65" i="25" s="1"/>
  <c r="H64" i="25" s="1"/>
  <c r="H63" i="25" s="1"/>
  <c r="H62" i="25" s="1"/>
  <c r="H61" i="25" s="1"/>
  <c r="H60" i="25" s="1"/>
  <c r="H59" i="25" s="1"/>
  <c r="H58" i="25" s="1"/>
  <c r="H57" i="25" s="1"/>
  <c r="H56" i="25" s="1"/>
  <c r="H55" i="25" s="1"/>
  <c r="H54" i="25" s="1"/>
  <c r="H53" i="25" s="1"/>
  <c r="H51" i="25" s="1"/>
  <c r="H50" i="25" s="1"/>
  <c r="H49" i="25" s="1"/>
  <c r="H48" i="25" s="1"/>
  <c r="H47" i="25" s="1"/>
  <c r="H46" i="25" s="1"/>
  <c r="H45" i="25" s="1"/>
  <c r="H44" i="25" s="1"/>
  <c r="H43" i="25" s="1"/>
  <c r="H42" i="25" s="1"/>
  <c r="H41" i="25" s="1"/>
  <c r="H40" i="25" s="1"/>
  <c r="H39" i="25" s="1"/>
  <c r="H38" i="25" s="1"/>
  <c r="H37" i="25" s="1"/>
  <c r="H36" i="25" s="1"/>
  <c r="H35" i="25" s="1"/>
  <c r="H34" i="25" s="1"/>
  <c r="H33" i="25" s="1"/>
  <c r="H32" i="25" s="1"/>
  <c r="H31" i="25" s="1"/>
  <c r="H30" i="25" s="1"/>
  <c r="H29" i="25" s="1"/>
  <c r="H28" i="25" s="1"/>
  <c r="H27" i="25" s="1"/>
  <c r="H26" i="25" s="1"/>
  <c r="H25" i="25" s="1"/>
  <c r="H24" i="25" s="1"/>
  <c r="H23" i="25" s="1"/>
  <c r="H22" i="25" s="1"/>
  <c r="H21" i="25" s="1"/>
  <c r="H20" i="25" s="1"/>
  <c r="H19" i="25" s="1"/>
  <c r="H18" i="25" s="1"/>
  <c r="H17" i="25" s="1"/>
  <c r="H16" i="25" s="1"/>
  <c r="H15" i="25" s="1"/>
  <c r="H14" i="25" s="1"/>
  <c r="H13" i="25" s="1"/>
  <c r="H12" i="25" s="1"/>
  <c r="C13" i="25"/>
  <c r="D13" i="25"/>
  <c r="E13" i="25"/>
  <c r="F13" i="25"/>
  <c r="G13" i="25"/>
  <c r="I13" i="25"/>
  <c r="K13" i="25"/>
  <c r="K12" i="25" s="1"/>
  <c r="L13" i="25"/>
  <c r="M13" i="25"/>
  <c r="N13" i="25"/>
  <c r="B13" i="25"/>
  <c r="C99" i="25"/>
  <c r="D99" i="25"/>
  <c r="E99" i="25"/>
  <c r="F99" i="25"/>
  <c r="G99" i="25"/>
  <c r="I99" i="25"/>
  <c r="J99" i="25"/>
  <c r="M99" i="25"/>
  <c r="B99" i="25"/>
  <c r="C96" i="25"/>
  <c r="D96" i="25"/>
  <c r="E96" i="25"/>
  <c r="F96" i="25"/>
  <c r="G96" i="25"/>
  <c r="I96" i="25"/>
  <c r="J96" i="25"/>
  <c r="M96" i="25"/>
  <c r="B96" i="25"/>
  <c r="C93" i="25"/>
  <c r="D93" i="25"/>
  <c r="E93" i="25"/>
  <c r="F93" i="25"/>
  <c r="G93" i="25"/>
  <c r="I93" i="25"/>
  <c r="J93" i="25"/>
  <c r="M93" i="25"/>
  <c r="B93" i="25"/>
  <c r="C89" i="25"/>
  <c r="D89" i="25"/>
  <c r="E89" i="25"/>
  <c r="F89" i="25"/>
  <c r="G89" i="25"/>
  <c r="I89" i="25"/>
  <c r="J89" i="25"/>
  <c r="M89" i="25"/>
  <c r="B89" i="25"/>
  <c r="C86" i="25"/>
  <c r="D86" i="25"/>
  <c r="E86" i="25"/>
  <c r="F86" i="25"/>
  <c r="G86" i="25"/>
  <c r="I86" i="25"/>
  <c r="M86" i="25"/>
  <c r="B86" i="25"/>
  <c r="C83" i="25"/>
  <c r="D83" i="25"/>
  <c r="E83" i="25"/>
  <c r="F83" i="25"/>
  <c r="G83" i="25"/>
  <c r="I83" i="25"/>
  <c r="J83" i="25"/>
  <c r="M83" i="25"/>
  <c r="B83" i="25"/>
  <c r="C79" i="25"/>
  <c r="D79" i="25"/>
  <c r="E79" i="25"/>
  <c r="F79" i="25"/>
  <c r="G79" i="25"/>
  <c r="I79" i="25"/>
  <c r="J79" i="25"/>
  <c r="M79" i="25"/>
  <c r="B79" i="25"/>
  <c r="D71" i="25"/>
  <c r="E71" i="25"/>
  <c r="F71" i="25"/>
  <c r="G71" i="25"/>
  <c r="I71" i="25"/>
  <c r="J71" i="25"/>
  <c r="M71" i="25"/>
  <c r="B71" i="25"/>
  <c r="C66" i="25"/>
  <c r="D66" i="25"/>
  <c r="E66" i="25"/>
  <c r="F66" i="25"/>
  <c r="G66" i="25"/>
  <c r="I66" i="25"/>
  <c r="J66" i="25"/>
  <c r="M66" i="25"/>
  <c r="B66" i="25"/>
  <c r="C62" i="25"/>
  <c r="D62" i="25"/>
  <c r="E62" i="25"/>
  <c r="F62" i="25"/>
  <c r="G62" i="25"/>
  <c r="I62" i="25"/>
  <c r="J62" i="25"/>
  <c r="M62" i="25"/>
  <c r="B62" i="25"/>
  <c r="C59" i="25"/>
  <c r="D59" i="25"/>
  <c r="E59" i="25"/>
  <c r="F59" i="25"/>
  <c r="G59" i="25"/>
  <c r="I59" i="25"/>
  <c r="J59" i="25"/>
  <c r="M59" i="25"/>
  <c r="B59" i="25"/>
  <c r="C52" i="25"/>
  <c r="C12" i="25" s="1"/>
  <c r="D52" i="25"/>
  <c r="E52" i="25"/>
  <c r="F52" i="25"/>
  <c r="G52" i="25"/>
  <c r="L12" i="25"/>
  <c r="N12" i="25"/>
  <c r="B52" i="25"/>
  <c r="C49" i="25"/>
  <c r="D49" i="25"/>
  <c r="E49" i="25"/>
  <c r="F49" i="25"/>
  <c r="G49" i="25"/>
  <c r="I49" i="25"/>
  <c r="J49" i="25"/>
  <c r="M49" i="25"/>
  <c r="B49" i="25"/>
  <c r="C39" i="25"/>
  <c r="D39" i="25"/>
  <c r="E39" i="25"/>
  <c r="F39" i="25"/>
  <c r="G39" i="25"/>
  <c r="I39" i="25"/>
  <c r="J39" i="25"/>
  <c r="M39" i="25"/>
  <c r="B39" i="25"/>
  <c r="C32" i="25"/>
  <c r="D32" i="25"/>
  <c r="E32" i="25"/>
  <c r="F32" i="25"/>
  <c r="G32" i="25"/>
  <c r="I32" i="25"/>
  <c r="J32" i="25"/>
  <c r="M32" i="25"/>
  <c r="B32" i="25"/>
  <c r="C24" i="25"/>
  <c r="D24" i="25"/>
  <c r="E24" i="25"/>
  <c r="F24" i="25"/>
  <c r="G24" i="25"/>
  <c r="I24" i="25"/>
  <c r="J24" i="25"/>
  <c r="M24" i="25"/>
  <c r="B24" i="25"/>
  <c r="M12" i="25" l="1"/>
  <c r="I12" i="25"/>
  <c r="G12" i="25"/>
  <c r="F12" i="25"/>
  <c r="E12" i="25"/>
  <c r="D12" i="25"/>
  <c r="B12" i="25"/>
  <c r="J13" i="25" l="1"/>
  <c r="J12" i="25" s="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<sst xmlns="http://schemas.openxmlformats.org/spreadsheetml/2006/main" count="219" uniqueCount="216">
  <si>
    <t>อำเภอ/เทศบาล</t>
  </si>
  <si>
    <t>รวมยอด</t>
  </si>
  <si>
    <t>District/municipality</t>
  </si>
  <si>
    <t>(บาท  Baht)</t>
  </si>
  <si>
    <t>DistrictMunicipalityEn</t>
  </si>
  <si>
    <t xml:space="preserve">รายได้       
Revenue </t>
  </si>
  <si>
    <t>ภาษีอากร
Taxes and
duties</t>
  </si>
  <si>
    <t>ทรัพย์สิน
Property</t>
  </si>
  <si>
    <t>สาธารณูปโภค
และการพาณิชย์
Public utilities
and commerce</t>
  </si>
  <si>
    <t xml:space="preserve">เบ็ดเตล็ด
Miscellaneous
</t>
  </si>
  <si>
    <t>เงินอุดหนุน
Subsidies</t>
  </si>
  <si>
    <t>อื่น ๆ
Others</t>
  </si>
  <si>
    <t>รายจ่าย     
Expenditure</t>
  </si>
  <si>
    <t>งบกลาง
Central
fund</t>
  </si>
  <si>
    <t>งบบุคลากร
Personnel</t>
  </si>
  <si>
    <t>งบดำเนินงาน
Operations</t>
  </si>
  <si>
    <t>งบลงทุน
Investments</t>
  </si>
  <si>
    <t>งบอุดหนุน
Subsidies</t>
  </si>
  <si>
    <t>รายจ่ายอื่นๆ
Others</t>
  </si>
  <si>
    <t>ค่าธรรมเนียม
ใบอนุญาต
 และค่าปรับ
Fees, License-
 fees and fines</t>
  </si>
  <si>
    <t>ActualRevenueTaxesAndDuties</t>
  </si>
  <si>
    <t>ActualRevenueFeesLicenseFeesAndFines</t>
  </si>
  <si>
    <t>ActualRevenueProperty</t>
  </si>
  <si>
    <t>ActualRevenuePublicUtilitiesAndCommerce</t>
  </si>
  <si>
    <t>ActualRevenueMiscellaneous</t>
  </si>
  <si>
    <t>ActualRevenueSubsidies</t>
  </si>
  <si>
    <t>ActualRevenueOthers</t>
  </si>
  <si>
    <t>ExpenditureCentralFund</t>
  </si>
  <si>
    <t>ExpenditurePersonnel</t>
  </si>
  <si>
    <t>ExpenditureOperations</t>
  </si>
  <si>
    <t>ExpenditureInvestments</t>
  </si>
  <si>
    <t>ExpenditureSubsidies</t>
  </si>
  <si>
    <t>ExpenditureOthers</t>
  </si>
  <si>
    <t>SubDistrictSubValue</t>
  </si>
  <si>
    <t>ที่มา:  สำนักงานส่งเสริมการปกครองท้องถิ่นจังหวัด อุดรธานี</t>
  </si>
  <si>
    <t>Source:  Udon Thani Provincial Office of Local Administration</t>
  </si>
  <si>
    <t>อำเภอเมืองอุดรธานี</t>
  </si>
  <si>
    <t>เทศบาลนครอุดรธานี</t>
  </si>
  <si>
    <t>เทศบาลเมืองโนนสูง-น้ำคำ</t>
  </si>
  <si>
    <t>เทศบาลเมืองหนองสำโรง</t>
  </si>
  <si>
    <t>อำเภอกุดจับ</t>
  </si>
  <si>
    <t>ทต.หนองบัว</t>
  </si>
  <si>
    <t>ทต.นิคมสงเคราะห์</t>
  </si>
  <si>
    <t>ทต.บ้านจั่น</t>
  </si>
  <si>
    <t>ทต.นาข่า</t>
  </si>
  <si>
    <t>ทต.หนองไผ่</t>
  </si>
  <si>
    <t>ทต.บ้านตาด</t>
  </si>
  <si>
    <t>ทต.หนองขอนกว้าง</t>
  </si>
  <si>
    <t>ทต.สร้างก่อ</t>
  </si>
  <si>
    <t>ทต.ตาลเลียน</t>
  </si>
  <si>
    <t>ทต.เชียงเพ็ง</t>
  </si>
  <si>
    <t>ทต.กุดจับ</t>
  </si>
  <si>
    <t>ทต.ปะโค</t>
  </si>
  <si>
    <t>ทต.เมืองเพีย</t>
  </si>
  <si>
    <t>ทต.ยางชุม</t>
  </si>
  <si>
    <t>อำเภอหนองวัวซอ</t>
  </si>
  <si>
    <t>ทต.กุดหมากไฟ</t>
  </si>
  <si>
    <t>ทต.หนองบัวบาน</t>
  </si>
  <si>
    <t>ทต.หนองวัวซอ</t>
  </si>
  <si>
    <t>ทต.อูบมุง</t>
  </si>
  <si>
    <t>ทต.โนนหวาย</t>
  </si>
  <si>
    <t>ทต.ภูผาแดง</t>
  </si>
  <si>
    <t>อำเภอกุมภวาปี</t>
  </si>
  <si>
    <t>ทต.พันดอน</t>
  </si>
  <si>
    <t>ทต.กุมภวาปี</t>
  </si>
  <si>
    <t>ทต.ห้วยเกิ้ง</t>
  </si>
  <si>
    <t>ทต.แชแล</t>
  </si>
  <si>
    <t>ทต.หนองหว้า</t>
  </si>
  <si>
    <t>ทต.กงพานพันดอน</t>
  </si>
  <si>
    <t>ทต.เชียงแหว</t>
  </si>
  <si>
    <t>ทต.เวียงคำ</t>
  </si>
  <si>
    <t>อำเภอโนนสะอาด</t>
  </si>
  <si>
    <t>ทต.โนนสะอาด</t>
  </si>
  <si>
    <t>ทต.หนองแวงโนนสะอาด</t>
  </si>
  <si>
    <t>อำเภอหนองหาน</t>
  </si>
  <si>
    <t>ทต.ผักตบ</t>
  </si>
  <si>
    <t>ทต.บ้านเชียง</t>
  </si>
  <si>
    <t>ทต.หนองเม็ก</t>
  </si>
  <si>
    <t>ทต.โคกสูง</t>
  </si>
  <si>
    <t>ทต.หนองหาน</t>
  </si>
  <si>
    <t>อำเภอทุ่งฝน</t>
  </si>
  <si>
    <t>ทต.ทุ่งฝน</t>
  </si>
  <si>
    <t>ทต.ทุ่งใหญ่</t>
  </si>
  <si>
    <t>อำเภอไชยวาน</t>
  </si>
  <si>
    <t>ทต.ไชยวาน</t>
  </si>
  <si>
    <t>ทต.โพนสูง</t>
  </si>
  <si>
    <t>ทต.หนองแวงแก้มหอม</t>
  </si>
  <si>
    <t>อำเภอศรีธาตุ</t>
  </si>
  <si>
    <t>ทต.ศรีธาตุ</t>
  </si>
  <si>
    <t>ทต.หัวนาคำ</t>
  </si>
  <si>
    <t>ทต.จำปี</t>
  </si>
  <si>
    <t>ทต.บ้านโปร่ง</t>
  </si>
  <si>
    <t>อำเภอวังสามหมอ</t>
  </si>
  <si>
    <t>ทต.บะยาว</t>
  </si>
  <si>
    <t>ทต.หนองหญ้าไซ</t>
  </si>
  <si>
    <t>ทต.ผาสุก</t>
  </si>
  <si>
    <t>ทต.ลำพันชาด</t>
  </si>
  <si>
    <t>ทต.วังสามหมอ</t>
  </si>
  <si>
    <t>อำเภอบ้านดุง</t>
  </si>
  <si>
    <t>เทศบาลเมืองบ้านดุง</t>
  </si>
  <si>
    <t>อำเภอบ้านผือ</t>
  </si>
  <si>
    <t>ทต.บ้านผือ</t>
  </si>
  <si>
    <t>ทต.คำบง</t>
  </si>
  <si>
    <t>ทต.กลางใหญ่</t>
  </si>
  <si>
    <t>อำเภอน้ำโสม</t>
  </si>
  <si>
    <t>ทต.นางัว</t>
  </si>
  <si>
    <t>ทต.น้ำโสม</t>
  </si>
  <si>
    <t>อำเภอเพ็ญ</t>
  </si>
  <si>
    <t>ทต.เพ็ญ</t>
  </si>
  <si>
    <t>ทต.บ้านธาตุ</t>
  </si>
  <si>
    <t>อำเภอสร้างคอม</t>
  </si>
  <si>
    <t>ทต.บ้านโคก</t>
  </si>
  <si>
    <t>ทต.บ้านยวด</t>
  </si>
  <si>
    <t>ทต.สร้างคอม</t>
  </si>
  <si>
    <t>อำเภอหนองแสง</t>
  </si>
  <si>
    <t>ทต.แสงสว่าง</t>
  </si>
  <si>
    <t>ทต.นาดี</t>
  </si>
  <si>
    <t>อำเภอนายูง</t>
  </si>
  <si>
    <t>ทต.นายูง</t>
  </si>
  <si>
    <t>ทต.โนนทอง</t>
  </si>
  <si>
    <t>อำเภอกู่แก้ว</t>
  </si>
  <si>
    <t>ทต.คอนสาย</t>
  </si>
  <si>
    <t>ทต.กู่แก้ว</t>
  </si>
  <si>
    <t>Udon Thani Province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</si>
  <si>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</si>
  <si>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</si>
  <si>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</si>
  <si>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</si>
  <si>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</si>
  <si>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</si>
  <si>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</si>
  <si>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</si>
  <si>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</si>
  <si>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</si>
  <si>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</si>
  <si>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</si>
  <si>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</si>
  <si>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</si>
  <si>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</si>
  <si>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</si>
  <si>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</si>
  <si>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Ku Kaeo District</t>
  </si>
  <si>
    <t>Udon Thani City Municipality</t>
  </si>
  <si>
    <t>Non Sung-nam Kham Town Municipality</t>
  </si>
  <si>
    <t>Nong Samrong Town Municipality</t>
  </si>
  <si>
    <t>Nong Bua Subdistrict Municipality</t>
  </si>
  <si>
    <t>Nikhom Songkhro Subdistrict Municipality</t>
  </si>
  <si>
    <t>Ban Chan Subdistrict Municipality</t>
  </si>
  <si>
    <t>Na Kha Subdistrict Municipality</t>
  </si>
  <si>
    <t>Nong Phai Subdistrict Municipality</t>
  </si>
  <si>
    <t>Sang Ko Subdistrict Municipality</t>
  </si>
  <si>
    <t>Tan Lian Subdistrict Municipality</t>
  </si>
  <si>
    <t>Chiang Pheng Subdistrict Municipality</t>
  </si>
  <si>
    <t>Kut Chap Subdistrict Municipality</t>
  </si>
  <si>
    <t>Nong Wua So Subdistrict Municipality</t>
  </si>
  <si>
    <t>Nong-o Non Wai Subdistrict Municipality</t>
  </si>
  <si>
    <t>Phu Pha Dang Subdistrict Municipality</t>
  </si>
  <si>
    <t>Phan Don Subdistrict Municipality</t>
  </si>
  <si>
    <t>Kumphawapi Subdistrict Municipality</t>
  </si>
  <si>
    <t>Huai Koeng Subdistrict Municipality</t>
  </si>
  <si>
    <t>Pakho Subdistrict Municipality</t>
  </si>
  <si>
    <t>Non Gwa Subdistrict Municipality</t>
  </si>
  <si>
    <t>Non Sa-at Subdistrict Municipality</t>
  </si>
  <si>
    <t>Ban Chiang Subdistrict Municipality</t>
  </si>
  <si>
    <t>Nong Mek Subdistrict Municipality</t>
  </si>
  <si>
    <t>Nong Han Subdistrict Municipality</t>
  </si>
  <si>
    <t>Nong phai Subdistrict Municipality</t>
  </si>
  <si>
    <t>Thung Fon Subdistrict Municipality</t>
  </si>
  <si>
    <t>Phon Sung Subdistrict Municipality</t>
  </si>
  <si>
    <t>Chai Wan Subdistrict Municipality</t>
  </si>
  <si>
    <t>Si That Subdistrict Municipality</t>
  </si>
  <si>
    <t>Hua Na Kham Subdistrict Municipality</t>
  </si>
  <si>
    <t>Jumpee Subdistrict Municipality</t>
  </si>
  <si>
    <t>Wang Sam Mo Subdistrict Municipality</t>
  </si>
  <si>
    <t>Lam Phan Chat Subdistrict Municipality</t>
  </si>
  <si>
    <t>Pha Suk Subdistrict Municipality</t>
  </si>
  <si>
    <t>Ban Dung Town Municipality</t>
  </si>
  <si>
    <t>Ban Phue Subdistrict Municipality</t>
  </si>
  <si>
    <t>Na Ngua Subdistrict Municipality</t>
  </si>
  <si>
    <t>Nam Som Subdistrict Municipality</t>
  </si>
  <si>
    <t>Phen Subdistrict Municipality</t>
  </si>
  <si>
    <t>Ban That Subdistrict Municipality</t>
  </si>
  <si>
    <t>Sang Khom Subdistrict Municipality</t>
  </si>
  <si>
    <t>Saeng Sawang Subdistrict Municipality</t>
  </si>
  <si>
    <t>Na Dee Subdistrict Municipality</t>
  </si>
  <si>
    <t>Ban Tad Subdistrict Municipality</t>
  </si>
  <si>
    <t>Hnong khon Kwang Subdistrict Municipality</t>
  </si>
  <si>
    <t>Mueang Phey Subdistrict Municipality</t>
  </si>
  <si>
    <t>Yang Chum  Subdistrict Municipality</t>
  </si>
  <si>
    <t>Kud Mhak Fi Subdistrict Municipality</t>
  </si>
  <si>
    <t>Nong Bua Ban Subdistrict Municipality</t>
  </si>
  <si>
    <t>Umb Mung Subdistrict Municipality</t>
  </si>
  <si>
    <t>Chae Lae Subdistrict Municipality</t>
  </si>
  <si>
    <t>Kng Phan Phan don Subdistrict Municipality</t>
  </si>
  <si>
    <t>Chiang Haew Subdistrict Municipality</t>
  </si>
  <si>
    <t>Wiang Kham Subdistrict Municipality</t>
  </si>
  <si>
    <t>Nong Wang Non Sa at Subdistrict Municipality</t>
  </si>
  <si>
    <t>Phak Tob Subdistrict Municipality</t>
  </si>
  <si>
    <t>Khok Sung Subdistrict Municipality</t>
  </si>
  <si>
    <t>Thung Yai Subdistrict Municipality</t>
  </si>
  <si>
    <t>Nong Wang Kaem Noi Subdistrict Municipality</t>
  </si>
  <si>
    <t>Ban Porng Subdistrict Municipality</t>
  </si>
  <si>
    <t>Ba Yaw Subdistrict Municipality</t>
  </si>
  <si>
    <t>Nong Ya Si Subdistrict Municipality</t>
  </si>
  <si>
    <t>Khom Bong Subdistrict Municipality</t>
  </si>
  <si>
    <t>Kang Yai Subdistrict Municipality</t>
  </si>
  <si>
    <t>Ban Khok  Subdistrict Municipality</t>
  </si>
  <si>
    <t>Na Yung Subdistrict Municipality</t>
  </si>
  <si>
    <t>Non Tong Subdistrict Municipality</t>
  </si>
  <si>
    <t>Ku Kaeo Subdistrict Municipalityt</t>
  </si>
  <si>
    <t>Khon Say Subdistrict Municipality</t>
  </si>
  <si>
    <t>Ban Yuad Subdistrict Municipality</t>
  </si>
  <si>
    <t xml:space="preserve">ตาราง 19.2  </t>
  </si>
  <si>
    <t>Table   19.2</t>
  </si>
  <si>
    <t>รายรับ และรายจ่ายจริงของเทศบาล จำแนกตามประเภท เป็นรายอำเภอ และเทศบาล ปีงบประมาณ 2562</t>
  </si>
  <si>
    <t>Actual Revenue and Expenditure of Municipality by Type, District and Municipality: Fiscal Year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</si>
</sst>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theme="0"/>
      <name val="TH SarabunPSK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49" fontId="3" fillId="0" borderId="10" xfId="0" applyNumberFormat="1" applyFont="1" applyFill="1" applyBorder="1" applyAlignment="1">
      <alignment horizontal="center" wrapText="1" shrinkToFit="1"/>
    </xf>
    <xf numFmtId="49" fontId="3" fillId="0" borderId="1" xfId="0" applyNumberFormat="1" applyFont="1" applyFill="1" applyBorder="1" applyAlignment="1">
      <alignment horizontal="center" shrinkToFit="1"/>
    </xf>
    <xf numFmtId="49" fontId="3" fillId="0" borderId="9" xfId="0" applyNumberFormat="1" applyFont="1" applyFill="1" applyBorder="1" applyAlignment="1">
      <alignment horizontal="center" shrinkToFit="1"/>
    </xf>
    <xf numFmtId="49" fontId="3" fillId="0" borderId="10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 shrinkToFit="1"/>
    </xf>
    <xf numFmtId="49" fontId="3" fillId="0" borderId="7" xfId="0" applyNumberFormat="1" applyFont="1" applyFill="1" applyBorder="1" applyAlignment="1">
      <alignment horizontal="center" shrinkToFit="1"/>
    </xf>
    <xf numFmtId="49" fontId="3" fillId="0" borderId="4" xfId="0" applyNumberFormat="1" applyFont="1" applyFill="1" applyBorder="1" applyAlignment="1">
      <alignment horizontal="center" shrinkToFit="1"/>
    </xf>
    <xf numFmtId="49" fontId="3" fillId="0" borderId="6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left" vertical="top"/>
    </xf>
    <xf numFmtId="49" fontId="3" fillId="0" borderId="11" xfId="2" applyNumberFormat="1" applyFont="1" applyFill="1" applyBorder="1" applyAlignment="1">
      <alignment horizontal="center"/>
    </xf>
    <xf numFmtId="188" fontId="3" fillId="0" borderId="11" xfId="2" applyNumberFormat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0" fontId="4" fillId="0" borderId="13" xfId="0" applyFont="1" applyFill="1" applyBorder="1" applyAlignment="1">
      <alignment wrapText="1"/>
    </xf>
    <xf numFmtId="49" fontId="3" fillId="0" borderId="13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right"/>
    </xf>
    <xf numFmtId="0" fontId="3" fillId="0" borderId="11" xfId="0" applyFont="1" applyFill="1" applyBorder="1"/>
    <xf numFmtId="0" fontId="3" fillId="0" borderId="11" xfId="0" applyFont="1" applyFill="1" applyBorder="1" applyAlignment="1"/>
    <xf numFmtId="0" fontId="3" fillId="0" borderId="11" xfId="0" applyFont="1" applyFill="1" applyBorder="1" applyAlignment="1">
      <alignment horizontal="left"/>
    </xf>
    <xf numFmtId="49" fontId="3" fillId="0" borderId="9" xfId="1" applyNumberFormat="1" applyFont="1" applyFill="1" applyBorder="1" applyAlignment="1">
      <alignment horizontal="left"/>
    </xf>
    <xf numFmtId="49" fontId="3" fillId="0" borderId="10" xfId="1" applyNumberFormat="1" applyFont="1" applyFill="1" applyBorder="1" applyAlignment="1">
      <alignment horizontal="left"/>
    </xf>
    <xf numFmtId="49" fontId="5" fillId="0" borderId="0" xfId="0" applyNumberFormat="1" applyFont="1" applyFill="1" applyAlignment="1">
      <alignment horizontal="left"/>
    </xf>
    <xf numFmtId="187" fontId="5" fillId="0" borderId="0" xfId="0" applyNumberFormat="1" applyFont="1" applyFill="1" applyAlignment="1">
      <alignment horizontal="center"/>
    </xf>
    <xf numFmtId="0" fontId="5" fillId="0" borderId="0" xfId="0" applyFont="1" applyFill="1"/>
    <xf numFmtId="49" fontId="5" fillId="0" borderId="0" xfId="0" applyNumberFormat="1" applyFont="1" applyFill="1"/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 shrinkToFit="1"/>
    </xf>
    <xf numFmtId="0" fontId="3" fillId="0" borderId="0" xfId="0" applyFont="1" applyFill="1"/>
    <xf numFmtId="0" fontId="3" fillId="0" borderId="0" xfId="0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43" fontId="3" fillId="0" borderId="12" xfId="3" applyFont="1" applyFill="1" applyBorder="1" applyAlignment="1">
      <alignment horizontal="right"/>
    </xf>
    <xf numFmtId="43" fontId="4" fillId="0" borderId="12" xfId="0" applyNumberFormat="1" applyFont="1" applyFill="1" applyBorder="1" applyAlignment="1"/>
    <xf numFmtId="43" fontId="4" fillId="0" borderId="12" xfId="3" applyFont="1" applyFill="1" applyBorder="1" applyAlignment="1"/>
    <xf numFmtId="2" fontId="5" fillId="0" borderId="2" xfId="0" applyNumberFormat="1" applyFont="1" applyFill="1" applyBorder="1"/>
    <xf numFmtId="43" fontId="7" fillId="0" borderId="12" xfId="3" applyFont="1" applyFill="1" applyBorder="1"/>
    <xf numFmtId="43" fontId="5" fillId="0" borderId="12" xfId="3" applyFont="1" applyFill="1" applyBorder="1" applyAlignment="1">
      <alignment horizontal="right"/>
    </xf>
    <xf numFmtId="43" fontId="3" fillId="0" borderId="12" xfId="3" applyNumberFormat="1" applyFont="1" applyFill="1" applyBorder="1" applyAlignment="1">
      <alignment horizontal="right"/>
    </xf>
    <xf numFmtId="43" fontId="4" fillId="0" borderId="12" xfId="3" applyFont="1" applyFill="1" applyBorder="1"/>
    <xf numFmtId="43" fontId="3" fillId="0" borderId="12" xfId="3" applyNumberFormat="1" applyFont="1" applyFill="1" applyBorder="1"/>
    <xf numFmtId="43" fontId="3" fillId="0" borderId="12" xfId="3" applyFont="1" applyFill="1" applyBorder="1"/>
    <xf numFmtId="0" fontId="5" fillId="0" borderId="0" xfId="0" applyFont="1" applyFill="1" applyBorder="1" applyAlignment="1">
      <alignment horizontal="center"/>
    </xf>
    <xf numFmtId="0" fontId="4" fillId="0" borderId="12" xfId="0" applyFont="1" applyFill="1" applyBorder="1"/>
    <xf numFmtId="2" fontId="3" fillId="0" borderId="12" xfId="0" applyNumberFormat="1" applyFont="1" applyFill="1" applyBorder="1" applyAlignment="1">
      <alignment horizontal="right"/>
    </xf>
    <xf numFmtId="43" fontId="4" fillId="0" borderId="8" xfId="0" applyNumberFormat="1" applyFont="1" applyFill="1" applyBorder="1" applyAlignment="1"/>
    <xf numFmtId="43" fontId="3" fillId="0" borderId="8" xfId="3" applyFont="1" applyFill="1" applyBorder="1" applyAlignment="1">
      <alignment horizontal="right"/>
    </xf>
    <xf numFmtId="43" fontId="7" fillId="0" borderId="8" xfId="3" applyFont="1" applyFill="1" applyBorder="1"/>
    <xf numFmtId="43" fontId="5" fillId="0" borderId="8" xfId="3" applyFont="1" applyFill="1" applyBorder="1" applyAlignment="1">
      <alignment horizontal="right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/>
  </cellXfs>
  <cellStyles count="4">
    <cellStyle name="Comma" xfId="3" builtinId="3"/>
    <cellStyle name="Normal" xfId="0" builtinId="0"/>
    <cellStyle name="เครื่องหมายจุลภาค 2 2" xfId="2"/>
    <cellStyle name="ปกติ 2 2" xfId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1" name="Table31" displayName="Table31" ref="A11:O101" tableType="xml" totalsRowShown="0" headerRowDxfId="1" dataDxfId="0" headerRowBorderDxfId="18" tableBorderDxfId="19" totalsRowBorderDxfId="17">
  <autoFilter ref="A11:O101"/>
  <tableColumns count="15">
    <tableColumn id="10" uniqueName="value" name="SubDistrictSubValue" dataDxfId="16">
      <xmlColumnPr mapId="5" xpath="/XMLDocumentSPB1902/DataCell/CellRow/DistrictMunicipalityTh/@value" xmlDataType="string"/>
    </tableColumn>
    <tableColumn id="11" uniqueName="ActualRevenueTaxesAndDuties" name="ActualRevenueTaxesAndDuties" dataDxfId="15">
      <xmlColumnPr mapId="5" xpath="/XMLDocumentSPB1902/DataCell/CellRow/ActualRevenueTaxesAndDuties" xmlDataType="double"/>
    </tableColumn>
    <tableColumn id="12" uniqueName="ActualRevenueFeesLicenseFeesAndFines" name="ActualRevenueFeesLicenseFeesAndFines" dataDxfId="14">
      <xmlColumnPr mapId="5" xpath="/XMLDocumentSPB1902/DataCell/CellRow/ActualRevenueFeesLicenseFeesAndFines" xmlDataType="double"/>
    </tableColumn>
    <tableColumn id="13" uniqueName="ActualRevenueProperty" name="ActualRevenueProperty" dataDxfId="13">
      <xmlColumnPr mapId="5" xpath="/XMLDocumentSPB1902/DataCell/CellRow/ActualRevenueProperty" xmlDataType="double"/>
    </tableColumn>
    <tableColumn id="14" uniqueName="ActualRevenuePublicUtilitiesAndCommerce" name="ActualRevenuePublicUtilitiesAndCommerce" dataDxfId="12">
      <xmlColumnPr mapId="5" xpath="/XMLDocumentSPB1902/DataCell/CellRow/ActualRevenuePublicUtilitiesAndCommerce" xmlDataType="double"/>
    </tableColumn>
    <tableColumn id="15" uniqueName="ActualRevenueMiscellaneous" name="ActualRevenueMiscellaneous" dataDxfId="11">
      <xmlColumnPr mapId="5" xpath="/XMLDocumentSPB1902/DataCell/CellRow/ActualRevenueMiscellaneous" xmlDataType="double"/>
    </tableColumn>
    <tableColumn id="16" uniqueName="ActualRevenueSubsidies" name="ActualRevenueSubsidies" dataDxfId="10">
      <xmlColumnPr mapId="5" xpath="/XMLDocumentSPB1902/DataCell/CellRow/ActualRevenueSubsidies" xmlDataType="double"/>
    </tableColumn>
    <tableColumn id="17" uniqueName="ActualRevenueOthers" name="ActualRevenueOthers" dataDxfId="9">
      <xmlColumnPr mapId="5" xpath="/XMLDocumentSPB1902/DataCell/CellRow/ActualRevenueOthers" xmlDataType="double"/>
    </tableColumn>
    <tableColumn id="18" uniqueName="ExpenditureCentralFund" name="ExpenditureCentralFund" dataDxfId="8">
      <xmlColumnPr mapId="5" xpath="/XMLDocumentSPB1902/DataCell/CellRow/ExpenditureCentralFund" xmlDataType="double"/>
    </tableColumn>
    <tableColumn id="19" uniqueName="ExpenditurePersonnel" name="ExpenditurePersonnel" dataDxfId="7" dataCellStyle="Comma">
      <xmlColumnPr mapId="5" xpath="/XMLDocumentSPB1902/DataCell/CellRow/ExpenditurePersonnel" xmlDataType="double"/>
    </tableColumn>
    <tableColumn id="20" uniqueName="ExpenditureOperations" name="ExpenditureOperations" dataDxfId="6">
      <xmlColumnPr mapId="5" xpath="/XMLDocumentSPB1902/DataCell/CellRow/ExpenditureOperations" xmlDataType="double"/>
    </tableColumn>
    <tableColumn id="21" uniqueName="ExpenditureInvestments" name="ExpenditureInvestments" dataDxfId="5">
      <xmlColumnPr mapId="5" xpath="/XMLDocumentSPB1902/DataCell/CellRow/ExpenditureInvestments" xmlDataType="double"/>
    </tableColumn>
    <tableColumn id="22" uniqueName="ExpenditureSubsidies" name="ExpenditureSubsidies" dataDxfId="4">
      <xmlColumnPr mapId="5" xpath="/XMLDocumentSPB1902/DataCell/CellRow/ExpenditureSubsidies" xmlDataType="double"/>
    </tableColumn>
    <tableColumn id="23" uniqueName="ExpenditureOthers" name="ExpenditureOthers" dataDxfId="3">
      <xmlColumnPr mapId="5" xpath="/XMLDocumentSPB1902/DataCell/CellRow/ExpenditureOthers" xmlDataType="double"/>
    </tableColumn>
    <tableColumn id="24" uniqueName="value" name="DistrictMunicipalityEn" dataDxfId="2">
      <xmlColumnPr mapId="5" xpath="/XMLDocumentSPB1902/DataCell/CellRow/DistrictMunicipalityEn/@value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16"/>
  <sheetViews>
    <sheetView showGridLines="0" tabSelected="1" zoomScaleNormal="100" workbookViewId="0">
      <selection activeCell="G12" sqref="G12"/>
    </sheetView>
  </sheetViews>
  <sheetFormatPr defaultColWidth="9.140625" defaultRowHeight="15.75" x14ac:dyDescent="0.25"/>
  <cols>
    <col min="1" max="1" width="18.7109375" style="38" customWidth="1"/>
    <col min="2" max="2" width="15" style="38" customWidth="1"/>
    <col min="3" max="3" width="14.5703125" style="38" customWidth="1"/>
    <col min="4" max="4" width="13.7109375" style="38" customWidth="1"/>
    <col min="5" max="5" width="13.5703125" style="38" customWidth="1"/>
    <col min="6" max="6" width="15.5703125" style="38" customWidth="1"/>
    <col min="7" max="7" width="16.42578125" style="38" customWidth="1"/>
    <col min="8" max="8" width="5.5703125" style="38" customWidth="1"/>
    <col min="9" max="9" width="17" style="38" customWidth="1"/>
    <col min="10" max="10" width="17.85546875" style="38" customWidth="1"/>
    <col min="11" max="12" width="11.42578125" style="38" customWidth="1"/>
    <col min="13" max="13" width="17" style="38" customWidth="1"/>
    <col min="14" max="14" width="5.7109375" style="38" customWidth="1"/>
    <col min="15" max="15" width="30.85546875" style="38" customWidth="1"/>
    <col min="16" max="16" width="15.42578125" style="38" customWidth="1"/>
    <col min="17" max="17" width="16.140625" style="38" customWidth="1"/>
    <col min="18" max="20" width="15.85546875" style="38" customWidth="1"/>
    <col min="21" max="21" width="15.5703125" style="38" customWidth="1"/>
    <col min="22" max="22" width="15.85546875" style="38" customWidth="1"/>
    <col min="23" max="23" width="15.7109375" style="38" customWidth="1"/>
    <col min="24" max="24" width="25.42578125" style="38" customWidth="1"/>
    <col min="25" max="25" width="14.7109375" style="38" customWidth="1"/>
    <col min="26" max="16384" width="9.140625" style="38"/>
  </cols>
  <sheetData>
    <row r="1" spans="1:26" s="30" customFormat="1" x14ac:dyDescent="0.25">
      <c r="A1" s="28" t="s">
        <v>212</v>
      </c>
      <c r="B1" s="28" t="s">
        <v>214</v>
      </c>
      <c r="C1" s="29"/>
    </row>
    <row r="2" spans="1:26" s="33" customFormat="1" x14ac:dyDescent="0.25">
      <c r="A2" s="31" t="s">
        <v>213</v>
      </c>
      <c r="B2" s="32" t="s">
        <v>215</v>
      </c>
      <c r="C2" s="29"/>
    </row>
    <row r="3" spans="1:26" s="33" customFormat="1" ht="1.5" customHeight="1" x14ac:dyDescent="0.25">
      <c r="A3" s="34"/>
      <c r="X3" s="35" t="s">
        <v>3</v>
      </c>
    </row>
    <row r="4" spans="1:26" ht="21" customHeight="1" x14ac:dyDescent="0.25">
      <c r="A4" s="36" t="s">
        <v>0</v>
      </c>
      <c r="B4" s="1" t="s">
        <v>5</v>
      </c>
      <c r="C4" s="2"/>
      <c r="D4" s="2"/>
      <c r="E4" s="2"/>
      <c r="F4" s="2"/>
      <c r="G4" s="2"/>
      <c r="H4" s="3"/>
      <c r="I4" s="4" t="s">
        <v>12</v>
      </c>
      <c r="J4" s="5"/>
      <c r="K4" s="5"/>
      <c r="L4" s="5"/>
      <c r="M4" s="5"/>
      <c r="N4" s="6"/>
      <c r="O4" s="37" t="s">
        <v>2</v>
      </c>
      <c r="Y4" s="39"/>
    </row>
    <row r="5" spans="1:26" ht="21" customHeight="1" x14ac:dyDescent="0.25">
      <c r="A5" s="40"/>
      <c r="B5" s="7"/>
      <c r="C5" s="8"/>
      <c r="D5" s="8"/>
      <c r="E5" s="8"/>
      <c r="F5" s="8"/>
      <c r="G5" s="8"/>
      <c r="H5" s="9"/>
      <c r="I5" s="10"/>
      <c r="J5" s="11"/>
      <c r="K5" s="11"/>
      <c r="L5" s="11"/>
      <c r="M5" s="11"/>
      <c r="N5" s="12"/>
      <c r="O5" s="37"/>
      <c r="Y5" s="39"/>
    </row>
    <row r="6" spans="1:26" ht="44.25" customHeight="1" x14ac:dyDescent="0.25">
      <c r="A6" s="40"/>
      <c r="B6" s="13" t="s">
        <v>6</v>
      </c>
      <c r="C6" s="13" t="s">
        <v>19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13</v>
      </c>
      <c r="J6" s="13" t="s">
        <v>14</v>
      </c>
      <c r="K6" s="13" t="s">
        <v>15</v>
      </c>
      <c r="L6" s="13" t="s">
        <v>16</v>
      </c>
      <c r="M6" s="13" t="s">
        <v>17</v>
      </c>
      <c r="N6" s="13" t="s">
        <v>18</v>
      </c>
      <c r="O6" s="37"/>
      <c r="Y6" s="39"/>
      <c r="Z6" s="41"/>
    </row>
    <row r="7" spans="1:26" ht="21" customHeight="1" x14ac:dyDescent="0.25">
      <c r="A7" s="40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7"/>
      <c r="Y7" s="39"/>
      <c r="Z7" s="41"/>
    </row>
    <row r="8" spans="1:26" ht="21" customHeight="1" x14ac:dyDescent="0.25">
      <c r="A8" s="40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7"/>
      <c r="Y8" s="39"/>
      <c r="Z8" s="41"/>
    </row>
    <row r="9" spans="1:26" ht="21" customHeight="1" x14ac:dyDescent="0.25">
      <c r="A9" s="40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7"/>
      <c r="Y9" s="39"/>
      <c r="Z9" s="41"/>
    </row>
    <row r="10" spans="1:26" ht="3.75" customHeight="1" x14ac:dyDescent="0.25">
      <c r="A10" s="42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7"/>
      <c r="Y10" s="39"/>
      <c r="Z10" s="41"/>
    </row>
    <row r="11" spans="1:26" s="47" customFormat="1" x14ac:dyDescent="0.25">
      <c r="A11" s="43" t="s">
        <v>33</v>
      </c>
      <c r="B11" s="44" t="s">
        <v>20</v>
      </c>
      <c r="C11" s="44" t="s">
        <v>21</v>
      </c>
      <c r="D11" s="44" t="s">
        <v>22</v>
      </c>
      <c r="E11" s="44" t="s">
        <v>23</v>
      </c>
      <c r="F11" s="44" t="s">
        <v>24</v>
      </c>
      <c r="G11" s="44" t="s">
        <v>25</v>
      </c>
      <c r="H11" s="44" t="s">
        <v>26</v>
      </c>
      <c r="I11" s="44" t="s">
        <v>27</v>
      </c>
      <c r="J11" s="44" t="s">
        <v>28</v>
      </c>
      <c r="K11" s="44" t="s">
        <v>29</v>
      </c>
      <c r="L11" s="44" t="s">
        <v>30</v>
      </c>
      <c r="M11" s="44" t="s">
        <v>31</v>
      </c>
      <c r="N11" s="44" t="s">
        <v>32</v>
      </c>
      <c r="O11" s="45" t="s">
        <v>4</v>
      </c>
      <c r="P11" s="46"/>
      <c r="Q11" s="41"/>
    </row>
    <row r="12" spans="1:26" s="47" customFormat="1" x14ac:dyDescent="0.25">
      <c r="A12" s="17" t="s">
        <v>1</v>
      </c>
      <c r="B12" s="48">
        <f>B13+B24+B32+B39+B49+B52+B59+B62+B66+B71+B77+B79+B83+B86+B89+B93+B96+B99</f>
        <v>218928588.15000001</v>
      </c>
      <c r="C12" s="48">
        <f>C13+C24+C32+C39+C49+C52+C59+C62+C66+C71+C77+C79+C83+C86+C89+C93+C96+C99</f>
        <v>105929849.54999997</v>
      </c>
      <c r="D12" s="48">
        <f t="shared" ref="C12:N12" si="0">D13+D24+D32+D39+D49+D52+D59+D62+D66+D71+D77+D79+D83+D86+D89+D93+D96+D99</f>
        <v>94415474.931208432</v>
      </c>
      <c r="E12" s="48">
        <f t="shared" si="0"/>
        <v>19642938.240000002</v>
      </c>
      <c r="F12" s="48">
        <f t="shared" si="0"/>
        <v>38952000.800000004</v>
      </c>
      <c r="G12" s="48">
        <f t="shared" si="0"/>
        <v>2416594668.1299996</v>
      </c>
      <c r="H12" s="48">
        <f t="shared" si="0"/>
        <v>0</v>
      </c>
      <c r="I12" s="48">
        <f t="shared" si="0"/>
        <v>1233722299.3900001</v>
      </c>
      <c r="J12" s="48">
        <f t="shared" si="0"/>
        <v>1665012336.99</v>
      </c>
      <c r="K12" s="48">
        <f t="shared" si="0"/>
        <v>0</v>
      </c>
      <c r="L12" s="48">
        <f t="shared" si="0"/>
        <v>0</v>
      </c>
      <c r="M12" s="48">
        <f t="shared" si="0"/>
        <v>291381924.94</v>
      </c>
      <c r="N12" s="48">
        <f t="shared" si="0"/>
        <v>0</v>
      </c>
      <c r="O12" s="16" t="s">
        <v>123</v>
      </c>
      <c r="P12" s="41"/>
      <c r="Q12" s="38"/>
      <c r="R12" s="38"/>
    </row>
    <row r="13" spans="1:26" ht="15.95" customHeight="1" x14ac:dyDescent="0.25">
      <c r="A13" s="18" t="s">
        <v>36</v>
      </c>
      <c r="B13" s="49">
        <f>B14+B15+B16+B17+B18+B19+B20+B21+B22+B23</f>
        <v>162744348.22999999</v>
      </c>
      <c r="C13" s="49">
        <f t="shared" ref="C13:N23" si="1">C14+C15+C16+C17+C18+C19+C20+C21+C22+C23</f>
        <v>70394599.140000001</v>
      </c>
      <c r="D13" s="49">
        <f t="shared" si="1"/>
        <v>59108706.57</v>
      </c>
      <c r="E13" s="49">
        <f t="shared" si="1"/>
        <v>5972976.4000000004</v>
      </c>
      <c r="F13" s="49">
        <f t="shared" si="1"/>
        <v>29042926.119999997</v>
      </c>
      <c r="G13" s="49">
        <f t="shared" si="1"/>
        <v>894987876.97000003</v>
      </c>
      <c r="H13" s="49">
        <f t="shared" si="1"/>
        <v>0</v>
      </c>
      <c r="I13" s="49">
        <f t="shared" si="1"/>
        <v>483286492.84000003</v>
      </c>
      <c r="J13" s="50">
        <f t="shared" si="1"/>
        <v>703475295.47000015</v>
      </c>
      <c r="K13" s="49">
        <f t="shared" si="1"/>
        <v>0</v>
      </c>
      <c r="L13" s="49">
        <f t="shared" si="1"/>
        <v>0</v>
      </c>
      <c r="M13" s="49">
        <f t="shared" si="1"/>
        <v>83920453.710000008</v>
      </c>
      <c r="N13" s="49">
        <f t="shared" si="1"/>
        <v>0</v>
      </c>
      <c r="O13" s="16" t="s">
        <v>124</v>
      </c>
      <c r="P13" s="51"/>
    </row>
    <row r="14" spans="1:26" ht="15.95" customHeight="1" x14ac:dyDescent="0.45">
      <c r="A14" s="19" t="s">
        <v>37</v>
      </c>
      <c r="B14" s="49">
        <v>121296253.52</v>
      </c>
      <c r="C14" s="49">
        <v>59523869.68</v>
      </c>
      <c r="D14" s="49">
        <v>47852282.82</v>
      </c>
      <c r="E14" s="49">
        <v>5158866.4000000004</v>
      </c>
      <c r="F14" s="49">
        <v>26661866.120000001</v>
      </c>
      <c r="G14" s="49">
        <v>585926535</v>
      </c>
      <c r="H14" s="48">
        <f t="shared" ref="C12:N27" si="2">H15+H26+H34+H41+H51+H54+H61+H64+H68+H73+H79+H81+H85+H88+H91+H95+H98+H101</f>
        <v>0</v>
      </c>
      <c r="I14" s="49">
        <v>302890626.63999999</v>
      </c>
      <c r="J14" s="52">
        <v>466227607.91000003</v>
      </c>
      <c r="K14" s="53">
        <v>0</v>
      </c>
      <c r="L14" s="53">
        <v>0</v>
      </c>
      <c r="M14" s="49">
        <v>60652680.32</v>
      </c>
      <c r="N14" s="53">
        <v>0</v>
      </c>
      <c r="O14" s="20" t="s">
        <v>142</v>
      </c>
    </row>
    <row r="15" spans="1:26" ht="15.95" customHeight="1" x14ac:dyDescent="0.45">
      <c r="A15" s="19" t="s">
        <v>38</v>
      </c>
      <c r="B15" s="49">
        <v>2390792</v>
      </c>
      <c r="C15" s="49">
        <v>1199725.74</v>
      </c>
      <c r="D15" s="49">
        <v>4511815.4400000004</v>
      </c>
      <c r="E15" s="53">
        <v>0</v>
      </c>
      <c r="F15" s="49">
        <v>410626.83</v>
      </c>
      <c r="G15" s="49">
        <v>26012265</v>
      </c>
      <c r="H15" s="48">
        <f t="shared" si="2"/>
        <v>0</v>
      </c>
      <c r="I15" s="49">
        <v>15029837.23</v>
      </c>
      <c r="J15" s="52">
        <v>21831776.41</v>
      </c>
      <c r="K15" s="53">
        <v>0</v>
      </c>
      <c r="L15" s="53">
        <v>0</v>
      </c>
      <c r="M15" s="49">
        <v>2538247.88</v>
      </c>
      <c r="N15" s="53">
        <v>0</v>
      </c>
      <c r="O15" s="20" t="s">
        <v>143</v>
      </c>
    </row>
    <row r="16" spans="1:26" ht="15.95" customHeight="1" x14ac:dyDescent="0.45">
      <c r="A16" s="19" t="s">
        <v>39</v>
      </c>
      <c r="B16" s="49">
        <v>16543540.890000001</v>
      </c>
      <c r="C16" s="49">
        <v>3256337.1</v>
      </c>
      <c r="D16" s="49">
        <v>1942817.43</v>
      </c>
      <c r="E16" s="53">
        <v>0</v>
      </c>
      <c r="F16" s="49">
        <v>604237.11</v>
      </c>
      <c r="G16" s="49">
        <v>59018500</v>
      </c>
      <c r="H16" s="48">
        <f t="shared" si="2"/>
        <v>0</v>
      </c>
      <c r="I16" s="49">
        <v>39727492.68</v>
      </c>
      <c r="J16" s="52">
        <v>57975254</v>
      </c>
      <c r="K16" s="53">
        <v>0</v>
      </c>
      <c r="L16" s="53">
        <v>0</v>
      </c>
      <c r="M16" s="49">
        <v>3712800</v>
      </c>
      <c r="N16" s="53">
        <v>0</v>
      </c>
      <c r="O16" s="20" t="s">
        <v>144</v>
      </c>
    </row>
    <row r="17" spans="1:15" ht="15.95" customHeight="1" x14ac:dyDescent="0.45">
      <c r="A17" s="19" t="s">
        <v>41</v>
      </c>
      <c r="B17" s="49">
        <v>14322873.060000001</v>
      </c>
      <c r="C17" s="49">
        <v>3347278.72</v>
      </c>
      <c r="D17" s="49">
        <v>2062820.87</v>
      </c>
      <c r="E17" s="54">
        <v>0</v>
      </c>
      <c r="F17" s="49">
        <v>334931</v>
      </c>
      <c r="G17" s="49">
        <v>88556542</v>
      </c>
      <c r="H17" s="48">
        <f t="shared" si="2"/>
        <v>0</v>
      </c>
      <c r="I17" s="49">
        <v>52176833.960000001</v>
      </c>
      <c r="J17" s="52">
        <v>57558868.82</v>
      </c>
      <c r="K17" s="53">
        <v>0</v>
      </c>
      <c r="L17" s="53">
        <v>0</v>
      </c>
      <c r="M17" s="49">
        <v>3728869.77</v>
      </c>
      <c r="N17" s="53">
        <v>0</v>
      </c>
      <c r="O17" s="20" t="s">
        <v>145</v>
      </c>
    </row>
    <row r="18" spans="1:15" ht="15.95" customHeight="1" x14ac:dyDescent="0.45">
      <c r="A18" s="19" t="s">
        <v>42</v>
      </c>
      <c r="B18" s="49">
        <v>237190.29</v>
      </c>
      <c r="C18" s="49">
        <v>389640</v>
      </c>
      <c r="D18" s="49">
        <v>474578.16</v>
      </c>
      <c r="E18" s="49">
        <v>804998</v>
      </c>
      <c r="F18" s="49">
        <v>619.21</v>
      </c>
      <c r="G18" s="49">
        <v>14819347.970000001</v>
      </c>
      <c r="H18" s="48">
        <f t="shared" si="2"/>
        <v>0</v>
      </c>
      <c r="I18" s="49">
        <v>7493049.6900000004</v>
      </c>
      <c r="J18" s="52">
        <v>12985419.33</v>
      </c>
      <c r="K18" s="53">
        <v>0</v>
      </c>
      <c r="L18" s="53">
        <v>0</v>
      </c>
      <c r="M18" s="49">
        <f>1609917.99+59282.16+29500</f>
        <v>1698700.15</v>
      </c>
      <c r="N18" s="53">
        <v>0</v>
      </c>
      <c r="O18" s="20" t="s">
        <v>146</v>
      </c>
    </row>
    <row r="19" spans="1:15" ht="15.95" customHeight="1" x14ac:dyDescent="0.45">
      <c r="A19" s="19" t="s">
        <v>43</v>
      </c>
      <c r="B19" s="49">
        <v>4521637.97</v>
      </c>
      <c r="C19" s="49">
        <v>368639.2</v>
      </c>
      <c r="D19" s="49">
        <v>450082.67</v>
      </c>
      <c r="E19" s="53">
        <v>0</v>
      </c>
      <c r="F19" s="49">
        <v>61578</v>
      </c>
      <c r="G19" s="55">
        <v>18737100</v>
      </c>
      <c r="H19" s="48">
        <f t="shared" si="2"/>
        <v>0</v>
      </c>
      <c r="I19" s="49">
        <v>10802549.66</v>
      </c>
      <c r="J19" s="52">
        <v>18573006</v>
      </c>
      <c r="K19" s="53">
        <v>0</v>
      </c>
      <c r="L19" s="53">
        <v>0</v>
      </c>
      <c r="M19" s="49">
        <f>1609917.99+59282.16+29500</f>
        <v>1698700.15</v>
      </c>
      <c r="N19" s="53">
        <v>0</v>
      </c>
      <c r="O19" s="20" t="s">
        <v>147</v>
      </c>
    </row>
    <row r="20" spans="1:15" ht="15.95" customHeight="1" x14ac:dyDescent="0.45">
      <c r="A20" s="19" t="s">
        <v>44</v>
      </c>
      <c r="B20" s="49">
        <v>1896270.74</v>
      </c>
      <c r="C20" s="49">
        <v>858547.6</v>
      </c>
      <c r="D20" s="49">
        <v>467567.82</v>
      </c>
      <c r="E20" s="53">
        <v>0</v>
      </c>
      <c r="F20" s="49">
        <v>88460.2</v>
      </c>
      <c r="G20" s="55">
        <v>22196179</v>
      </c>
      <c r="H20" s="48">
        <f t="shared" si="2"/>
        <v>0</v>
      </c>
      <c r="I20" s="49">
        <v>12375334.050000001</v>
      </c>
      <c r="J20" s="52">
        <v>17191502</v>
      </c>
      <c r="K20" s="53">
        <v>0</v>
      </c>
      <c r="L20" s="53">
        <v>0</v>
      </c>
      <c r="M20" s="49">
        <v>2756455.44</v>
      </c>
      <c r="N20" s="53">
        <v>0</v>
      </c>
      <c r="O20" s="20" t="s">
        <v>148</v>
      </c>
    </row>
    <row r="21" spans="1:15" ht="15.95" customHeight="1" x14ac:dyDescent="0.45">
      <c r="A21" s="19" t="s">
        <v>45</v>
      </c>
      <c r="B21" s="49">
        <v>360684.39</v>
      </c>
      <c r="C21" s="49">
        <v>756808.6</v>
      </c>
      <c r="D21" s="49">
        <v>224175.59</v>
      </c>
      <c r="E21" s="49">
        <v>9112</v>
      </c>
      <c r="F21" s="49">
        <v>234107.65</v>
      </c>
      <c r="G21" s="49">
        <v>27216126</v>
      </c>
      <c r="H21" s="48">
        <f t="shared" si="2"/>
        <v>0</v>
      </c>
      <c r="I21" s="49">
        <v>12609304.939999999</v>
      </c>
      <c r="J21" s="52">
        <v>18982389</v>
      </c>
      <c r="K21" s="53">
        <v>0</v>
      </c>
      <c r="L21" s="53">
        <v>0</v>
      </c>
      <c r="M21" s="49">
        <v>1854000</v>
      </c>
      <c r="N21" s="53">
        <v>0</v>
      </c>
      <c r="O21" s="20" t="s">
        <v>149</v>
      </c>
    </row>
    <row r="22" spans="1:15" ht="15.95" customHeight="1" x14ac:dyDescent="0.45">
      <c r="A22" s="19" t="s">
        <v>46</v>
      </c>
      <c r="B22" s="49">
        <v>277659.46000000002</v>
      </c>
      <c r="C22" s="49">
        <v>253221.5</v>
      </c>
      <c r="D22" s="49">
        <v>611897.42000000004</v>
      </c>
      <c r="E22" s="56">
        <v>0</v>
      </c>
      <c r="F22" s="49">
        <v>603800</v>
      </c>
      <c r="G22" s="49">
        <v>30537797</v>
      </c>
      <c r="H22" s="48">
        <f t="shared" si="2"/>
        <v>0</v>
      </c>
      <c r="I22" s="49">
        <v>20137986.219999999</v>
      </c>
      <c r="J22" s="52">
        <v>17557887</v>
      </c>
      <c r="K22" s="53">
        <v>0</v>
      </c>
      <c r="L22" s="53">
        <v>0</v>
      </c>
      <c r="M22" s="49">
        <v>4115000</v>
      </c>
      <c r="N22" s="53">
        <v>0</v>
      </c>
      <c r="O22" s="21" t="s">
        <v>185</v>
      </c>
    </row>
    <row r="23" spans="1:15" ht="15.95" customHeight="1" x14ac:dyDescent="0.45">
      <c r="A23" s="19" t="s">
        <v>47</v>
      </c>
      <c r="B23" s="49">
        <v>897445.91</v>
      </c>
      <c r="C23" s="49">
        <v>440531</v>
      </c>
      <c r="D23" s="49">
        <v>510668.35</v>
      </c>
      <c r="E23" s="56">
        <v>0</v>
      </c>
      <c r="F23" s="49">
        <v>42700</v>
      </c>
      <c r="G23" s="49">
        <v>21967485</v>
      </c>
      <c r="H23" s="48">
        <f t="shared" si="2"/>
        <v>0</v>
      </c>
      <c r="I23" s="49">
        <v>10043477.77</v>
      </c>
      <c r="J23" s="52">
        <v>14591585</v>
      </c>
      <c r="K23" s="53">
        <v>0</v>
      </c>
      <c r="L23" s="53">
        <v>0</v>
      </c>
      <c r="M23" s="49">
        <v>1165000</v>
      </c>
      <c r="N23" s="53">
        <v>0</v>
      </c>
      <c r="O23" s="22" t="s">
        <v>186</v>
      </c>
    </row>
    <row r="24" spans="1:15" ht="15.95" customHeight="1" x14ac:dyDescent="0.25">
      <c r="A24" s="19" t="s">
        <v>40</v>
      </c>
      <c r="B24" s="49">
        <f>B25+B26+B27+B28+B29+B30+B31</f>
        <v>2860151.3600000003</v>
      </c>
      <c r="C24" s="49">
        <f t="shared" ref="C24:N24" si="3">C25+C26+C27+C28+C29+C30+C31</f>
        <v>1684496.32</v>
      </c>
      <c r="D24" s="49">
        <f t="shared" si="3"/>
        <v>3230664.8000000003</v>
      </c>
      <c r="E24" s="49">
        <f t="shared" si="3"/>
        <v>1185792</v>
      </c>
      <c r="F24" s="49">
        <f t="shared" si="3"/>
        <v>1412059</v>
      </c>
      <c r="G24" s="49">
        <f t="shared" si="3"/>
        <v>139086659</v>
      </c>
      <c r="H24" s="48">
        <f t="shared" si="2"/>
        <v>0</v>
      </c>
      <c r="I24" s="49">
        <f t="shared" si="3"/>
        <v>64407883.199999996</v>
      </c>
      <c r="J24" s="50">
        <f t="shared" si="3"/>
        <v>102001167.75</v>
      </c>
      <c r="K24" s="53">
        <v>0</v>
      </c>
      <c r="L24" s="53">
        <v>0</v>
      </c>
      <c r="M24" s="49">
        <f t="shared" si="3"/>
        <v>19817703.130000003</v>
      </c>
      <c r="N24" s="53">
        <v>0</v>
      </c>
      <c r="O24" s="16" t="s">
        <v>125</v>
      </c>
    </row>
    <row r="25" spans="1:15" ht="15.95" customHeight="1" x14ac:dyDescent="0.45">
      <c r="A25" s="19" t="s">
        <v>48</v>
      </c>
      <c r="B25" s="49">
        <v>108216.67</v>
      </c>
      <c r="C25" s="49">
        <v>93183.9</v>
      </c>
      <c r="D25" s="49">
        <v>468502.93</v>
      </c>
      <c r="E25" s="54">
        <v>0</v>
      </c>
      <c r="F25" s="49">
        <v>67248</v>
      </c>
      <c r="G25" s="49">
        <v>16310035</v>
      </c>
      <c r="H25" s="48">
        <f t="shared" si="2"/>
        <v>0</v>
      </c>
      <c r="I25" s="49">
        <v>5729803.5099999998</v>
      </c>
      <c r="J25" s="52">
        <v>13953516</v>
      </c>
      <c r="K25" s="53">
        <v>0</v>
      </c>
      <c r="L25" s="53">
        <v>0</v>
      </c>
      <c r="M25" s="49">
        <v>1973787.75</v>
      </c>
      <c r="N25" s="53">
        <v>0</v>
      </c>
      <c r="O25" s="20" t="s">
        <v>150</v>
      </c>
    </row>
    <row r="26" spans="1:15" ht="15.95" customHeight="1" x14ac:dyDescent="0.45">
      <c r="A26" s="19" t="s">
        <v>49</v>
      </c>
      <c r="B26" s="49">
        <v>111911.63</v>
      </c>
      <c r="C26" s="49">
        <v>72742</v>
      </c>
      <c r="D26" s="49">
        <v>237836.03</v>
      </c>
      <c r="E26" s="49">
        <v>473390</v>
      </c>
      <c r="F26" s="49">
        <v>60060</v>
      </c>
      <c r="G26" s="49">
        <v>14599665</v>
      </c>
      <c r="H26" s="48">
        <f t="shared" si="2"/>
        <v>0</v>
      </c>
      <c r="I26" s="49">
        <v>5104699.22</v>
      </c>
      <c r="J26" s="52">
        <v>12233333</v>
      </c>
      <c r="K26" s="53">
        <v>0</v>
      </c>
      <c r="L26" s="53">
        <v>0</v>
      </c>
      <c r="M26" s="49">
        <v>1078187.92</v>
      </c>
      <c r="N26" s="53">
        <v>0</v>
      </c>
      <c r="O26" s="20" t="s">
        <v>151</v>
      </c>
    </row>
    <row r="27" spans="1:15" ht="15.95" customHeight="1" x14ac:dyDescent="0.45">
      <c r="A27" s="19" t="s">
        <v>50</v>
      </c>
      <c r="B27" s="49">
        <v>77976.05</v>
      </c>
      <c r="C27" s="49">
        <v>313313.5</v>
      </c>
      <c r="D27" s="49">
        <v>637485.28</v>
      </c>
      <c r="E27" s="54">
        <v>0</v>
      </c>
      <c r="F27" s="49">
        <v>258760</v>
      </c>
      <c r="G27" s="49">
        <v>17705710</v>
      </c>
      <c r="H27" s="48">
        <f t="shared" si="2"/>
        <v>0</v>
      </c>
      <c r="I27" s="49">
        <v>5104699.22</v>
      </c>
      <c r="J27" s="52">
        <v>15237921.75</v>
      </c>
      <c r="K27" s="53">
        <v>0</v>
      </c>
      <c r="L27" s="53">
        <v>0</v>
      </c>
      <c r="M27" s="49">
        <v>1137000</v>
      </c>
      <c r="N27" s="53">
        <v>0</v>
      </c>
      <c r="O27" s="20" t="s">
        <v>152</v>
      </c>
    </row>
    <row r="28" spans="1:15" ht="15.95" customHeight="1" x14ac:dyDescent="0.45">
      <c r="A28" s="19" t="s">
        <v>51</v>
      </c>
      <c r="B28" s="49">
        <v>1881905.1</v>
      </c>
      <c r="C28" s="49">
        <v>607724.1</v>
      </c>
      <c r="D28" s="49">
        <v>1592393.92</v>
      </c>
      <c r="E28" s="54">
        <v>0</v>
      </c>
      <c r="F28" s="49">
        <v>791506</v>
      </c>
      <c r="G28" s="49">
        <v>34851923</v>
      </c>
      <c r="H28" s="48">
        <f t="shared" ref="H28:H91" si="4">H29+H40+H48+H55+H65+H68+H75+H78+H82+H87+H93+H95+H99+H102+H105+H109+H112+H115</f>
        <v>0</v>
      </c>
      <c r="I28" s="49">
        <v>17182524.98</v>
      </c>
      <c r="J28" s="52">
        <v>23279604</v>
      </c>
      <c r="K28" s="53">
        <v>0</v>
      </c>
      <c r="L28" s="53">
        <v>0</v>
      </c>
      <c r="M28" s="49">
        <v>5117848.88</v>
      </c>
      <c r="N28" s="53">
        <v>0</v>
      </c>
      <c r="O28" s="20" t="s">
        <v>153</v>
      </c>
    </row>
    <row r="29" spans="1:15" ht="15.95" customHeight="1" x14ac:dyDescent="0.45">
      <c r="A29" s="19" t="s">
        <v>52</v>
      </c>
      <c r="B29" s="49">
        <v>397757.61</v>
      </c>
      <c r="C29" s="49">
        <v>176081.76</v>
      </c>
      <c r="D29" s="49">
        <v>138752.32999999999</v>
      </c>
      <c r="E29" s="54">
        <v>0</v>
      </c>
      <c r="F29" s="49">
        <v>110761</v>
      </c>
      <c r="G29" s="49">
        <v>24839824</v>
      </c>
      <c r="H29" s="48">
        <f t="shared" si="4"/>
        <v>0</v>
      </c>
      <c r="I29" s="49">
        <v>14490208.73</v>
      </c>
      <c r="J29" s="52">
        <v>13389696</v>
      </c>
      <c r="K29" s="53">
        <v>0</v>
      </c>
      <c r="L29" s="53">
        <v>0</v>
      </c>
      <c r="M29" s="49">
        <f>2646057.89+3627000</f>
        <v>6273057.8900000006</v>
      </c>
      <c r="N29" s="53">
        <v>0</v>
      </c>
      <c r="O29" s="21" t="s">
        <v>160</v>
      </c>
    </row>
    <row r="30" spans="1:15" ht="15.95" customHeight="1" x14ac:dyDescent="0.45">
      <c r="A30" s="19" t="s">
        <v>53</v>
      </c>
      <c r="B30" s="49">
        <v>111981.7</v>
      </c>
      <c r="C30" s="49">
        <v>146046</v>
      </c>
      <c r="D30" s="49">
        <v>76577.02</v>
      </c>
      <c r="E30" s="49">
        <v>281870</v>
      </c>
      <c r="F30" s="49">
        <v>55050</v>
      </c>
      <c r="G30" s="49">
        <v>13539166</v>
      </c>
      <c r="H30" s="48">
        <f t="shared" si="4"/>
        <v>0</v>
      </c>
      <c r="I30" s="49">
        <v>7731885.6799999997</v>
      </c>
      <c r="J30" s="52">
        <v>10722460</v>
      </c>
      <c r="K30" s="53">
        <v>0</v>
      </c>
      <c r="L30" s="53">
        <v>0</v>
      </c>
      <c r="M30" s="49">
        <v>1464400</v>
      </c>
      <c r="N30" s="53">
        <v>0</v>
      </c>
      <c r="O30" s="21" t="s">
        <v>187</v>
      </c>
    </row>
    <row r="31" spans="1:15" ht="15.95" customHeight="1" x14ac:dyDescent="0.45">
      <c r="A31" s="19" t="s">
        <v>54</v>
      </c>
      <c r="B31" s="49">
        <v>170402.6</v>
      </c>
      <c r="C31" s="49">
        <v>275405.06</v>
      </c>
      <c r="D31" s="49">
        <v>79117.289999999994</v>
      </c>
      <c r="E31" s="49">
        <v>430532</v>
      </c>
      <c r="F31" s="49">
        <v>68674</v>
      </c>
      <c r="G31" s="49">
        <v>17240336</v>
      </c>
      <c r="H31" s="48">
        <f t="shared" si="4"/>
        <v>0</v>
      </c>
      <c r="I31" s="49">
        <v>9064061.8599999994</v>
      </c>
      <c r="J31" s="52">
        <v>13184637</v>
      </c>
      <c r="K31" s="53">
        <v>0</v>
      </c>
      <c r="L31" s="53">
        <v>0</v>
      </c>
      <c r="M31" s="49">
        <v>2773420.69</v>
      </c>
      <c r="N31" s="53">
        <v>0</v>
      </c>
      <c r="O31" s="21" t="s">
        <v>188</v>
      </c>
    </row>
    <row r="32" spans="1:15" ht="15.95" customHeight="1" x14ac:dyDescent="0.25">
      <c r="A32" s="23" t="s">
        <v>55</v>
      </c>
      <c r="B32" s="48">
        <f>B33+B34+B35+B36+B37+B38</f>
        <v>2903634.3000000003</v>
      </c>
      <c r="C32" s="48">
        <f t="shared" ref="C32:N32" si="5">C33+C34+C35+C36+C37+C38</f>
        <v>4145837.35</v>
      </c>
      <c r="D32" s="48">
        <f t="shared" si="5"/>
        <v>4027954.4999999995</v>
      </c>
      <c r="E32" s="48">
        <f t="shared" si="5"/>
        <v>533926</v>
      </c>
      <c r="F32" s="48">
        <f t="shared" si="5"/>
        <v>1181135.7400000002</v>
      </c>
      <c r="G32" s="48">
        <f t="shared" si="5"/>
        <v>157752562</v>
      </c>
      <c r="H32" s="48">
        <f t="shared" si="4"/>
        <v>0</v>
      </c>
      <c r="I32" s="48">
        <f t="shared" si="5"/>
        <v>74967749.099999994</v>
      </c>
      <c r="J32" s="48">
        <f t="shared" si="5"/>
        <v>110078474.11</v>
      </c>
      <c r="K32" s="53">
        <v>0</v>
      </c>
      <c r="L32" s="53">
        <v>0</v>
      </c>
      <c r="M32" s="48">
        <f t="shared" si="5"/>
        <v>17451487.109999999</v>
      </c>
      <c r="N32" s="53">
        <v>0</v>
      </c>
      <c r="O32" s="16" t="s">
        <v>126</v>
      </c>
    </row>
    <row r="33" spans="1:16" ht="15.95" customHeight="1" x14ac:dyDescent="0.45">
      <c r="A33" s="19" t="s">
        <v>56</v>
      </c>
      <c r="B33" s="49">
        <v>216066.6</v>
      </c>
      <c r="C33" s="49">
        <v>20672</v>
      </c>
      <c r="D33" s="49">
        <v>461723.05</v>
      </c>
      <c r="E33" s="54">
        <v>0</v>
      </c>
      <c r="F33" s="49">
        <v>135648.56</v>
      </c>
      <c r="G33" s="49">
        <v>26636700</v>
      </c>
      <c r="H33" s="48">
        <f t="shared" si="4"/>
        <v>0</v>
      </c>
      <c r="I33" s="49">
        <v>13062378</v>
      </c>
      <c r="J33" s="52">
        <v>18093270</v>
      </c>
      <c r="K33" s="53">
        <v>0</v>
      </c>
      <c r="L33" s="53">
        <v>0</v>
      </c>
      <c r="M33" s="49">
        <v>2498000</v>
      </c>
      <c r="N33" s="53">
        <v>0</v>
      </c>
      <c r="O33" s="21" t="s">
        <v>189</v>
      </c>
    </row>
    <row r="34" spans="1:16" ht="15.95" customHeight="1" x14ac:dyDescent="0.45">
      <c r="A34" s="19" t="s">
        <v>57</v>
      </c>
      <c r="B34" s="49">
        <v>329227.90000000002</v>
      </c>
      <c r="C34" s="49">
        <v>361027.6</v>
      </c>
      <c r="D34" s="49">
        <v>137008.4</v>
      </c>
      <c r="E34" s="54">
        <v>0</v>
      </c>
      <c r="F34" s="49">
        <v>85535.99</v>
      </c>
      <c r="G34" s="49">
        <v>19912004</v>
      </c>
      <c r="H34" s="48">
        <f t="shared" si="4"/>
        <v>0</v>
      </c>
      <c r="I34" s="49">
        <v>10923953</v>
      </c>
      <c r="J34" s="52">
        <v>12635536.439999999</v>
      </c>
      <c r="K34" s="53">
        <v>0</v>
      </c>
      <c r="L34" s="53">
        <v>0</v>
      </c>
      <c r="M34" s="49">
        <v>1595141.26</v>
      </c>
      <c r="N34" s="53">
        <v>0</v>
      </c>
      <c r="O34" s="21" t="s">
        <v>190</v>
      </c>
    </row>
    <row r="35" spans="1:16" ht="15.95" customHeight="1" x14ac:dyDescent="0.45">
      <c r="A35" s="19" t="s">
        <v>58</v>
      </c>
      <c r="B35" s="49">
        <v>1405442.03</v>
      </c>
      <c r="C35" s="49">
        <v>1011116.5</v>
      </c>
      <c r="D35" s="49">
        <v>2510644.56</v>
      </c>
      <c r="E35" s="54">
        <v>0</v>
      </c>
      <c r="F35" s="49">
        <v>310013.5</v>
      </c>
      <c r="G35" s="49">
        <v>34884489</v>
      </c>
      <c r="H35" s="48">
        <f t="shared" si="4"/>
        <v>0</v>
      </c>
      <c r="I35" s="49">
        <v>15010662</v>
      </c>
      <c r="J35" s="52">
        <v>22009875</v>
      </c>
      <c r="K35" s="53">
        <v>0</v>
      </c>
      <c r="L35" s="53">
        <v>0</v>
      </c>
      <c r="M35" s="49">
        <v>4545440.13</v>
      </c>
      <c r="N35" s="53">
        <v>0</v>
      </c>
      <c r="O35" s="20" t="s">
        <v>154</v>
      </c>
    </row>
    <row r="36" spans="1:16" ht="15.95" customHeight="1" x14ac:dyDescent="0.45">
      <c r="A36" s="19" t="s">
        <v>59</v>
      </c>
      <c r="B36" s="49">
        <v>214271.84</v>
      </c>
      <c r="C36" s="49">
        <v>440034.25</v>
      </c>
      <c r="D36" s="49">
        <v>471289.05</v>
      </c>
      <c r="E36" s="49">
        <v>260845</v>
      </c>
      <c r="F36" s="49">
        <v>246568.06</v>
      </c>
      <c r="G36" s="49">
        <v>31868544</v>
      </c>
      <c r="H36" s="48">
        <f t="shared" si="4"/>
        <v>0</v>
      </c>
      <c r="I36" s="49">
        <v>13149692.83</v>
      </c>
      <c r="J36" s="52">
        <v>20385728.670000002</v>
      </c>
      <c r="K36" s="53">
        <v>0</v>
      </c>
      <c r="L36" s="53">
        <v>0</v>
      </c>
      <c r="M36" s="49">
        <v>3095960</v>
      </c>
      <c r="N36" s="53">
        <v>0</v>
      </c>
      <c r="O36" s="21" t="s">
        <v>191</v>
      </c>
    </row>
    <row r="37" spans="1:16" ht="15.95" customHeight="1" x14ac:dyDescent="0.45">
      <c r="A37" s="19" t="s">
        <v>60</v>
      </c>
      <c r="B37" s="49">
        <v>104806.75</v>
      </c>
      <c r="C37" s="49">
        <v>1510596</v>
      </c>
      <c r="D37" s="49">
        <v>134374.35999999999</v>
      </c>
      <c r="E37" s="49">
        <v>273081</v>
      </c>
      <c r="F37" s="49">
        <v>72341.009999999995</v>
      </c>
      <c r="G37" s="49">
        <v>15581434</v>
      </c>
      <c r="H37" s="48">
        <f t="shared" si="4"/>
        <v>0</v>
      </c>
      <c r="I37" s="49">
        <v>5969712</v>
      </c>
      <c r="J37" s="52">
        <v>17420010</v>
      </c>
      <c r="K37" s="53">
        <v>0</v>
      </c>
      <c r="L37" s="53">
        <v>0</v>
      </c>
      <c r="M37" s="49">
        <v>2414233.09</v>
      </c>
      <c r="N37" s="53">
        <v>0</v>
      </c>
      <c r="O37" s="20" t="s">
        <v>155</v>
      </c>
    </row>
    <row r="38" spans="1:16" ht="15.95" customHeight="1" x14ac:dyDescent="0.45">
      <c r="A38" s="19" t="s">
        <v>61</v>
      </c>
      <c r="B38" s="49">
        <v>633819.18000000005</v>
      </c>
      <c r="C38" s="49">
        <v>802391</v>
      </c>
      <c r="D38" s="49">
        <v>312915.08</v>
      </c>
      <c r="E38" s="54">
        <v>0</v>
      </c>
      <c r="F38" s="49">
        <v>331028.62</v>
      </c>
      <c r="G38" s="49">
        <v>28869391</v>
      </c>
      <c r="H38" s="48">
        <f t="shared" si="4"/>
        <v>0</v>
      </c>
      <c r="I38" s="49">
        <v>16851351.27</v>
      </c>
      <c r="J38" s="52">
        <v>19534054</v>
      </c>
      <c r="K38" s="53">
        <v>0</v>
      </c>
      <c r="L38" s="53">
        <v>0</v>
      </c>
      <c r="M38" s="49">
        <v>3302712.63</v>
      </c>
      <c r="N38" s="53">
        <v>0</v>
      </c>
      <c r="O38" s="20" t="s">
        <v>156</v>
      </c>
    </row>
    <row r="39" spans="1:16" ht="15.95" customHeight="1" x14ac:dyDescent="0.25">
      <c r="A39" s="24" t="s">
        <v>62</v>
      </c>
      <c r="B39" s="56">
        <f>B40+B41+B42+B43+B44+B45+B46+B47+B48</f>
        <v>12509189.039999999</v>
      </c>
      <c r="C39" s="56">
        <f t="shared" ref="C39:N39" si="6">C40+C41+C42+C43+C44+C45+C46+C47+C48</f>
        <v>4452082.2699999996</v>
      </c>
      <c r="D39" s="56">
        <f t="shared" si="6"/>
        <v>6031827.9199999999</v>
      </c>
      <c r="E39" s="56">
        <f t="shared" si="6"/>
        <v>1249038.0900000001</v>
      </c>
      <c r="F39" s="56">
        <f t="shared" si="6"/>
        <v>1630741.98</v>
      </c>
      <c r="G39" s="56">
        <f t="shared" si="6"/>
        <v>277616928</v>
      </c>
      <c r="H39" s="48">
        <f t="shared" si="4"/>
        <v>0</v>
      </c>
      <c r="I39" s="56">
        <f t="shared" si="6"/>
        <v>143135871.80000001</v>
      </c>
      <c r="J39" s="57">
        <f t="shared" si="6"/>
        <v>154096412.36000001</v>
      </c>
      <c r="K39" s="53">
        <v>0</v>
      </c>
      <c r="L39" s="53">
        <v>0</v>
      </c>
      <c r="M39" s="56">
        <f t="shared" si="6"/>
        <v>22268739.439999998</v>
      </c>
      <c r="N39" s="53">
        <v>0</v>
      </c>
      <c r="O39" s="16" t="s">
        <v>127</v>
      </c>
      <c r="P39" s="58"/>
    </row>
    <row r="40" spans="1:16" ht="15.95" customHeight="1" x14ac:dyDescent="0.45">
      <c r="A40" s="19" t="s">
        <v>63</v>
      </c>
      <c r="B40" s="49">
        <v>2182707.5</v>
      </c>
      <c r="C40" s="49">
        <v>768009.2</v>
      </c>
      <c r="D40" s="49">
        <v>1511977.77</v>
      </c>
      <c r="E40" s="49">
        <v>127291</v>
      </c>
      <c r="F40" s="49">
        <v>137796</v>
      </c>
      <c r="G40" s="49">
        <v>20745627</v>
      </c>
      <c r="H40" s="48">
        <f t="shared" si="4"/>
        <v>0</v>
      </c>
      <c r="I40" s="49">
        <v>10473333.48</v>
      </c>
      <c r="J40" s="52">
        <v>15725507.74</v>
      </c>
      <c r="K40" s="53">
        <v>0</v>
      </c>
      <c r="L40" s="53">
        <v>0</v>
      </c>
      <c r="M40" s="49">
        <v>1349200</v>
      </c>
      <c r="N40" s="53">
        <v>0</v>
      </c>
      <c r="O40" s="20" t="s">
        <v>157</v>
      </c>
      <c r="P40" s="58"/>
    </row>
    <row r="41" spans="1:16" ht="15.95" customHeight="1" x14ac:dyDescent="0.45">
      <c r="A41" s="23" t="s">
        <v>64</v>
      </c>
      <c r="B41" s="49">
        <v>4577200.16</v>
      </c>
      <c r="C41" s="49">
        <v>1153201.55</v>
      </c>
      <c r="D41" s="49">
        <v>1444053.3</v>
      </c>
      <c r="E41" s="49">
        <v>1106627.0900000001</v>
      </c>
      <c r="F41" s="49">
        <v>35127</v>
      </c>
      <c r="G41" s="49">
        <v>27184501</v>
      </c>
      <c r="H41" s="48">
        <f t="shared" si="4"/>
        <v>0</v>
      </c>
      <c r="I41" s="49">
        <v>14062036</v>
      </c>
      <c r="J41" s="52">
        <v>21416999</v>
      </c>
      <c r="K41" s="53">
        <v>0</v>
      </c>
      <c r="L41" s="53">
        <v>0</v>
      </c>
      <c r="M41" s="49">
        <v>1506000</v>
      </c>
      <c r="N41" s="53">
        <v>0</v>
      </c>
      <c r="O41" s="20" t="s">
        <v>158</v>
      </c>
      <c r="P41" s="58"/>
    </row>
    <row r="42" spans="1:16" ht="15.95" customHeight="1" x14ac:dyDescent="0.45">
      <c r="A42" s="25" t="s">
        <v>65</v>
      </c>
      <c r="B42" s="49">
        <v>655939.30000000005</v>
      </c>
      <c r="C42" s="49">
        <v>309352.8</v>
      </c>
      <c r="D42" s="49">
        <v>807133.85</v>
      </c>
      <c r="E42" s="54">
        <v>0</v>
      </c>
      <c r="F42" s="49">
        <v>491483</v>
      </c>
      <c r="G42" s="49">
        <v>30810271</v>
      </c>
      <c r="H42" s="48">
        <f t="shared" si="4"/>
        <v>0</v>
      </c>
      <c r="I42" s="49">
        <v>10271176.960000001</v>
      </c>
      <c r="J42" s="52">
        <v>23533206.359999999</v>
      </c>
      <c r="K42" s="53">
        <v>0</v>
      </c>
      <c r="L42" s="53">
        <v>0</v>
      </c>
      <c r="M42" s="49">
        <v>1142120</v>
      </c>
      <c r="N42" s="53">
        <v>0</v>
      </c>
      <c r="O42" s="20" t="s">
        <v>159</v>
      </c>
      <c r="P42" s="58"/>
    </row>
    <row r="43" spans="1:16" ht="15.95" customHeight="1" x14ac:dyDescent="0.45">
      <c r="A43" s="25" t="s">
        <v>52</v>
      </c>
      <c r="B43" s="49">
        <v>3241854.76</v>
      </c>
      <c r="C43" s="49">
        <v>549664.6</v>
      </c>
      <c r="D43" s="49">
        <v>363696.19</v>
      </c>
      <c r="E43" s="54">
        <v>0</v>
      </c>
      <c r="F43" s="49">
        <v>158265</v>
      </c>
      <c r="G43" s="49">
        <v>35644729</v>
      </c>
      <c r="H43" s="48">
        <f t="shared" si="4"/>
        <v>0</v>
      </c>
      <c r="I43" s="49">
        <v>19440810.399999999</v>
      </c>
      <c r="J43" s="52">
        <v>16013996</v>
      </c>
      <c r="K43" s="53">
        <v>0</v>
      </c>
      <c r="L43" s="53">
        <v>0</v>
      </c>
      <c r="M43" s="49">
        <v>3531998.16</v>
      </c>
      <c r="N43" s="53">
        <v>0</v>
      </c>
      <c r="O43" s="20" t="s">
        <v>160</v>
      </c>
      <c r="P43" s="58"/>
    </row>
    <row r="44" spans="1:16" ht="15.95" customHeight="1" x14ac:dyDescent="0.45">
      <c r="A44" s="25" t="s">
        <v>66</v>
      </c>
      <c r="B44" s="49">
        <v>305948.31</v>
      </c>
      <c r="C44" s="49">
        <v>364676.62</v>
      </c>
      <c r="D44" s="49">
        <v>357237.91</v>
      </c>
      <c r="E44" s="54">
        <v>0</v>
      </c>
      <c r="F44" s="49">
        <v>192369.1</v>
      </c>
      <c r="G44" s="49">
        <v>33725803</v>
      </c>
      <c r="H44" s="48">
        <f t="shared" si="4"/>
        <v>0</v>
      </c>
      <c r="I44" s="49">
        <v>19008058.66</v>
      </c>
      <c r="J44" s="52">
        <v>16699635</v>
      </c>
      <c r="K44" s="53">
        <v>0</v>
      </c>
      <c r="L44" s="53">
        <v>0</v>
      </c>
      <c r="M44" s="49">
        <v>1568340</v>
      </c>
      <c r="N44" s="53">
        <v>0</v>
      </c>
      <c r="O44" s="21" t="s">
        <v>192</v>
      </c>
      <c r="P44" s="58"/>
    </row>
    <row r="45" spans="1:16" ht="15.95" customHeight="1" x14ac:dyDescent="0.45">
      <c r="A45" s="25" t="s">
        <v>67</v>
      </c>
      <c r="B45" s="49">
        <v>296823.7</v>
      </c>
      <c r="C45" s="49">
        <v>281414</v>
      </c>
      <c r="D45" s="49">
        <v>382908.37</v>
      </c>
      <c r="E45" s="54">
        <v>0</v>
      </c>
      <c r="F45" s="49">
        <v>316726</v>
      </c>
      <c r="G45" s="49">
        <v>26633834</v>
      </c>
      <c r="H45" s="48">
        <f t="shared" si="4"/>
        <v>0</v>
      </c>
      <c r="I45" s="49">
        <v>14381818.810000001</v>
      </c>
      <c r="J45" s="52">
        <v>12760172</v>
      </c>
      <c r="K45" s="53">
        <v>0</v>
      </c>
      <c r="L45" s="53">
        <v>0</v>
      </c>
      <c r="M45" s="49">
        <v>3166629.84</v>
      </c>
      <c r="N45" s="53">
        <v>0</v>
      </c>
      <c r="O45" s="20" t="s">
        <v>161</v>
      </c>
      <c r="P45" s="58"/>
    </row>
    <row r="46" spans="1:16" ht="15.95" customHeight="1" x14ac:dyDescent="0.45">
      <c r="A46" s="19" t="s">
        <v>68</v>
      </c>
      <c r="B46" s="49">
        <v>320045.38</v>
      </c>
      <c r="C46" s="49">
        <v>478179.3</v>
      </c>
      <c r="D46" s="49">
        <v>479617.09</v>
      </c>
      <c r="E46" s="54">
        <v>0</v>
      </c>
      <c r="F46" s="49">
        <v>170900</v>
      </c>
      <c r="G46" s="49">
        <v>38336460</v>
      </c>
      <c r="H46" s="48">
        <f t="shared" si="4"/>
        <v>0</v>
      </c>
      <c r="I46" s="49">
        <v>22184204.199999999</v>
      </c>
      <c r="J46" s="52">
        <v>14551913.26</v>
      </c>
      <c r="K46" s="53">
        <v>0</v>
      </c>
      <c r="L46" s="53">
        <v>0</v>
      </c>
      <c r="M46" s="49">
        <v>2996073.67</v>
      </c>
      <c r="N46" s="53">
        <v>0</v>
      </c>
      <c r="O46" s="22" t="s">
        <v>193</v>
      </c>
      <c r="P46" s="58"/>
    </row>
    <row r="47" spans="1:16" ht="15.95" customHeight="1" x14ac:dyDescent="0.45">
      <c r="A47" s="19" t="s">
        <v>69</v>
      </c>
      <c r="B47" s="49">
        <v>181844.41</v>
      </c>
      <c r="C47" s="49">
        <v>310658.2</v>
      </c>
      <c r="D47" s="49">
        <v>222632.71</v>
      </c>
      <c r="E47" s="54">
        <v>0</v>
      </c>
      <c r="F47" s="49">
        <v>24935.88</v>
      </c>
      <c r="G47" s="49">
        <v>31646647</v>
      </c>
      <c r="H47" s="48">
        <f t="shared" si="4"/>
        <v>0</v>
      </c>
      <c r="I47" s="49">
        <v>16246740.619999999</v>
      </c>
      <c r="J47" s="52">
        <v>15695929</v>
      </c>
      <c r="K47" s="53">
        <v>0</v>
      </c>
      <c r="L47" s="53">
        <v>0</v>
      </c>
      <c r="M47" s="49">
        <v>3787929.09</v>
      </c>
      <c r="N47" s="53">
        <v>0</v>
      </c>
      <c r="O47" s="21" t="s">
        <v>194</v>
      </c>
      <c r="P47" s="58"/>
    </row>
    <row r="48" spans="1:16" ht="15.95" customHeight="1" x14ac:dyDescent="0.45">
      <c r="A48" s="19" t="s">
        <v>70</v>
      </c>
      <c r="B48" s="49">
        <v>746825.52</v>
      </c>
      <c r="C48" s="49">
        <v>236926</v>
      </c>
      <c r="D48" s="49">
        <v>462570.73</v>
      </c>
      <c r="E48" s="49">
        <v>15120</v>
      </c>
      <c r="F48" s="49">
        <v>103140</v>
      </c>
      <c r="G48" s="49">
        <v>32889056</v>
      </c>
      <c r="H48" s="48">
        <f t="shared" si="4"/>
        <v>0</v>
      </c>
      <c r="I48" s="49">
        <v>17067692.670000002</v>
      </c>
      <c r="J48" s="52">
        <v>17699054</v>
      </c>
      <c r="K48" s="53">
        <v>0</v>
      </c>
      <c r="L48" s="53">
        <v>0</v>
      </c>
      <c r="M48" s="49">
        <v>3220448.68</v>
      </c>
      <c r="N48" s="53">
        <v>0</v>
      </c>
      <c r="O48" s="21" t="s">
        <v>195</v>
      </c>
      <c r="P48" s="58"/>
    </row>
    <row r="49" spans="1:16" ht="15.95" customHeight="1" x14ac:dyDescent="0.25">
      <c r="A49" s="19" t="s">
        <v>71</v>
      </c>
      <c r="B49" s="53">
        <f>B50+B51</f>
        <v>2160687.9</v>
      </c>
      <c r="C49" s="53">
        <f t="shared" ref="C49:N49" si="7">C50+C51</f>
        <v>735991.6</v>
      </c>
      <c r="D49" s="53">
        <f t="shared" si="7"/>
        <v>2215653.9499999997</v>
      </c>
      <c r="E49" s="53">
        <f t="shared" si="7"/>
        <v>0</v>
      </c>
      <c r="F49" s="53">
        <f t="shared" si="7"/>
        <v>187979</v>
      </c>
      <c r="G49" s="53">
        <f t="shared" si="7"/>
        <v>39601209</v>
      </c>
      <c r="H49" s="48">
        <f t="shared" si="4"/>
        <v>0</v>
      </c>
      <c r="I49" s="53">
        <f t="shared" si="7"/>
        <v>16688350.939999999</v>
      </c>
      <c r="J49" s="53">
        <f t="shared" si="7"/>
        <v>29673718</v>
      </c>
      <c r="K49" s="53">
        <v>0</v>
      </c>
      <c r="L49" s="53">
        <v>0</v>
      </c>
      <c r="M49" s="53">
        <f t="shared" si="7"/>
        <v>3382436.86</v>
      </c>
      <c r="N49" s="53">
        <v>0</v>
      </c>
      <c r="O49" s="16" t="s">
        <v>128</v>
      </c>
      <c r="P49" s="58"/>
    </row>
    <row r="50" spans="1:16" ht="15.95" customHeight="1" x14ac:dyDescent="0.45">
      <c r="A50" s="19" t="s">
        <v>72</v>
      </c>
      <c r="B50" s="49">
        <v>1097221.45</v>
      </c>
      <c r="C50" s="49">
        <v>314729.59999999998</v>
      </c>
      <c r="D50" s="49">
        <v>2121438.5099999998</v>
      </c>
      <c r="E50" s="53">
        <v>0</v>
      </c>
      <c r="F50" s="49">
        <v>172955</v>
      </c>
      <c r="G50" s="49">
        <v>26604327</v>
      </c>
      <c r="H50" s="48">
        <f t="shared" si="4"/>
        <v>0</v>
      </c>
      <c r="I50" s="49">
        <v>9957613.9399999995</v>
      </c>
      <c r="J50" s="52">
        <v>18012631</v>
      </c>
      <c r="K50" s="53">
        <v>0</v>
      </c>
      <c r="L50" s="53">
        <v>0</v>
      </c>
      <c r="M50" s="49">
        <v>694636.86</v>
      </c>
      <c r="N50" s="53">
        <v>0</v>
      </c>
      <c r="O50" s="20" t="s">
        <v>162</v>
      </c>
      <c r="P50" s="58"/>
    </row>
    <row r="51" spans="1:16" ht="15.95" customHeight="1" x14ac:dyDescent="0.45">
      <c r="A51" s="19" t="s">
        <v>73</v>
      </c>
      <c r="B51" s="49">
        <v>1063466.45</v>
      </c>
      <c r="C51" s="49">
        <v>421262</v>
      </c>
      <c r="D51" s="49">
        <v>94215.44</v>
      </c>
      <c r="E51" s="53">
        <v>0</v>
      </c>
      <c r="F51" s="49">
        <v>15024</v>
      </c>
      <c r="G51" s="49">
        <v>12996882</v>
      </c>
      <c r="H51" s="48">
        <f t="shared" si="4"/>
        <v>0</v>
      </c>
      <c r="I51" s="49">
        <v>6730737</v>
      </c>
      <c r="J51" s="52">
        <v>11661087</v>
      </c>
      <c r="K51" s="53">
        <v>0</v>
      </c>
      <c r="L51" s="53">
        <v>0</v>
      </c>
      <c r="M51" s="49">
        <v>2687800</v>
      </c>
      <c r="N51" s="53">
        <v>0</v>
      </c>
      <c r="O51" s="22" t="s">
        <v>196</v>
      </c>
      <c r="P51" s="58"/>
    </row>
    <row r="52" spans="1:16" ht="15.95" customHeight="1" x14ac:dyDescent="0.25">
      <c r="A52" s="19" t="s">
        <v>74</v>
      </c>
      <c r="B52" s="56">
        <f>B53+B54+B55+B56+B57+B58</f>
        <v>4350859.68</v>
      </c>
      <c r="C52" s="56">
        <f t="shared" ref="C52:N52" si="8">C53+C54+C55+C56+C57+C58</f>
        <v>3194892.82</v>
      </c>
      <c r="D52" s="56">
        <f t="shared" si="8"/>
        <v>3358189.11</v>
      </c>
      <c r="E52" s="56">
        <f t="shared" si="8"/>
        <v>734284</v>
      </c>
      <c r="F52" s="56">
        <f t="shared" si="8"/>
        <v>1724536.5</v>
      </c>
      <c r="G52" s="56">
        <f t="shared" si="8"/>
        <v>137857744</v>
      </c>
      <c r="H52" s="56">
        <f t="shared" ref="H52" si="9">H53+H54+H55+H56+H57+H58</f>
        <v>0</v>
      </c>
      <c r="I52" s="56">
        <f t="shared" ref="I52" si="10">I53+I54+I55+I56+I57+I58</f>
        <v>71558771.140000001</v>
      </c>
      <c r="J52" s="57">
        <f t="shared" ref="J52" si="11">J53+J54+J55+J56+J57+J58</f>
        <v>99708782.429999992</v>
      </c>
      <c r="K52" s="53">
        <v>0</v>
      </c>
      <c r="L52" s="53">
        <v>0</v>
      </c>
      <c r="M52" s="56">
        <f t="shared" ref="M52" si="12">M53+M54+M55+M56+M57+M58</f>
        <v>18670773.559999999</v>
      </c>
      <c r="N52" s="53">
        <v>0</v>
      </c>
      <c r="O52" s="16" t="s">
        <v>129</v>
      </c>
      <c r="P52" s="58"/>
    </row>
    <row r="53" spans="1:16" ht="15.95" customHeight="1" x14ac:dyDescent="0.45">
      <c r="A53" s="19" t="s">
        <v>75</v>
      </c>
      <c r="B53" s="49">
        <v>466000</v>
      </c>
      <c r="C53" s="49">
        <v>353500</v>
      </c>
      <c r="D53" s="49">
        <v>400000</v>
      </c>
      <c r="E53" s="53">
        <v>0</v>
      </c>
      <c r="F53" s="49">
        <v>250000</v>
      </c>
      <c r="G53" s="49">
        <v>24000000</v>
      </c>
      <c r="H53" s="48">
        <f t="shared" si="4"/>
        <v>0</v>
      </c>
      <c r="I53" s="49">
        <v>13686841</v>
      </c>
      <c r="J53" s="52">
        <v>11661087</v>
      </c>
      <c r="K53" s="53">
        <v>0</v>
      </c>
      <c r="L53" s="53">
        <v>0</v>
      </c>
      <c r="M53" s="49">
        <v>3704000</v>
      </c>
      <c r="N53" s="53">
        <v>0</v>
      </c>
      <c r="O53" s="21" t="s">
        <v>197</v>
      </c>
      <c r="P53" s="58"/>
    </row>
    <row r="54" spans="1:16" ht="15.95" customHeight="1" x14ac:dyDescent="0.45">
      <c r="A54" s="19" t="s">
        <v>76</v>
      </c>
      <c r="B54" s="49">
        <v>346994.05</v>
      </c>
      <c r="C54" s="49">
        <v>276182.92</v>
      </c>
      <c r="D54" s="49">
        <v>943388.99</v>
      </c>
      <c r="E54" s="53">
        <v>0</v>
      </c>
      <c r="F54" s="49">
        <v>391661</v>
      </c>
      <c r="G54" s="49">
        <v>24239012</v>
      </c>
      <c r="H54" s="48">
        <f t="shared" si="4"/>
        <v>0</v>
      </c>
      <c r="I54" s="49">
        <v>11305088.51</v>
      </c>
      <c r="J54" s="52">
        <v>16753422.5</v>
      </c>
      <c r="K54" s="53">
        <v>0</v>
      </c>
      <c r="L54" s="53">
        <v>0</v>
      </c>
      <c r="M54" s="49">
        <v>675000</v>
      </c>
      <c r="N54" s="53">
        <v>0</v>
      </c>
      <c r="O54" s="20" t="s">
        <v>163</v>
      </c>
      <c r="P54" s="58"/>
    </row>
    <row r="55" spans="1:16" ht="15.95" customHeight="1" x14ac:dyDescent="0.45">
      <c r="A55" s="19" t="s">
        <v>77</v>
      </c>
      <c r="B55" s="49">
        <v>400302.63</v>
      </c>
      <c r="C55" s="49">
        <v>304424</v>
      </c>
      <c r="D55" s="49">
        <v>837884.56</v>
      </c>
      <c r="E55" s="53">
        <v>0</v>
      </c>
      <c r="F55" s="49">
        <v>319920.5</v>
      </c>
      <c r="G55" s="49">
        <v>28909254</v>
      </c>
      <c r="H55" s="48">
        <f t="shared" si="4"/>
        <v>0</v>
      </c>
      <c r="I55" s="49">
        <v>12967328.66</v>
      </c>
      <c r="J55" s="52">
        <v>17531376.27</v>
      </c>
      <c r="K55" s="53">
        <v>0</v>
      </c>
      <c r="L55" s="53">
        <v>0</v>
      </c>
      <c r="M55" s="49">
        <v>2268000</v>
      </c>
      <c r="N55" s="53">
        <v>0</v>
      </c>
      <c r="O55" s="20" t="s">
        <v>164</v>
      </c>
      <c r="P55" s="58"/>
    </row>
    <row r="56" spans="1:16" ht="15.95" customHeight="1" x14ac:dyDescent="0.45">
      <c r="A56" s="19" t="s">
        <v>78</v>
      </c>
      <c r="B56" s="49">
        <v>443880.68</v>
      </c>
      <c r="C56" s="49">
        <v>182720</v>
      </c>
      <c r="D56" s="49">
        <v>222472.21</v>
      </c>
      <c r="E56" s="53">
        <v>0</v>
      </c>
      <c r="F56" s="49">
        <v>314340</v>
      </c>
      <c r="G56" s="49">
        <v>29896926</v>
      </c>
      <c r="H56" s="48">
        <f t="shared" si="4"/>
        <v>0</v>
      </c>
      <c r="I56" s="49">
        <v>10836074.960000001</v>
      </c>
      <c r="J56" s="52">
        <v>21230948.66</v>
      </c>
      <c r="K56" s="53">
        <v>0</v>
      </c>
      <c r="L56" s="53">
        <v>0</v>
      </c>
      <c r="M56" s="49">
        <v>1634000</v>
      </c>
      <c r="N56" s="53">
        <v>0</v>
      </c>
      <c r="O56" s="21" t="s">
        <v>198</v>
      </c>
      <c r="P56" s="58"/>
    </row>
    <row r="57" spans="1:16" ht="15.95" customHeight="1" x14ac:dyDescent="0.45">
      <c r="A57" s="19" t="s">
        <v>79</v>
      </c>
      <c r="B57" s="49">
        <v>2361945.5499999998</v>
      </c>
      <c r="C57" s="49">
        <v>1733479</v>
      </c>
      <c r="D57" s="49">
        <v>595972.53</v>
      </c>
      <c r="E57" s="53">
        <v>0</v>
      </c>
      <c r="F57" s="49">
        <v>362305</v>
      </c>
      <c r="G57" s="53">
        <v>0</v>
      </c>
      <c r="H57" s="48">
        <f t="shared" si="4"/>
        <v>0</v>
      </c>
      <c r="I57" s="49">
        <v>8335366.79</v>
      </c>
      <c r="J57" s="52">
        <v>17192877</v>
      </c>
      <c r="K57" s="53">
        <v>0</v>
      </c>
      <c r="L57" s="53">
        <v>0</v>
      </c>
      <c r="M57" s="49">
        <v>7031000</v>
      </c>
      <c r="N57" s="53">
        <v>0</v>
      </c>
      <c r="O57" s="20" t="s">
        <v>165</v>
      </c>
      <c r="P57" s="58"/>
    </row>
    <row r="58" spans="1:16" ht="15.95" customHeight="1" x14ac:dyDescent="0.45">
      <c r="A58" s="19" t="s">
        <v>45</v>
      </c>
      <c r="B58" s="49">
        <v>331736.77</v>
      </c>
      <c r="C58" s="49">
        <v>344586.9</v>
      </c>
      <c r="D58" s="49">
        <v>358470.82</v>
      </c>
      <c r="E58" s="49">
        <v>734284</v>
      </c>
      <c r="F58" s="49">
        <v>86310</v>
      </c>
      <c r="G58" s="49">
        <v>30812552</v>
      </c>
      <c r="H58" s="48">
        <f t="shared" si="4"/>
        <v>0</v>
      </c>
      <c r="I58" s="49">
        <v>14428071.220000001</v>
      </c>
      <c r="J58" s="52">
        <v>15339071</v>
      </c>
      <c r="K58" s="53">
        <v>0</v>
      </c>
      <c r="L58" s="53">
        <v>0</v>
      </c>
      <c r="M58" s="49">
        <v>3358773.56</v>
      </c>
      <c r="N58" s="53">
        <v>0</v>
      </c>
      <c r="O58" s="20" t="s">
        <v>166</v>
      </c>
      <c r="P58" s="58"/>
    </row>
    <row r="59" spans="1:16" ht="15.95" customHeight="1" x14ac:dyDescent="0.25">
      <c r="A59" s="19" t="s">
        <v>80</v>
      </c>
      <c r="B59" s="56">
        <f>B60+B61</f>
        <v>947633.20000000007</v>
      </c>
      <c r="C59" s="56">
        <f t="shared" ref="C59:M59" si="13">C60+C61</f>
        <v>498590.4</v>
      </c>
      <c r="D59" s="56">
        <f t="shared" si="13"/>
        <v>1007725.8800000001</v>
      </c>
      <c r="E59" s="56">
        <f t="shared" si="13"/>
        <v>0</v>
      </c>
      <c r="F59" s="56">
        <f t="shared" si="13"/>
        <v>446095.6</v>
      </c>
      <c r="G59" s="56">
        <f t="shared" si="13"/>
        <v>55443195</v>
      </c>
      <c r="H59" s="48">
        <f t="shared" si="4"/>
        <v>0</v>
      </c>
      <c r="I59" s="56">
        <f t="shared" si="13"/>
        <v>26248271.530000001</v>
      </c>
      <c r="J59" s="57">
        <f t="shared" si="13"/>
        <v>31790486</v>
      </c>
      <c r="K59" s="53">
        <v>0</v>
      </c>
      <c r="L59" s="53">
        <v>0</v>
      </c>
      <c r="M59" s="56">
        <f t="shared" si="13"/>
        <v>7115252.3499999996</v>
      </c>
      <c r="N59" s="53">
        <v>0</v>
      </c>
      <c r="O59" s="16" t="s">
        <v>130</v>
      </c>
      <c r="P59" s="58"/>
    </row>
    <row r="60" spans="1:16" ht="15.95" customHeight="1" x14ac:dyDescent="0.45">
      <c r="A60" s="19" t="s">
        <v>81</v>
      </c>
      <c r="B60" s="49">
        <v>605222.55000000005</v>
      </c>
      <c r="C60" s="49">
        <v>299770.7</v>
      </c>
      <c r="D60" s="49">
        <v>801658.81</v>
      </c>
      <c r="E60" s="54">
        <v>0</v>
      </c>
      <c r="F60" s="49">
        <v>278644</v>
      </c>
      <c r="G60" s="49">
        <v>28880307</v>
      </c>
      <c r="H60" s="48">
        <f t="shared" si="4"/>
        <v>0</v>
      </c>
      <c r="I60" s="49">
        <v>13880376.76</v>
      </c>
      <c r="J60" s="52">
        <v>16699795</v>
      </c>
      <c r="K60" s="53">
        <v>0</v>
      </c>
      <c r="L60" s="53">
        <v>0</v>
      </c>
      <c r="M60" s="49">
        <v>3041000</v>
      </c>
      <c r="N60" s="53">
        <v>0</v>
      </c>
      <c r="O60" s="20" t="s">
        <v>167</v>
      </c>
      <c r="P60" s="58"/>
    </row>
    <row r="61" spans="1:16" ht="15.95" customHeight="1" x14ac:dyDescent="0.45">
      <c r="A61" s="19" t="s">
        <v>82</v>
      </c>
      <c r="B61" s="49">
        <v>342410.65</v>
      </c>
      <c r="C61" s="49">
        <v>198819.7</v>
      </c>
      <c r="D61" s="49">
        <v>206067.07</v>
      </c>
      <c r="E61" s="54">
        <v>0</v>
      </c>
      <c r="F61" s="49">
        <v>167451.6</v>
      </c>
      <c r="G61" s="49">
        <v>26562888</v>
      </c>
      <c r="H61" s="48">
        <f t="shared" si="4"/>
        <v>0</v>
      </c>
      <c r="I61" s="49">
        <v>12367894.77</v>
      </c>
      <c r="J61" s="52">
        <v>15090691</v>
      </c>
      <c r="K61" s="53">
        <v>0</v>
      </c>
      <c r="L61" s="53">
        <v>0</v>
      </c>
      <c r="M61" s="49">
        <v>4074252.35</v>
      </c>
      <c r="N61" s="53">
        <v>0</v>
      </c>
      <c r="O61" s="21" t="s">
        <v>199</v>
      </c>
      <c r="P61" s="58"/>
    </row>
    <row r="62" spans="1:16" ht="15.95" customHeight="1" x14ac:dyDescent="0.25">
      <c r="A62" s="19" t="s">
        <v>83</v>
      </c>
      <c r="B62" s="56">
        <f>B63+B64+B65</f>
        <v>1315042.52</v>
      </c>
      <c r="C62" s="56">
        <f t="shared" ref="C62:N62" si="14">C63+C64+C65</f>
        <v>2613134.06</v>
      </c>
      <c r="D62" s="56">
        <f t="shared" si="14"/>
        <v>550391.59120844002</v>
      </c>
      <c r="E62" s="56">
        <f t="shared" si="14"/>
        <v>254626</v>
      </c>
      <c r="F62" s="56">
        <f t="shared" si="14"/>
        <v>166953.35</v>
      </c>
      <c r="G62" s="56">
        <f t="shared" si="14"/>
        <v>72505730</v>
      </c>
      <c r="H62" s="48">
        <f t="shared" si="4"/>
        <v>0</v>
      </c>
      <c r="I62" s="56">
        <f t="shared" si="14"/>
        <v>32593187.66</v>
      </c>
      <c r="J62" s="57">
        <f t="shared" si="14"/>
        <v>40360329.18</v>
      </c>
      <c r="K62" s="53">
        <v>0</v>
      </c>
      <c r="L62" s="53">
        <v>0</v>
      </c>
      <c r="M62" s="56">
        <f t="shared" si="14"/>
        <v>6277196.9100000001</v>
      </c>
      <c r="N62" s="53">
        <v>0</v>
      </c>
      <c r="O62" s="16" t="s">
        <v>131</v>
      </c>
      <c r="P62" s="58"/>
    </row>
    <row r="63" spans="1:16" ht="15.95" customHeight="1" x14ac:dyDescent="0.45">
      <c r="A63" s="19" t="s">
        <v>84</v>
      </c>
      <c r="B63" s="49">
        <v>796520.78</v>
      </c>
      <c r="C63" s="49">
        <v>911130.68</v>
      </c>
      <c r="D63" s="49">
        <v>279342.34000000003</v>
      </c>
      <c r="E63" s="54">
        <v>0</v>
      </c>
      <c r="F63" s="49">
        <v>79240.350000000006</v>
      </c>
      <c r="G63" s="49">
        <v>32381508</v>
      </c>
      <c r="H63" s="48">
        <f t="shared" si="4"/>
        <v>0</v>
      </c>
      <c r="I63" s="49">
        <v>15942291.85</v>
      </c>
      <c r="J63" s="52">
        <v>14860229</v>
      </c>
      <c r="K63" s="53">
        <v>0</v>
      </c>
      <c r="L63" s="53">
        <v>0</v>
      </c>
      <c r="M63" s="49">
        <v>1894482.24</v>
      </c>
      <c r="N63" s="53">
        <v>0</v>
      </c>
      <c r="O63" s="20" t="s">
        <v>169</v>
      </c>
      <c r="P63" s="58"/>
    </row>
    <row r="64" spans="1:16" ht="15.95" customHeight="1" x14ac:dyDescent="0.45">
      <c r="A64" s="19" t="s">
        <v>85</v>
      </c>
      <c r="B64" s="49">
        <v>262733.44</v>
      </c>
      <c r="C64" s="49">
        <v>193178.47</v>
      </c>
      <c r="D64" s="59">
        <v>196561.28</v>
      </c>
      <c r="E64" s="49">
        <v>133782</v>
      </c>
      <c r="F64" s="49">
        <v>84188</v>
      </c>
      <c r="G64" s="49">
        <v>25176892</v>
      </c>
      <c r="H64" s="48">
        <f t="shared" si="4"/>
        <v>0</v>
      </c>
      <c r="I64" s="49">
        <v>9434526.5099999998</v>
      </c>
      <c r="J64" s="52">
        <v>13749028.18</v>
      </c>
      <c r="K64" s="53">
        <v>0</v>
      </c>
      <c r="L64" s="53">
        <v>0</v>
      </c>
      <c r="M64" s="49">
        <v>2791714.67</v>
      </c>
      <c r="N64" s="53">
        <v>0</v>
      </c>
      <c r="O64" s="20" t="s">
        <v>168</v>
      </c>
      <c r="P64" s="58"/>
    </row>
    <row r="65" spans="1:16" ht="15.95" customHeight="1" x14ac:dyDescent="0.45">
      <c r="A65" s="19" t="s">
        <v>86</v>
      </c>
      <c r="B65" s="49">
        <v>255788.3</v>
      </c>
      <c r="C65" s="49">
        <v>1508824.91</v>
      </c>
      <c r="D65" s="49">
        <v>74487.971208439994</v>
      </c>
      <c r="E65" s="49">
        <v>120844</v>
      </c>
      <c r="F65" s="49">
        <v>3525</v>
      </c>
      <c r="G65" s="49">
        <v>14947330</v>
      </c>
      <c r="H65" s="48">
        <f t="shared" si="4"/>
        <v>0</v>
      </c>
      <c r="I65" s="49">
        <v>7216369.2999999998</v>
      </c>
      <c r="J65" s="52">
        <v>11751072</v>
      </c>
      <c r="K65" s="53">
        <v>0</v>
      </c>
      <c r="L65" s="53">
        <v>0</v>
      </c>
      <c r="M65" s="49">
        <v>1591000</v>
      </c>
      <c r="N65" s="53">
        <v>0</v>
      </c>
      <c r="O65" s="22" t="s">
        <v>200</v>
      </c>
      <c r="P65" s="58"/>
    </row>
    <row r="66" spans="1:16" ht="15.95" customHeight="1" x14ac:dyDescent="0.25">
      <c r="A66" s="19" t="s">
        <v>87</v>
      </c>
      <c r="B66" s="56">
        <f>B67+B68+B69+B70</f>
        <v>2235478.42</v>
      </c>
      <c r="C66" s="56">
        <f t="shared" ref="C66:N66" si="15">C67+C68+C69+C70</f>
        <v>1328877.2500000002</v>
      </c>
      <c r="D66" s="56">
        <f t="shared" si="15"/>
        <v>1616072.9100000001</v>
      </c>
      <c r="E66" s="56">
        <f t="shared" si="15"/>
        <v>1341465</v>
      </c>
      <c r="F66" s="56">
        <f t="shared" si="15"/>
        <v>394423.79000000004</v>
      </c>
      <c r="G66" s="56">
        <f t="shared" si="15"/>
        <v>90880453.079999998</v>
      </c>
      <c r="H66" s="48">
        <f t="shared" si="4"/>
        <v>0</v>
      </c>
      <c r="I66" s="56">
        <f t="shared" si="15"/>
        <v>48175479.850000001</v>
      </c>
      <c r="J66" s="57">
        <f t="shared" si="15"/>
        <v>67338324.120000005</v>
      </c>
      <c r="K66" s="53">
        <v>0</v>
      </c>
      <c r="L66" s="53">
        <v>0</v>
      </c>
      <c r="M66" s="56">
        <f t="shared" si="15"/>
        <v>26698971.34</v>
      </c>
      <c r="N66" s="53">
        <v>0</v>
      </c>
      <c r="O66" s="16" t="s">
        <v>132</v>
      </c>
      <c r="P66" s="58"/>
    </row>
    <row r="67" spans="1:16" ht="15.95" customHeight="1" x14ac:dyDescent="0.45">
      <c r="A67" s="19" t="s">
        <v>88</v>
      </c>
      <c r="B67" s="49">
        <v>1575229.27</v>
      </c>
      <c r="C67" s="49">
        <v>633273.17000000004</v>
      </c>
      <c r="D67" s="49">
        <v>1028409.56</v>
      </c>
      <c r="E67" s="54">
        <v>0</v>
      </c>
      <c r="F67" s="49">
        <v>64123.79</v>
      </c>
      <c r="G67" s="49">
        <v>23125902</v>
      </c>
      <c r="H67" s="48">
        <f t="shared" si="4"/>
        <v>0</v>
      </c>
      <c r="I67" s="49">
        <v>11260458.74</v>
      </c>
      <c r="J67" s="52">
        <v>18992053</v>
      </c>
      <c r="K67" s="53">
        <v>0</v>
      </c>
      <c r="L67" s="53">
        <v>0</v>
      </c>
      <c r="M67" s="49">
        <v>3807576.98</v>
      </c>
      <c r="N67" s="53">
        <v>0</v>
      </c>
      <c r="O67" s="20" t="s">
        <v>170</v>
      </c>
      <c r="P67" s="58"/>
    </row>
    <row r="68" spans="1:16" ht="15.95" customHeight="1" x14ac:dyDescent="0.45">
      <c r="A68" s="19" t="s">
        <v>89</v>
      </c>
      <c r="B68" s="49">
        <v>310915.96000000002</v>
      </c>
      <c r="C68" s="49">
        <v>398676.28</v>
      </c>
      <c r="D68" s="49">
        <v>256916.98</v>
      </c>
      <c r="E68" s="49">
        <v>1009205</v>
      </c>
      <c r="F68" s="49">
        <v>78830</v>
      </c>
      <c r="G68" s="49">
        <v>35326860.079999998</v>
      </c>
      <c r="H68" s="48">
        <f t="shared" si="4"/>
        <v>0</v>
      </c>
      <c r="I68" s="49">
        <v>15434362.5</v>
      </c>
      <c r="J68" s="52">
        <v>20863059.690000001</v>
      </c>
      <c r="K68" s="53">
        <v>0</v>
      </c>
      <c r="L68" s="53">
        <v>0</v>
      </c>
      <c r="M68" s="49">
        <v>18124448.629999999</v>
      </c>
      <c r="N68" s="53">
        <v>0</v>
      </c>
      <c r="O68" s="20" t="s">
        <v>171</v>
      </c>
      <c r="P68" s="58"/>
    </row>
    <row r="69" spans="1:16" ht="15.95" customHeight="1" x14ac:dyDescent="0.45">
      <c r="A69" s="19" t="s">
        <v>90</v>
      </c>
      <c r="B69" s="49">
        <v>196765.12</v>
      </c>
      <c r="C69" s="49">
        <v>277383</v>
      </c>
      <c r="D69" s="49">
        <v>168733.89</v>
      </c>
      <c r="E69" s="49">
        <v>332260</v>
      </c>
      <c r="F69" s="49">
        <v>206490</v>
      </c>
      <c r="G69" s="49">
        <v>29216838</v>
      </c>
      <c r="H69" s="48">
        <f t="shared" si="4"/>
        <v>0</v>
      </c>
      <c r="I69" s="49">
        <v>13614910.039999999</v>
      </c>
      <c r="J69" s="52">
        <v>15887645</v>
      </c>
      <c r="K69" s="53">
        <v>0</v>
      </c>
      <c r="L69" s="53">
        <v>0</v>
      </c>
      <c r="M69" s="49">
        <v>3041865.18</v>
      </c>
      <c r="N69" s="53">
        <v>0</v>
      </c>
      <c r="O69" s="20" t="s">
        <v>172</v>
      </c>
      <c r="P69" s="58"/>
    </row>
    <row r="70" spans="1:16" ht="15.95" customHeight="1" x14ac:dyDescent="0.45">
      <c r="A70" s="19" t="s">
        <v>91</v>
      </c>
      <c r="B70" s="49">
        <v>152568.07</v>
      </c>
      <c r="C70" s="49">
        <v>19544.8</v>
      </c>
      <c r="D70" s="49">
        <v>162012.48000000001</v>
      </c>
      <c r="E70" s="54">
        <v>0</v>
      </c>
      <c r="F70" s="49">
        <v>44980</v>
      </c>
      <c r="G70" s="49">
        <v>3210853</v>
      </c>
      <c r="H70" s="48">
        <f t="shared" si="4"/>
        <v>0</v>
      </c>
      <c r="I70" s="49">
        <v>7865748.5700000003</v>
      </c>
      <c r="J70" s="52">
        <v>11595566.43</v>
      </c>
      <c r="K70" s="53">
        <v>0</v>
      </c>
      <c r="L70" s="53">
        <v>0</v>
      </c>
      <c r="M70" s="49">
        <v>1725080.55</v>
      </c>
      <c r="N70" s="53">
        <v>0</v>
      </c>
      <c r="O70" s="21" t="s">
        <v>201</v>
      </c>
      <c r="P70" s="58"/>
    </row>
    <row r="71" spans="1:16" ht="15.95" customHeight="1" x14ac:dyDescent="0.25">
      <c r="A71" s="19" t="s">
        <v>92</v>
      </c>
      <c r="B71" s="56">
        <f>B72+B73+B74+B75+B76</f>
        <v>2948076.92</v>
      </c>
      <c r="C71" s="56">
        <f>C72+C73+C74+C75+C76</f>
        <v>1683455.62</v>
      </c>
      <c r="D71" s="56">
        <f t="shared" ref="D71:N71" si="16">D72+D73+D74+D75+D76</f>
        <v>2706082.54</v>
      </c>
      <c r="E71" s="56">
        <f t="shared" si="16"/>
        <v>653364</v>
      </c>
      <c r="F71" s="56">
        <f t="shared" si="16"/>
        <v>624500.9</v>
      </c>
      <c r="G71" s="56">
        <f t="shared" si="16"/>
        <v>137021426</v>
      </c>
      <c r="H71" s="48">
        <f t="shared" si="4"/>
        <v>0</v>
      </c>
      <c r="I71" s="56">
        <f t="shared" si="16"/>
        <v>59857609.880000003</v>
      </c>
      <c r="J71" s="57">
        <f t="shared" si="16"/>
        <v>84791169.49000001</v>
      </c>
      <c r="K71" s="53">
        <v>0</v>
      </c>
      <c r="L71" s="53">
        <v>0</v>
      </c>
      <c r="M71" s="56">
        <f t="shared" si="16"/>
        <v>17151609.239999998</v>
      </c>
      <c r="N71" s="53">
        <v>0</v>
      </c>
      <c r="O71" s="16" t="s">
        <v>133</v>
      </c>
      <c r="P71" s="58"/>
    </row>
    <row r="72" spans="1:16" ht="15.95" customHeight="1" x14ac:dyDescent="0.45">
      <c r="A72" s="19" t="s">
        <v>93</v>
      </c>
      <c r="B72" s="49">
        <v>165369.54999999999</v>
      </c>
      <c r="C72" s="49">
        <v>60510.62</v>
      </c>
      <c r="D72" s="49">
        <v>189641.54</v>
      </c>
      <c r="E72" s="54">
        <v>0</v>
      </c>
      <c r="F72" s="49">
        <v>264303</v>
      </c>
      <c r="G72" s="49">
        <v>27943301</v>
      </c>
      <c r="H72" s="48">
        <f t="shared" si="4"/>
        <v>0</v>
      </c>
      <c r="I72" s="49">
        <v>11613107</v>
      </c>
      <c r="J72" s="52">
        <v>13563915.49</v>
      </c>
      <c r="K72" s="53">
        <v>0</v>
      </c>
      <c r="L72" s="53">
        <v>0</v>
      </c>
      <c r="M72" s="49">
        <v>3786500</v>
      </c>
      <c r="N72" s="53">
        <v>0</v>
      </c>
      <c r="O72" s="21" t="s">
        <v>202</v>
      </c>
      <c r="P72" s="58"/>
    </row>
    <row r="73" spans="1:16" ht="15.95" customHeight="1" x14ac:dyDescent="0.45">
      <c r="A73" s="19" t="s">
        <v>94</v>
      </c>
      <c r="B73" s="49">
        <v>223740.7</v>
      </c>
      <c r="C73" s="49">
        <v>638059.69999999995</v>
      </c>
      <c r="D73" s="49">
        <v>85676.92</v>
      </c>
      <c r="E73" s="54">
        <v>0</v>
      </c>
      <c r="F73" s="49">
        <v>600</v>
      </c>
      <c r="G73" s="49">
        <v>23648202</v>
      </c>
      <c r="H73" s="48">
        <f t="shared" si="4"/>
        <v>0</v>
      </c>
      <c r="I73" s="49">
        <v>11842195.18</v>
      </c>
      <c r="J73" s="52">
        <v>16411881</v>
      </c>
      <c r="K73" s="53">
        <v>0</v>
      </c>
      <c r="L73" s="53">
        <v>0</v>
      </c>
      <c r="M73" s="49">
        <v>2927911</v>
      </c>
      <c r="N73" s="53">
        <v>0</v>
      </c>
      <c r="O73" s="21" t="s">
        <v>203</v>
      </c>
      <c r="P73" s="58"/>
    </row>
    <row r="74" spans="1:16" ht="15.95" customHeight="1" x14ac:dyDescent="0.45">
      <c r="A74" s="19" t="s">
        <v>95</v>
      </c>
      <c r="B74" s="49">
        <v>489296.17</v>
      </c>
      <c r="C74" s="49">
        <v>621332.80000000005</v>
      </c>
      <c r="D74" s="49">
        <v>368322.34</v>
      </c>
      <c r="E74" s="49">
        <v>653364</v>
      </c>
      <c r="F74" s="49">
        <v>343000.9</v>
      </c>
      <c r="G74" s="49">
        <v>47386881</v>
      </c>
      <c r="H74" s="48">
        <f t="shared" si="4"/>
        <v>0</v>
      </c>
      <c r="I74" s="49">
        <v>19880907.109999999</v>
      </c>
      <c r="J74" s="52">
        <v>22741446</v>
      </c>
      <c r="K74" s="53">
        <v>0</v>
      </c>
      <c r="L74" s="53">
        <v>0</v>
      </c>
      <c r="M74" s="49">
        <v>5734000</v>
      </c>
      <c r="N74" s="53">
        <v>0</v>
      </c>
      <c r="O74" s="20" t="s">
        <v>175</v>
      </c>
      <c r="P74" s="58"/>
    </row>
    <row r="75" spans="1:16" ht="15.95" customHeight="1" x14ac:dyDescent="0.45">
      <c r="A75" s="19" t="s">
        <v>96</v>
      </c>
      <c r="B75" s="49">
        <v>495052.95</v>
      </c>
      <c r="C75" s="49">
        <v>142439</v>
      </c>
      <c r="D75" s="49">
        <v>60815.65</v>
      </c>
      <c r="E75" s="54">
        <v>0</v>
      </c>
      <c r="F75" s="49">
        <v>450</v>
      </c>
      <c r="G75" s="49">
        <v>15478841</v>
      </c>
      <c r="H75" s="48">
        <f t="shared" si="4"/>
        <v>0</v>
      </c>
      <c r="I75" s="49">
        <v>7735639.3499999996</v>
      </c>
      <c r="J75" s="52">
        <v>13617410</v>
      </c>
      <c r="K75" s="53">
        <v>0</v>
      </c>
      <c r="L75" s="53">
        <v>0</v>
      </c>
      <c r="M75" s="49">
        <v>1049669.92</v>
      </c>
      <c r="N75" s="53">
        <v>0</v>
      </c>
      <c r="O75" s="20" t="s">
        <v>174</v>
      </c>
      <c r="P75" s="58"/>
    </row>
    <row r="76" spans="1:16" ht="15.95" customHeight="1" x14ac:dyDescent="0.45">
      <c r="A76" s="19" t="s">
        <v>97</v>
      </c>
      <c r="B76" s="49">
        <v>1574617.55</v>
      </c>
      <c r="C76" s="49">
        <v>221113.5</v>
      </c>
      <c r="D76" s="49">
        <v>2001626.09</v>
      </c>
      <c r="E76" s="54">
        <v>0</v>
      </c>
      <c r="F76" s="49">
        <v>16147</v>
      </c>
      <c r="G76" s="49">
        <v>22564201</v>
      </c>
      <c r="H76" s="48">
        <f t="shared" si="4"/>
        <v>0</v>
      </c>
      <c r="I76" s="49">
        <v>8785761.2400000002</v>
      </c>
      <c r="J76" s="52">
        <v>18456517</v>
      </c>
      <c r="K76" s="53">
        <v>0</v>
      </c>
      <c r="L76" s="53">
        <v>0</v>
      </c>
      <c r="M76" s="49">
        <v>3653528.32</v>
      </c>
      <c r="N76" s="53">
        <v>0</v>
      </c>
      <c r="O76" s="20" t="s">
        <v>173</v>
      </c>
      <c r="P76" s="58"/>
    </row>
    <row r="77" spans="1:16" ht="15.95" customHeight="1" x14ac:dyDescent="0.25">
      <c r="A77" s="19" t="s">
        <v>98</v>
      </c>
      <c r="B77" s="49">
        <v>7618211.6900000004</v>
      </c>
      <c r="C77" s="49">
        <v>5785669.7699999996</v>
      </c>
      <c r="D77" s="56">
        <f>D78</f>
        <v>1663223.07</v>
      </c>
      <c r="E77" s="56">
        <f t="shared" ref="E77:N77" si="17">E78</f>
        <v>0</v>
      </c>
      <c r="F77" s="56">
        <f t="shared" si="17"/>
        <v>79510</v>
      </c>
      <c r="G77" s="56">
        <f t="shared" si="17"/>
        <v>63357403</v>
      </c>
      <c r="H77" s="56">
        <f t="shared" si="17"/>
        <v>0</v>
      </c>
      <c r="I77" s="56">
        <f t="shared" si="17"/>
        <v>26282972.350000001</v>
      </c>
      <c r="J77" s="57">
        <f t="shared" si="17"/>
        <v>16977500</v>
      </c>
      <c r="K77" s="53">
        <v>0</v>
      </c>
      <c r="L77" s="53">
        <v>0</v>
      </c>
      <c r="M77" s="56">
        <f t="shared" si="17"/>
        <v>12713309.99</v>
      </c>
      <c r="N77" s="53">
        <v>0</v>
      </c>
      <c r="O77" s="16" t="s">
        <v>134</v>
      </c>
      <c r="P77" s="58"/>
    </row>
    <row r="78" spans="1:16" ht="15.95" customHeight="1" x14ac:dyDescent="0.45">
      <c r="A78" s="19" t="s">
        <v>99</v>
      </c>
      <c r="B78" s="49">
        <v>7618211.6900000004</v>
      </c>
      <c r="C78" s="49">
        <v>5785669.7699999996</v>
      </c>
      <c r="D78" s="49">
        <v>1663223.07</v>
      </c>
      <c r="E78" s="54">
        <v>0</v>
      </c>
      <c r="F78" s="49">
        <v>79510</v>
      </c>
      <c r="G78" s="49">
        <v>63357403</v>
      </c>
      <c r="H78" s="48">
        <f t="shared" si="4"/>
        <v>0</v>
      </c>
      <c r="I78" s="49">
        <v>26282972.350000001</v>
      </c>
      <c r="J78" s="52">
        <v>16977500</v>
      </c>
      <c r="K78" s="53">
        <v>0</v>
      </c>
      <c r="L78" s="53">
        <v>0</v>
      </c>
      <c r="M78" s="49">
        <v>12713309.99</v>
      </c>
      <c r="N78" s="53">
        <v>0</v>
      </c>
      <c r="O78" s="20" t="s">
        <v>176</v>
      </c>
      <c r="P78" s="58"/>
    </row>
    <row r="79" spans="1:16" ht="15.95" customHeight="1" x14ac:dyDescent="0.25">
      <c r="A79" s="19" t="s">
        <v>100</v>
      </c>
      <c r="B79" s="56">
        <f>B80+B81+B82</f>
        <v>9523208.3699999992</v>
      </c>
      <c r="C79" s="56">
        <f t="shared" ref="C79:N79" si="18">C80+C81+C82</f>
        <v>2834395.2</v>
      </c>
      <c r="D79" s="56">
        <f t="shared" si="18"/>
        <v>2788581.44</v>
      </c>
      <c r="E79" s="56">
        <f t="shared" si="18"/>
        <v>3811415</v>
      </c>
      <c r="F79" s="56">
        <f t="shared" si="18"/>
        <v>854245</v>
      </c>
      <c r="G79" s="56">
        <f t="shared" si="18"/>
        <v>77716401</v>
      </c>
      <c r="H79" s="48">
        <f t="shared" si="4"/>
        <v>0</v>
      </c>
      <c r="I79" s="56">
        <f t="shared" si="18"/>
        <v>37446072.920000002</v>
      </c>
      <c r="J79" s="57">
        <f t="shared" si="18"/>
        <v>38775899</v>
      </c>
      <c r="K79" s="53">
        <v>0</v>
      </c>
      <c r="L79" s="53">
        <v>0</v>
      </c>
      <c r="M79" s="56">
        <f t="shared" si="18"/>
        <v>12421912.140000001</v>
      </c>
      <c r="N79" s="53">
        <v>0</v>
      </c>
      <c r="O79" s="16" t="s">
        <v>135</v>
      </c>
      <c r="P79" s="58"/>
    </row>
    <row r="80" spans="1:16" ht="15.95" customHeight="1" x14ac:dyDescent="0.45">
      <c r="A80" s="19" t="s">
        <v>101</v>
      </c>
      <c r="B80" s="49">
        <v>6501234.6100000003</v>
      </c>
      <c r="C80" s="49">
        <v>1643046</v>
      </c>
      <c r="D80" s="49">
        <v>1044666.42</v>
      </c>
      <c r="E80" s="49">
        <v>2483758</v>
      </c>
      <c r="F80" s="49">
        <v>210595</v>
      </c>
      <c r="G80" s="49">
        <v>31270822</v>
      </c>
      <c r="H80" s="48">
        <f t="shared" si="4"/>
        <v>0</v>
      </c>
      <c r="I80" s="49">
        <v>13082306.52</v>
      </c>
      <c r="J80" s="52">
        <v>10226536</v>
      </c>
      <c r="K80" s="53">
        <v>0</v>
      </c>
      <c r="L80" s="53">
        <v>0</v>
      </c>
      <c r="M80" s="49">
        <v>7379111.25</v>
      </c>
      <c r="N80" s="53">
        <v>0</v>
      </c>
      <c r="O80" s="20" t="s">
        <v>177</v>
      </c>
      <c r="P80" s="58"/>
    </row>
    <row r="81" spans="1:16" ht="15.95" customHeight="1" x14ac:dyDescent="0.45">
      <c r="A81" s="19" t="s">
        <v>102</v>
      </c>
      <c r="B81" s="49">
        <v>2400554.39</v>
      </c>
      <c r="C81" s="49">
        <v>450684.8</v>
      </c>
      <c r="D81" s="49">
        <v>338355.05</v>
      </c>
      <c r="E81" s="49">
        <v>1229205</v>
      </c>
      <c r="F81" s="49">
        <v>299060</v>
      </c>
      <c r="G81" s="49">
        <v>19264122</v>
      </c>
      <c r="H81" s="48">
        <f t="shared" si="4"/>
        <v>0</v>
      </c>
      <c r="I81" s="49">
        <v>10549199.35</v>
      </c>
      <c r="J81" s="52">
        <v>12990708</v>
      </c>
      <c r="K81" s="53">
        <v>0</v>
      </c>
      <c r="L81" s="53">
        <v>0</v>
      </c>
      <c r="M81" s="49">
        <v>2047000</v>
      </c>
      <c r="N81" s="53">
        <v>0</v>
      </c>
      <c r="O81" s="21" t="s">
        <v>204</v>
      </c>
      <c r="P81" s="58"/>
    </row>
    <row r="82" spans="1:16" ht="15.95" customHeight="1" x14ac:dyDescent="0.45">
      <c r="A82" s="19" t="s">
        <v>103</v>
      </c>
      <c r="B82" s="49">
        <v>621419.37</v>
      </c>
      <c r="C82" s="49">
        <v>740664.4</v>
      </c>
      <c r="D82" s="49">
        <v>1405559.97</v>
      </c>
      <c r="E82" s="49">
        <v>98452</v>
      </c>
      <c r="F82" s="49">
        <v>344590</v>
      </c>
      <c r="G82" s="49">
        <v>27181457</v>
      </c>
      <c r="H82" s="48">
        <f t="shared" si="4"/>
        <v>0</v>
      </c>
      <c r="I82" s="49">
        <v>13814567.050000001</v>
      </c>
      <c r="J82" s="52">
        <v>15558655</v>
      </c>
      <c r="K82" s="53">
        <v>0</v>
      </c>
      <c r="L82" s="53">
        <v>0</v>
      </c>
      <c r="M82" s="49">
        <v>2995800.89</v>
      </c>
      <c r="N82" s="53">
        <v>0</v>
      </c>
      <c r="O82" s="21" t="s">
        <v>205</v>
      </c>
      <c r="P82" s="58"/>
    </row>
    <row r="83" spans="1:16" ht="15.95" customHeight="1" x14ac:dyDescent="0.25">
      <c r="A83" s="19" t="s">
        <v>104</v>
      </c>
      <c r="B83" s="56">
        <f>B84+B85</f>
        <v>2048160.38</v>
      </c>
      <c r="C83" s="56">
        <f t="shared" ref="C83:N83" si="19">C84+C85</f>
        <v>1514717.35</v>
      </c>
      <c r="D83" s="56">
        <f t="shared" si="19"/>
        <v>1344039.04</v>
      </c>
      <c r="E83" s="56">
        <f t="shared" si="19"/>
        <v>132476.75</v>
      </c>
      <c r="F83" s="56">
        <f t="shared" si="19"/>
        <v>225621</v>
      </c>
      <c r="G83" s="56">
        <f t="shared" si="19"/>
        <v>60104786.739999995</v>
      </c>
      <c r="H83" s="48">
        <f t="shared" si="4"/>
        <v>0</v>
      </c>
      <c r="I83" s="56">
        <f t="shared" si="19"/>
        <v>24709805.140000001</v>
      </c>
      <c r="J83" s="57">
        <f t="shared" si="19"/>
        <v>38889314.289999999</v>
      </c>
      <c r="K83" s="53">
        <v>0</v>
      </c>
      <c r="L83" s="53">
        <v>0</v>
      </c>
      <c r="M83" s="56">
        <f t="shared" si="19"/>
        <v>11658383.719999999</v>
      </c>
      <c r="N83" s="53">
        <v>0</v>
      </c>
      <c r="O83" s="16" t="s">
        <v>136</v>
      </c>
      <c r="P83" s="58"/>
    </row>
    <row r="84" spans="1:16" ht="15.95" customHeight="1" x14ac:dyDescent="0.45">
      <c r="A84" s="19" t="s">
        <v>105</v>
      </c>
      <c r="B84" s="49">
        <v>1811580.13</v>
      </c>
      <c r="C84" s="49">
        <v>1221366</v>
      </c>
      <c r="D84" s="49">
        <v>1252931.17</v>
      </c>
      <c r="E84" s="49">
        <v>60200</v>
      </c>
      <c r="F84" s="49">
        <v>78422</v>
      </c>
      <c r="G84" s="49">
        <v>36283516</v>
      </c>
      <c r="H84" s="48">
        <f t="shared" si="4"/>
        <v>0</v>
      </c>
      <c r="I84" s="49">
        <v>15158550.34</v>
      </c>
      <c r="J84" s="52">
        <v>23755368.359999999</v>
      </c>
      <c r="K84" s="53">
        <v>0</v>
      </c>
      <c r="L84" s="53">
        <v>0</v>
      </c>
      <c r="M84" s="49">
        <v>7823331.7199999997</v>
      </c>
      <c r="N84" s="53">
        <v>0</v>
      </c>
      <c r="O84" s="20" t="s">
        <v>178</v>
      </c>
      <c r="P84" s="58"/>
    </row>
    <row r="85" spans="1:16" ht="15.95" customHeight="1" x14ac:dyDescent="0.45">
      <c r="A85" s="19" t="s">
        <v>106</v>
      </c>
      <c r="B85" s="49">
        <v>236580.25</v>
      </c>
      <c r="C85" s="49">
        <v>293351.34999999998</v>
      </c>
      <c r="D85" s="49">
        <v>91107.87</v>
      </c>
      <c r="E85" s="49">
        <v>72276.75</v>
      </c>
      <c r="F85" s="49">
        <v>147199</v>
      </c>
      <c r="G85" s="49">
        <v>23821270.739999998</v>
      </c>
      <c r="H85" s="48">
        <f t="shared" si="4"/>
        <v>0</v>
      </c>
      <c r="I85" s="49">
        <v>9551254.8000000007</v>
      </c>
      <c r="J85" s="52">
        <v>15133945.93</v>
      </c>
      <c r="K85" s="53">
        <v>0</v>
      </c>
      <c r="L85" s="53">
        <v>0</v>
      </c>
      <c r="M85" s="49">
        <v>3835052</v>
      </c>
      <c r="N85" s="53">
        <v>0</v>
      </c>
      <c r="O85" s="20" t="s">
        <v>179</v>
      </c>
      <c r="P85" s="58"/>
    </row>
    <row r="86" spans="1:16" ht="15.95" customHeight="1" x14ac:dyDescent="0.25">
      <c r="A86" s="19" t="s">
        <v>107</v>
      </c>
      <c r="B86" s="56">
        <f>B87+B88</f>
        <v>2110118.1100000003</v>
      </c>
      <c r="C86" s="56">
        <f t="shared" ref="C86:N86" si="20">C87+C88</f>
        <v>1671538.5</v>
      </c>
      <c r="D86" s="56">
        <f t="shared" si="20"/>
        <v>3030017.2800000003</v>
      </c>
      <c r="E86" s="56">
        <f t="shared" si="20"/>
        <v>646035</v>
      </c>
      <c r="F86" s="56">
        <f t="shared" si="20"/>
        <v>178089.61</v>
      </c>
      <c r="G86" s="56">
        <f t="shared" si="20"/>
        <v>71846797.870000005</v>
      </c>
      <c r="H86" s="48">
        <f t="shared" si="4"/>
        <v>0</v>
      </c>
      <c r="I86" s="56">
        <f t="shared" si="20"/>
        <v>30564438.550000001</v>
      </c>
      <c r="J86" s="57">
        <f t="shared" si="20"/>
        <v>32213234.119999997</v>
      </c>
      <c r="K86" s="53">
        <v>0</v>
      </c>
      <c r="L86" s="53">
        <v>0</v>
      </c>
      <c r="M86" s="56">
        <f t="shared" si="20"/>
        <v>10413211.710000001</v>
      </c>
      <c r="N86" s="53">
        <v>0</v>
      </c>
      <c r="O86" s="16" t="s">
        <v>137</v>
      </c>
      <c r="P86" s="58"/>
    </row>
    <row r="87" spans="1:16" ht="15.95" customHeight="1" x14ac:dyDescent="0.45">
      <c r="A87" s="19" t="s">
        <v>108</v>
      </c>
      <c r="B87" s="49">
        <v>1381558.58</v>
      </c>
      <c r="C87" s="49">
        <v>444796.5</v>
      </c>
      <c r="D87" s="49">
        <v>2513213.7000000002</v>
      </c>
      <c r="E87" s="54">
        <v>0</v>
      </c>
      <c r="F87" s="49">
        <v>136834.5</v>
      </c>
      <c r="G87" s="49">
        <v>18422953</v>
      </c>
      <c r="H87" s="48">
        <f t="shared" si="4"/>
        <v>0</v>
      </c>
      <c r="I87" s="49">
        <v>5964361.1799999997</v>
      </c>
      <c r="J87" s="52">
        <v>13658976.119999999</v>
      </c>
      <c r="K87" s="53">
        <v>0</v>
      </c>
      <c r="L87" s="53">
        <v>0</v>
      </c>
      <c r="M87" s="49">
        <v>4526000</v>
      </c>
      <c r="N87" s="53">
        <v>0</v>
      </c>
      <c r="O87" s="20" t="s">
        <v>180</v>
      </c>
      <c r="P87" s="58"/>
    </row>
    <row r="88" spans="1:16" ht="15.95" customHeight="1" x14ac:dyDescent="0.45">
      <c r="A88" s="19" t="s">
        <v>109</v>
      </c>
      <c r="B88" s="49">
        <v>728559.53</v>
      </c>
      <c r="C88" s="49">
        <v>1226742</v>
      </c>
      <c r="D88" s="49">
        <v>516803.58</v>
      </c>
      <c r="E88" s="49">
        <v>646035</v>
      </c>
      <c r="F88" s="49">
        <v>41255.11</v>
      </c>
      <c r="G88" s="49">
        <v>53423844.869999997</v>
      </c>
      <c r="H88" s="48">
        <f t="shared" si="4"/>
        <v>0</v>
      </c>
      <c r="I88" s="49">
        <v>24600077.370000001</v>
      </c>
      <c r="J88" s="52">
        <v>18554258</v>
      </c>
      <c r="K88" s="53">
        <v>0</v>
      </c>
      <c r="L88" s="53">
        <v>0</v>
      </c>
      <c r="M88" s="49">
        <v>5887211.71</v>
      </c>
      <c r="N88" s="53">
        <v>0</v>
      </c>
      <c r="O88" s="20" t="s">
        <v>181</v>
      </c>
      <c r="P88" s="58"/>
    </row>
    <row r="89" spans="1:16" ht="15.95" customHeight="1" x14ac:dyDescent="0.25">
      <c r="A89" s="19" t="s">
        <v>110</v>
      </c>
      <c r="B89" s="56">
        <f>B90+B91+B92</f>
        <v>1228306.93</v>
      </c>
      <c r="C89" s="56">
        <f t="shared" ref="C89:M89" si="21">C90+C91+C92</f>
        <v>720801.6</v>
      </c>
      <c r="D89" s="56">
        <f t="shared" si="21"/>
        <v>630184.14</v>
      </c>
      <c r="E89" s="56">
        <f t="shared" si="21"/>
        <v>1503971</v>
      </c>
      <c r="F89" s="56">
        <f t="shared" si="21"/>
        <v>298177.25</v>
      </c>
      <c r="G89" s="56">
        <f t="shared" si="21"/>
        <v>37433380</v>
      </c>
      <c r="H89" s="48">
        <f t="shared" si="4"/>
        <v>0</v>
      </c>
      <c r="I89" s="56">
        <f t="shared" si="21"/>
        <v>29014253.589999996</v>
      </c>
      <c r="J89" s="57">
        <f t="shared" si="21"/>
        <v>36593655</v>
      </c>
      <c r="K89" s="53">
        <v>0</v>
      </c>
      <c r="L89" s="53">
        <v>0</v>
      </c>
      <c r="M89" s="56">
        <f t="shared" si="21"/>
        <v>9516746.9000000004</v>
      </c>
      <c r="N89" s="53">
        <v>0</v>
      </c>
      <c r="O89" s="16" t="s">
        <v>138</v>
      </c>
      <c r="P89" s="58"/>
    </row>
    <row r="90" spans="1:16" ht="15.95" customHeight="1" x14ac:dyDescent="0.45">
      <c r="A90" s="19" t="s">
        <v>111</v>
      </c>
      <c r="B90" s="49">
        <v>206656.23</v>
      </c>
      <c r="C90" s="49">
        <v>309485.5</v>
      </c>
      <c r="D90" s="49">
        <v>260614.21</v>
      </c>
      <c r="E90" s="54">
        <v>0</v>
      </c>
      <c r="F90" s="49">
        <v>20310</v>
      </c>
      <c r="G90" s="49">
        <v>23516785</v>
      </c>
      <c r="H90" s="48">
        <f t="shared" si="4"/>
        <v>0</v>
      </c>
      <c r="I90" s="49">
        <v>10921281.279999999</v>
      </c>
      <c r="J90" s="52">
        <v>12544530</v>
      </c>
      <c r="K90" s="53">
        <v>0</v>
      </c>
      <c r="L90" s="53">
        <v>0</v>
      </c>
      <c r="M90" s="49">
        <v>3118642.74</v>
      </c>
      <c r="N90" s="53">
        <v>0</v>
      </c>
      <c r="O90" s="21" t="s">
        <v>206</v>
      </c>
      <c r="P90" s="58"/>
    </row>
    <row r="91" spans="1:16" ht="15.95" customHeight="1" x14ac:dyDescent="0.45">
      <c r="A91" s="19" t="s">
        <v>112</v>
      </c>
      <c r="B91" s="49">
        <v>66899.45</v>
      </c>
      <c r="C91" s="49">
        <v>84736</v>
      </c>
      <c r="D91" s="49">
        <v>117230.81</v>
      </c>
      <c r="E91" s="49">
        <v>398062</v>
      </c>
      <c r="F91" s="49">
        <v>120596</v>
      </c>
      <c r="G91" s="49">
        <v>13916595</v>
      </c>
      <c r="H91" s="48">
        <f t="shared" si="4"/>
        <v>0</v>
      </c>
      <c r="I91" s="49">
        <v>5712970.7800000003</v>
      </c>
      <c r="J91" s="52">
        <v>10590373</v>
      </c>
      <c r="K91" s="53">
        <v>0</v>
      </c>
      <c r="L91" s="53">
        <v>0</v>
      </c>
      <c r="M91" s="49">
        <v>2638892.94</v>
      </c>
      <c r="N91" s="53">
        <v>0</v>
      </c>
      <c r="O91" s="21" t="s">
        <v>211</v>
      </c>
      <c r="P91" s="58"/>
    </row>
    <row r="92" spans="1:16" ht="15.95" customHeight="1" x14ac:dyDescent="0.45">
      <c r="A92" s="19" t="s">
        <v>113</v>
      </c>
      <c r="B92" s="49">
        <v>954751.25</v>
      </c>
      <c r="C92" s="49">
        <v>326580.09999999998</v>
      </c>
      <c r="D92" s="49">
        <v>252339.12</v>
      </c>
      <c r="E92" s="49">
        <v>1105909</v>
      </c>
      <c r="F92" s="49">
        <v>157271.25</v>
      </c>
      <c r="G92" s="49">
        <v>0</v>
      </c>
      <c r="H92" s="48">
        <f t="shared" ref="H92:H101" si="22">H93+H104+H112+H119+H129+H132+H139+H142+H146+H151+H157+H159+H163+H166+H169+H173+H176+H179</f>
        <v>0</v>
      </c>
      <c r="I92" s="49">
        <v>12380001.529999999</v>
      </c>
      <c r="J92" s="52">
        <v>13458752</v>
      </c>
      <c r="K92" s="53">
        <v>0</v>
      </c>
      <c r="L92" s="53">
        <v>0</v>
      </c>
      <c r="M92" s="49">
        <v>3759211.22</v>
      </c>
      <c r="N92" s="53">
        <v>0</v>
      </c>
      <c r="O92" s="20" t="s">
        <v>182</v>
      </c>
      <c r="P92" s="58"/>
    </row>
    <row r="93" spans="1:16" ht="15.95" customHeight="1" x14ac:dyDescent="0.25">
      <c r="A93" s="19" t="s">
        <v>114</v>
      </c>
      <c r="B93" s="56">
        <f>B94+B95</f>
        <v>300149.90000000002</v>
      </c>
      <c r="C93" s="56">
        <f t="shared" ref="C93:N93" si="23">C94+C95</f>
        <v>538015.30000000005</v>
      </c>
      <c r="D93" s="56">
        <f t="shared" si="23"/>
        <v>281604.46000000002</v>
      </c>
      <c r="E93" s="56">
        <f t="shared" si="23"/>
        <v>1257083</v>
      </c>
      <c r="F93" s="56">
        <f t="shared" si="23"/>
        <v>135406.25</v>
      </c>
      <c r="G93" s="56">
        <f t="shared" si="23"/>
        <v>38859546</v>
      </c>
      <c r="H93" s="48">
        <f t="shared" si="22"/>
        <v>0</v>
      </c>
      <c r="I93" s="56">
        <f t="shared" si="23"/>
        <v>21823175.27</v>
      </c>
      <c r="J93" s="57">
        <f t="shared" si="23"/>
        <v>25245718</v>
      </c>
      <c r="K93" s="53">
        <v>0</v>
      </c>
      <c r="L93" s="53">
        <v>0</v>
      </c>
      <c r="M93" s="56">
        <f t="shared" si="23"/>
        <v>2274000</v>
      </c>
      <c r="N93" s="53">
        <v>0</v>
      </c>
      <c r="O93" s="16" t="s">
        <v>139</v>
      </c>
      <c r="P93" s="58"/>
    </row>
    <row r="94" spans="1:16" ht="15.95" customHeight="1" x14ac:dyDescent="0.45">
      <c r="A94" s="19" t="s">
        <v>115</v>
      </c>
      <c r="B94" s="49">
        <v>57309.84</v>
      </c>
      <c r="C94" s="49">
        <v>141979</v>
      </c>
      <c r="D94" s="49">
        <v>281604.46000000002</v>
      </c>
      <c r="E94" s="54">
        <v>0</v>
      </c>
      <c r="F94" s="49">
        <v>55606.25</v>
      </c>
      <c r="G94" s="49">
        <v>14883313</v>
      </c>
      <c r="H94" s="48">
        <f t="shared" si="22"/>
        <v>0</v>
      </c>
      <c r="I94" s="49">
        <v>9976364.3300000001</v>
      </c>
      <c r="J94" s="52">
        <v>12831346</v>
      </c>
      <c r="K94" s="53">
        <v>0</v>
      </c>
      <c r="L94" s="53">
        <v>0</v>
      </c>
      <c r="M94" s="53">
        <v>0</v>
      </c>
      <c r="N94" s="53">
        <v>0</v>
      </c>
      <c r="O94" s="20" t="s">
        <v>183</v>
      </c>
      <c r="P94" s="58"/>
    </row>
    <row r="95" spans="1:16" ht="15.95" customHeight="1" x14ac:dyDescent="0.45">
      <c r="A95" s="19" t="s">
        <v>116</v>
      </c>
      <c r="B95" s="49">
        <v>242840.06</v>
      </c>
      <c r="C95" s="49">
        <v>396036.3</v>
      </c>
      <c r="D95" s="54">
        <v>0</v>
      </c>
      <c r="E95" s="49">
        <v>1257083</v>
      </c>
      <c r="F95" s="49">
        <v>79800</v>
      </c>
      <c r="G95" s="49">
        <v>23976233</v>
      </c>
      <c r="H95" s="48">
        <f t="shared" si="22"/>
        <v>0</v>
      </c>
      <c r="I95" s="49">
        <v>11846810.939999999</v>
      </c>
      <c r="J95" s="52">
        <v>12414372</v>
      </c>
      <c r="K95" s="53">
        <v>0</v>
      </c>
      <c r="L95" s="53">
        <v>0</v>
      </c>
      <c r="M95" s="49">
        <v>2274000</v>
      </c>
      <c r="N95" s="53">
        <v>0</v>
      </c>
      <c r="O95" s="21" t="s">
        <v>184</v>
      </c>
      <c r="P95" s="58"/>
    </row>
    <row r="96" spans="1:16" ht="15.95" customHeight="1" x14ac:dyDescent="0.25">
      <c r="A96" s="19" t="s">
        <v>117</v>
      </c>
      <c r="B96" s="60">
        <f>B97+B98</f>
        <v>434519.19999999995</v>
      </c>
      <c r="C96" s="60">
        <f t="shared" ref="C96:N96" si="24">C97+C98</f>
        <v>713148</v>
      </c>
      <c r="D96" s="60">
        <f t="shared" si="24"/>
        <v>453209.06</v>
      </c>
      <c r="E96" s="60">
        <f t="shared" si="24"/>
        <v>2280</v>
      </c>
      <c r="F96" s="60">
        <f t="shared" si="24"/>
        <v>262910</v>
      </c>
      <c r="G96" s="60">
        <f t="shared" si="24"/>
        <v>48489164.469999999</v>
      </c>
      <c r="H96" s="48">
        <f t="shared" si="22"/>
        <v>0</v>
      </c>
      <c r="I96" s="60">
        <f t="shared" si="24"/>
        <v>21416542.950000003</v>
      </c>
      <c r="J96" s="48">
        <f t="shared" si="24"/>
        <v>26424159.670000002</v>
      </c>
      <c r="K96" s="53">
        <v>0</v>
      </c>
      <c r="L96" s="53">
        <v>0</v>
      </c>
      <c r="M96" s="60">
        <f t="shared" si="24"/>
        <v>7271422.0599999996</v>
      </c>
      <c r="N96" s="53">
        <v>0</v>
      </c>
      <c r="O96" s="16" t="s">
        <v>140</v>
      </c>
      <c r="P96" s="58"/>
    </row>
    <row r="97" spans="1:24" ht="15.95" customHeight="1" x14ac:dyDescent="0.45">
      <c r="A97" s="19" t="s">
        <v>118</v>
      </c>
      <c r="B97" s="49">
        <v>235846.08</v>
      </c>
      <c r="C97" s="49">
        <v>472848</v>
      </c>
      <c r="D97" s="49">
        <v>132294.87</v>
      </c>
      <c r="E97" s="54">
        <v>0</v>
      </c>
      <c r="F97" s="49">
        <v>191300</v>
      </c>
      <c r="G97" s="49">
        <v>24492160.469999999</v>
      </c>
      <c r="H97" s="48">
        <f t="shared" si="22"/>
        <v>0</v>
      </c>
      <c r="I97" s="49">
        <v>12042247.4</v>
      </c>
      <c r="J97" s="52">
        <v>13962778.67</v>
      </c>
      <c r="K97" s="53">
        <v>0</v>
      </c>
      <c r="L97" s="53">
        <v>0</v>
      </c>
      <c r="M97" s="49">
        <v>3053000</v>
      </c>
      <c r="N97" s="53">
        <v>0</v>
      </c>
      <c r="O97" s="21" t="s">
        <v>207</v>
      </c>
      <c r="P97" s="58"/>
    </row>
    <row r="98" spans="1:24" ht="15.95" customHeight="1" x14ac:dyDescent="0.45">
      <c r="A98" s="19" t="s">
        <v>119</v>
      </c>
      <c r="B98" s="49">
        <v>198673.12</v>
      </c>
      <c r="C98" s="49">
        <v>240300</v>
      </c>
      <c r="D98" s="49">
        <v>320914.19</v>
      </c>
      <c r="E98" s="49">
        <v>2280</v>
      </c>
      <c r="F98" s="49">
        <v>71610</v>
      </c>
      <c r="G98" s="49">
        <v>23997004</v>
      </c>
      <c r="H98" s="48">
        <f t="shared" si="22"/>
        <v>0</v>
      </c>
      <c r="I98" s="49">
        <v>9374295.5500000007</v>
      </c>
      <c r="J98" s="52">
        <v>12461381</v>
      </c>
      <c r="K98" s="53">
        <v>0</v>
      </c>
      <c r="L98" s="53">
        <v>0</v>
      </c>
      <c r="M98" s="49">
        <v>4218422.0599999996</v>
      </c>
      <c r="N98" s="53">
        <v>0</v>
      </c>
      <c r="O98" s="21" t="s">
        <v>208</v>
      </c>
      <c r="P98" s="58"/>
    </row>
    <row r="99" spans="1:24" ht="15.95" customHeight="1" x14ac:dyDescent="0.25">
      <c r="A99" s="19" t="s">
        <v>120</v>
      </c>
      <c r="B99" s="56">
        <f>B100+B101</f>
        <v>690812</v>
      </c>
      <c r="C99" s="56">
        <f t="shared" ref="C99:N99" si="25">C100+C101</f>
        <v>1419607</v>
      </c>
      <c r="D99" s="56">
        <f t="shared" si="25"/>
        <v>371346.67000000004</v>
      </c>
      <c r="E99" s="56">
        <f t="shared" si="25"/>
        <v>364206</v>
      </c>
      <c r="F99" s="56">
        <f t="shared" si="25"/>
        <v>106689.71</v>
      </c>
      <c r="G99" s="56">
        <f t="shared" si="25"/>
        <v>16033406</v>
      </c>
      <c r="H99" s="48">
        <f t="shared" si="22"/>
        <v>0</v>
      </c>
      <c r="I99" s="56">
        <f t="shared" si="25"/>
        <v>21545370.68</v>
      </c>
      <c r="J99" s="57">
        <f t="shared" si="25"/>
        <v>26578698</v>
      </c>
      <c r="K99" s="53">
        <v>0</v>
      </c>
      <c r="L99" s="53">
        <v>0</v>
      </c>
      <c r="M99" s="56">
        <f t="shared" si="25"/>
        <v>2358314.77</v>
      </c>
      <c r="N99" s="53">
        <v>0</v>
      </c>
      <c r="O99" s="16" t="s">
        <v>141</v>
      </c>
      <c r="P99" s="58"/>
    </row>
    <row r="100" spans="1:24" ht="15.95" customHeight="1" x14ac:dyDescent="0.45">
      <c r="A100" s="19" t="s">
        <v>121</v>
      </c>
      <c r="B100" s="49">
        <v>215156</v>
      </c>
      <c r="C100" s="49">
        <v>937594</v>
      </c>
      <c r="D100" s="49">
        <v>233806.23</v>
      </c>
      <c r="E100" s="49">
        <v>203616</v>
      </c>
      <c r="F100" s="49">
        <v>150</v>
      </c>
      <c r="G100" s="54">
        <v>0</v>
      </c>
      <c r="H100" s="48">
        <f t="shared" si="22"/>
        <v>0</v>
      </c>
      <c r="I100" s="49">
        <v>13537049.5</v>
      </c>
      <c r="J100" s="52">
        <v>14667892</v>
      </c>
      <c r="K100" s="53">
        <v>0</v>
      </c>
      <c r="L100" s="53">
        <v>0</v>
      </c>
      <c r="M100" s="49">
        <v>2075879.53</v>
      </c>
      <c r="N100" s="53">
        <v>0</v>
      </c>
      <c r="O100" s="21" t="s">
        <v>210</v>
      </c>
      <c r="P100" s="58"/>
    </row>
    <row r="101" spans="1:24" ht="15.95" customHeight="1" x14ac:dyDescent="0.45">
      <c r="A101" s="26" t="s">
        <v>122</v>
      </c>
      <c r="B101" s="61">
        <v>475656</v>
      </c>
      <c r="C101" s="61">
        <v>482013</v>
      </c>
      <c r="D101" s="61">
        <v>137540.44</v>
      </c>
      <c r="E101" s="61">
        <v>160590</v>
      </c>
      <c r="F101" s="61">
        <v>106539.71</v>
      </c>
      <c r="G101" s="61">
        <v>16033406</v>
      </c>
      <c r="H101" s="62">
        <f t="shared" si="22"/>
        <v>0</v>
      </c>
      <c r="I101" s="61">
        <v>8008321.1799999997</v>
      </c>
      <c r="J101" s="63">
        <v>11910806</v>
      </c>
      <c r="K101" s="64">
        <v>0</v>
      </c>
      <c r="L101" s="64">
        <v>0</v>
      </c>
      <c r="M101" s="61">
        <v>282435.24</v>
      </c>
      <c r="N101" s="64">
        <v>0</v>
      </c>
      <c r="O101" s="27" t="s">
        <v>209</v>
      </c>
      <c r="P101" s="58"/>
    </row>
    <row r="102" spans="1:24" ht="15.95" customHeight="1" x14ac:dyDescent="0.25">
      <c r="A102" s="65" t="s">
        <v>34</v>
      </c>
      <c r="D102" s="65"/>
      <c r="E102" s="66"/>
      <c r="G102" s="65"/>
      <c r="X102" s="66">
        <v>1</v>
      </c>
    </row>
    <row r="103" spans="1:24" ht="15.95" customHeight="1" x14ac:dyDescent="0.25">
      <c r="A103" s="65" t="s">
        <v>35</v>
      </c>
      <c r="D103" s="67"/>
      <c r="E103" s="67"/>
      <c r="X103" s="38">
        <v>118</v>
      </c>
    </row>
    <row r="104" spans="1:24" ht="15.95" customHeight="1" x14ac:dyDescent="0.25">
      <c r="X104" s="38">
        <v>17</v>
      </c>
    </row>
    <row r="105" spans="1:24" ht="15.95" customHeight="1" x14ac:dyDescent="0.25"/>
    <row r="106" spans="1:24" ht="15.95" customHeight="1" x14ac:dyDescent="0.25"/>
    <row r="107" spans="1:24" ht="15.95" customHeight="1" x14ac:dyDescent="0.25"/>
    <row r="108" spans="1:24" ht="15.95" customHeight="1" x14ac:dyDescent="0.25"/>
    <row r="109" spans="1:24" ht="15.95" customHeight="1" x14ac:dyDescent="0.25"/>
    <row r="110" spans="1:24" ht="15.95" customHeight="1" x14ac:dyDescent="0.25"/>
    <row r="111" spans="1:24" ht="15.95" customHeight="1" x14ac:dyDescent="0.25"/>
    <row r="112" spans="1:24" ht="15.95" customHeight="1" x14ac:dyDescent="0.25">
      <c r="T112" s="47"/>
    </row>
    <row r="113" spans="20:20" ht="15.95" customHeight="1" x14ac:dyDescent="0.25">
      <c r="T113" s="47"/>
    </row>
    <row r="114" spans="20:20" ht="15.95" customHeight="1" x14ac:dyDescent="0.25">
      <c r="T114" s="47"/>
    </row>
    <row r="115" spans="20:20" x14ac:dyDescent="0.25">
      <c r="T115" s="47"/>
    </row>
    <row r="116" spans="20:20" x14ac:dyDescent="0.25">
      <c r="T116" s="47"/>
    </row>
  </sheetData>
  <mergeCells count="17">
    <mergeCell ref="A4:A10"/>
    <mergeCell ref="B4:H5"/>
    <mergeCell ref="B6:B10"/>
    <mergeCell ref="C6:C10"/>
    <mergeCell ref="D6:D10"/>
    <mergeCell ref="E6:E10"/>
    <mergeCell ref="F6:F10"/>
    <mergeCell ref="G6:G10"/>
    <mergeCell ref="H6:H10"/>
    <mergeCell ref="O4:O10"/>
    <mergeCell ref="I4:N5"/>
    <mergeCell ref="I6:I10"/>
    <mergeCell ref="J6:J10"/>
    <mergeCell ref="K6:K10"/>
    <mergeCell ref="L6:L10"/>
    <mergeCell ref="M6:M10"/>
    <mergeCell ref="N6:N10"/>
  </mergeCells>
  <pageMargins left="0.23622047244094491" right="0.23622047244094491" top="0.74803149606299213" bottom="0.74803149606299213" header="0.31496062992125984" footer="0.31496062992125984"/>
  <pageSetup paperSize="9" scale="95" orientation="landscape" horizontalDpi="1200" verticalDpi="12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SPB1902</vt:lpstr>
      <vt:lpstr>'SPB1902'!Print_Titles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2020-03-25T06:59:24Z</cp:lastPrinted>
  <dcterms:created xsi:type="dcterms:W3CDTF">1997-06-13T10:07:54Z</dcterms:created>
  <dcterms:modified xsi:type="dcterms:W3CDTF">2020-06-15T08:35:55Z</dcterms:modified>
</cp:coreProperties>
</file>