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270" windowWidth="18735" windowHeight="10425"/>
  </bookViews>
  <sheets>
    <sheet name="T-18.4" sheetId="1" r:id="rId1"/>
  </sheets>
  <definedNames>
    <definedName name="_xlnm.Print_Area" localSheetId="0">'T-18.4'!$A$1:$Q$32</definedName>
  </definedNames>
  <calcPr calcId="124519"/>
</workbook>
</file>

<file path=xl/calcChain.xml><?xml version="1.0" encoding="utf-8"?>
<calcChain xmlns="http://schemas.openxmlformats.org/spreadsheetml/2006/main">
  <c r="J26" i="1"/>
  <c r="H26"/>
  <c r="F26"/>
  <c r="J25"/>
  <c r="H25"/>
  <c r="F25"/>
  <c r="J24"/>
  <c r="H24"/>
  <c r="F24"/>
  <c r="J23"/>
  <c r="H23"/>
  <c r="F23"/>
  <c r="J22"/>
  <c r="H22"/>
  <c r="F22"/>
  <c r="J21"/>
  <c r="H21"/>
  <c r="F21"/>
  <c r="J20"/>
  <c r="H20"/>
  <c r="F20"/>
  <c r="J19"/>
  <c r="H19"/>
  <c r="F19"/>
  <c r="J18"/>
  <c r="H18"/>
  <c r="F18"/>
  <c r="J17"/>
  <c r="H17"/>
  <c r="F17"/>
  <c r="J16"/>
  <c r="H16"/>
  <c r="F16"/>
  <c r="J15"/>
  <c r="H15"/>
  <c r="F15"/>
  <c r="J14"/>
  <c r="H14"/>
  <c r="F14"/>
  <c r="J13"/>
  <c r="H13"/>
  <c r="F13"/>
  <c r="J12"/>
  <c r="H12"/>
  <c r="F12"/>
  <c r="J11"/>
  <c r="H11"/>
  <c r="F11"/>
  <c r="J10"/>
  <c r="H10"/>
  <c r="F10"/>
</calcChain>
</file>

<file path=xl/sharedStrings.xml><?xml version="1.0" encoding="utf-8"?>
<sst xmlns="http://schemas.openxmlformats.org/spreadsheetml/2006/main" count="145" uniqueCount="58">
  <si>
    <t>ตาราง</t>
  </si>
  <si>
    <t>ทะเบียนนิติบุคคลใหม่ และทุนจดทะเบียน จำแนกตามประเภทการจดทะเบียน เป็นรายอำเภอ พ.ศ. 2557</t>
  </si>
  <si>
    <t>Table</t>
  </si>
  <si>
    <t>New Registered of Juristic Person and Authorized Capital by Type of Registration and District: 2014</t>
  </si>
  <si>
    <t>ประเภทการจดทะเบียน Type of Registration</t>
  </si>
  <si>
    <t>รวมยอด</t>
  </si>
  <si>
    <t>บริษัทจำกัด</t>
  </si>
  <si>
    <t>ห้างหุ้นส่วนจำกัด</t>
  </si>
  <si>
    <t>ห้างหุ้นส่วนสามัญนิติบุคคล</t>
  </si>
  <si>
    <t>บริษัทมหาชนจำกัด</t>
  </si>
  <si>
    <t>อำเภอ</t>
  </si>
  <si>
    <t>Total</t>
  </si>
  <si>
    <t>Company limited</t>
  </si>
  <si>
    <t>Limited partnership</t>
  </si>
  <si>
    <t>Ordinary partnership</t>
  </si>
  <si>
    <t>Public company limited</t>
  </si>
  <si>
    <t>District</t>
  </si>
  <si>
    <t>ราย</t>
  </si>
  <si>
    <r>
      <t>ทุนจดทะเบียน</t>
    </r>
    <r>
      <rPr>
        <vertAlign val="superscript"/>
        <sz val="13"/>
        <rFont val="TH SarabunPSK"/>
        <family val="2"/>
      </rPr>
      <t>1/</t>
    </r>
  </si>
  <si>
    <t>Case</t>
  </si>
  <si>
    <t>Authorized Capital</t>
  </si>
  <si>
    <t>-</t>
  </si>
  <si>
    <t>พระนครศรีอยุธยา</t>
  </si>
  <si>
    <t xml:space="preserve">  Phra Nakhon Si Ayutthaya</t>
  </si>
  <si>
    <t>ท่าเรือ</t>
  </si>
  <si>
    <t xml:space="preserve">  Tha Ruea</t>
  </si>
  <si>
    <t>นครหลวง</t>
  </si>
  <si>
    <t xml:space="preserve">  Nakhon Luang</t>
  </si>
  <si>
    <t>บางไทร</t>
  </si>
  <si>
    <t xml:space="preserve">  Bang Sai</t>
  </si>
  <si>
    <t>บางบาล</t>
  </si>
  <si>
    <t xml:space="preserve">  Bang Ban</t>
  </si>
  <si>
    <t>บางปะอิน</t>
  </si>
  <si>
    <t xml:space="preserve">  Bang Pa-in</t>
  </si>
  <si>
    <t>บางปะหัน</t>
  </si>
  <si>
    <t xml:space="preserve">  Bang Pahan</t>
  </si>
  <si>
    <t>ผักไห่</t>
  </si>
  <si>
    <t xml:space="preserve">  Phak Hai</t>
  </si>
  <si>
    <t>ภาชี</t>
  </si>
  <si>
    <t xml:space="preserve">  Phachi</t>
  </si>
  <si>
    <t>ลาดบัวหลวง</t>
  </si>
  <si>
    <t xml:space="preserve">  Lat Bua Luang</t>
  </si>
  <si>
    <t>วังน้อย</t>
  </si>
  <si>
    <t xml:space="preserve">  Wang Noi</t>
  </si>
  <si>
    <t>เสนา</t>
  </si>
  <si>
    <t xml:space="preserve">  Sena</t>
  </si>
  <si>
    <t>บางซ้าย</t>
  </si>
  <si>
    <t>อุทัย</t>
  </si>
  <si>
    <t xml:space="preserve">  Uthai</t>
  </si>
  <si>
    <t>มหาราช</t>
  </si>
  <si>
    <t xml:space="preserve">  Maha Rat</t>
  </si>
  <si>
    <t>บ้านแพรก</t>
  </si>
  <si>
    <t xml:space="preserve">  Ban Phraek</t>
  </si>
  <si>
    <t xml:space="preserve">  </t>
  </si>
  <si>
    <t xml:space="preserve">      1/    หน่วยเป็นพันบาท   Unit of Thousand baht</t>
  </si>
  <si>
    <t xml:space="preserve">    ที่มา:   สำนักงานพัฒนาธุรกิจการค้าจังหวัดพระนครศรีอยุธยา</t>
  </si>
  <si>
    <t>Source:  Phra Nakhon Si Ayutthaya Provincial  Business Development Office</t>
  </si>
  <si>
    <t xml:space="preserve">                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</si>
</sst>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_-* #,##0_-;\-* #,##0_-;_-* &quot;-&quot;??_-;_-@_-"/>
    <numFmt numFmtId="188" formatCode="_(* #,##0.00_);_(* \(#,##0.00\);_(* &quot;-&quot;??_);_(@_)"/>
  </numFmts>
  <fonts count="9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vertAlign val="superscript"/>
      <sz val="13"/>
      <name val="TH SarabunPSK"/>
      <family val="2"/>
    </font>
    <font>
      <b/>
      <sz val="12"/>
      <name val="TH SarabunPSK"/>
      <family val="2"/>
    </font>
    <font>
      <sz val="14"/>
      <name val="AngsanaUPC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Border="1"/>
    <xf numFmtId="0" fontId="2" fillId="0" borderId="0" xfId="0" applyFont="1" applyBorder="1"/>
    <xf numFmtId="0" fontId="4" fillId="0" borderId="0" xfId="0" applyFont="1"/>
    <xf numFmtId="0" fontId="5" fillId="0" borderId="0" xfId="0" applyFont="1" applyBorder="1"/>
    <xf numFmtId="0" fontId="4" fillId="0" borderId="0" xfId="0" applyFont="1" applyBorder="1"/>
    <xf numFmtId="0" fontId="3" fillId="0" borderId="1" xfId="0" applyFont="1" applyBorder="1"/>
    <xf numFmtId="0" fontId="3" fillId="0" borderId="0" xfId="0" applyFont="1"/>
    <xf numFmtId="0" fontId="5" fillId="0" borderId="2" xfId="0" applyFont="1" applyBorder="1"/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/>
    <xf numFmtId="0" fontId="5" fillId="0" borderId="0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6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/>
    <xf numFmtId="0" fontId="5" fillId="0" borderId="11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" xfId="0" applyFont="1" applyBorder="1"/>
    <xf numFmtId="0" fontId="5" fillId="0" borderId="14" xfId="0" applyFont="1" applyBorder="1"/>
    <xf numFmtId="0" fontId="5" fillId="0" borderId="9" xfId="0" applyFont="1" applyBorder="1"/>
    <xf numFmtId="0" fontId="5" fillId="0" borderId="6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7" fillId="0" borderId="14" xfId="0" applyFont="1" applyBorder="1"/>
    <xf numFmtId="3" fontId="7" fillId="0" borderId="14" xfId="1" applyNumberFormat="1" applyFont="1" applyBorder="1" applyAlignment="1">
      <alignment horizontal="right"/>
    </xf>
    <xf numFmtId="0" fontId="7" fillId="0" borderId="7" xfId="0" applyFont="1" applyBorder="1"/>
    <xf numFmtId="187" fontId="7" fillId="0" borderId="14" xfId="1" applyNumberFormat="1" applyFont="1" applyBorder="1"/>
    <xf numFmtId="0" fontId="4" fillId="0" borderId="14" xfId="0" applyFont="1" applyBorder="1" applyAlignment="1">
      <alignment horizontal="right"/>
    </xf>
    <xf numFmtId="0" fontId="4" fillId="0" borderId="10" xfId="0" applyFont="1" applyBorder="1" applyAlignment="1">
      <alignment horizontal="right"/>
    </xf>
    <xf numFmtId="0" fontId="4" fillId="0" borderId="1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5" fillId="0" borderId="0" xfId="0" applyFont="1"/>
    <xf numFmtId="0" fontId="4" fillId="0" borderId="0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3" fontId="5" fillId="0" borderId="7" xfId="1" applyNumberFormat="1" applyFont="1" applyBorder="1"/>
    <xf numFmtId="0" fontId="5" fillId="0" borderId="7" xfId="0" applyFont="1" applyBorder="1"/>
    <xf numFmtId="187" fontId="5" fillId="0" borderId="7" xfId="1" applyNumberFormat="1" applyFont="1" applyBorder="1"/>
    <xf numFmtId="0" fontId="5" fillId="0" borderId="14" xfId="0" applyFont="1" applyBorder="1" applyAlignment="1">
      <alignment horizontal="right"/>
    </xf>
    <xf numFmtId="0" fontId="5" fillId="0" borderId="10" xfId="0" applyFont="1" applyBorder="1" applyAlignment="1">
      <alignment horizontal="right"/>
    </xf>
    <xf numFmtId="0" fontId="5" fillId="0" borderId="10" xfId="0" applyFont="1" applyBorder="1" applyAlignment="1"/>
    <xf numFmtId="3" fontId="5" fillId="0" borderId="7" xfId="1" applyNumberFormat="1" applyFont="1" applyBorder="1" applyAlignment="1">
      <alignment horizontal="right"/>
    </xf>
    <xf numFmtId="0" fontId="3" fillId="0" borderId="12" xfId="0" applyFont="1" applyBorder="1"/>
    <xf numFmtId="0" fontId="3" fillId="0" borderId="13" xfId="0" applyFont="1" applyBorder="1"/>
    <xf numFmtId="0" fontId="3" fillId="0" borderId="11" xfId="0" applyFont="1" applyBorder="1"/>
    <xf numFmtId="0" fontId="5" fillId="0" borderId="0" xfId="0" applyFont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76200</xdr:colOff>
      <xdr:row>0</xdr:row>
      <xdr:rowOff>0</xdr:rowOff>
    </xdr:from>
    <xdr:to>
      <xdr:col>16</xdr:col>
      <xdr:colOff>466725</xdr:colOff>
      <xdr:row>32</xdr:row>
      <xdr:rowOff>0</xdr:rowOff>
    </xdr:to>
    <xdr:grpSp>
      <xdr:nvGrpSpPr>
        <xdr:cNvPr id="2" name="Group 82"/>
        <xdr:cNvGrpSpPr>
          <a:grpSpLocks/>
        </xdr:cNvGrpSpPr>
      </xdr:nvGrpSpPr>
      <xdr:grpSpPr bwMode="auto">
        <a:xfrm>
          <a:off x="9582150" y="0"/>
          <a:ext cx="390525" cy="6696075"/>
          <a:chOff x="1007" y="0"/>
          <a:chExt cx="39" cy="66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24" y="33"/>
            <a:ext cx="22" cy="37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สถิติด้านเศรษฐกิจอื่น ๆ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7" y="0"/>
            <a:ext cx="37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</a:t>
            </a: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76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4" y="352"/>
            <a:ext cx="63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P58"/>
  <sheetViews>
    <sheetView showGridLines="0" tabSelected="1" topLeftCell="A10" workbookViewId="0">
      <selection activeCell="S12" sqref="S12"/>
    </sheetView>
  </sheetViews>
  <sheetFormatPr defaultRowHeight="18.75"/>
  <cols>
    <col min="1" max="1" width="1.42578125" style="9" customWidth="1"/>
    <col min="2" max="2" width="5.7109375" style="9" customWidth="1"/>
    <col min="3" max="3" width="5.28515625" style="9" customWidth="1"/>
    <col min="4" max="4" width="2.85546875" style="9" customWidth="1"/>
    <col min="5" max="5" width="6.7109375" style="9" customWidth="1"/>
    <col min="6" max="6" width="14.5703125" style="9" customWidth="1"/>
    <col min="7" max="7" width="6.7109375" style="9" customWidth="1"/>
    <col min="8" max="8" width="15.42578125" style="9" customWidth="1"/>
    <col min="9" max="9" width="6.7109375" style="9" customWidth="1"/>
    <col min="10" max="10" width="14.42578125" style="9" customWidth="1"/>
    <col min="11" max="11" width="6.7109375" style="9" customWidth="1"/>
    <col min="12" max="12" width="14.42578125" style="9" customWidth="1"/>
    <col min="13" max="13" width="6.7109375" style="9" customWidth="1"/>
    <col min="14" max="14" width="14.42578125" style="9" customWidth="1"/>
    <col min="15" max="15" width="17.42578125" style="9" customWidth="1"/>
    <col min="16" max="16" width="3" style="3" customWidth="1"/>
    <col min="17" max="17" width="7.140625" style="3" customWidth="1"/>
    <col min="18" max="16384" width="9.140625" style="3"/>
  </cols>
  <sheetData>
    <row r="1" spans="1:16" s="4" customFormat="1">
      <c r="A1" s="1"/>
      <c r="B1" s="1" t="s">
        <v>0</v>
      </c>
      <c r="C1" s="2">
        <v>18.399999999999999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3"/>
    </row>
    <row r="2" spans="1:16" s="7" customFormat="1">
      <c r="A2" s="5"/>
      <c r="B2" s="1" t="s">
        <v>2</v>
      </c>
      <c r="C2" s="2">
        <v>18.399999999999999</v>
      </c>
      <c r="D2" s="1" t="s">
        <v>3</v>
      </c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6"/>
    </row>
    <row r="3" spans="1:16" ht="6" customHeight="1">
      <c r="A3" s="8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O3" s="3"/>
    </row>
    <row r="4" spans="1:16" s="6" customFormat="1" ht="20.25" customHeight="1">
      <c r="B4" s="10"/>
      <c r="C4" s="10"/>
      <c r="D4" s="10"/>
      <c r="E4" s="11" t="s">
        <v>4</v>
      </c>
      <c r="F4" s="12"/>
      <c r="G4" s="12"/>
      <c r="H4" s="12"/>
      <c r="I4" s="12"/>
      <c r="J4" s="12"/>
      <c r="K4" s="12"/>
      <c r="L4" s="12"/>
      <c r="M4" s="12"/>
      <c r="N4" s="13"/>
      <c r="O4" s="14"/>
      <c r="P4" s="10"/>
    </row>
    <row r="5" spans="1:16" s="6" customFormat="1" ht="20.25" customHeight="1">
      <c r="A5" s="15"/>
      <c r="B5" s="15"/>
      <c r="C5" s="15"/>
      <c r="D5" s="16"/>
      <c r="E5" s="17" t="s">
        <v>5</v>
      </c>
      <c r="F5" s="18"/>
      <c r="G5" s="19" t="s">
        <v>6</v>
      </c>
      <c r="H5" s="20"/>
      <c r="I5" s="21" t="s">
        <v>7</v>
      </c>
      <c r="J5" s="21"/>
      <c r="K5" s="17" t="s">
        <v>8</v>
      </c>
      <c r="L5" s="18"/>
      <c r="M5" s="17" t="s">
        <v>9</v>
      </c>
      <c r="N5" s="18"/>
      <c r="O5" s="22"/>
    </row>
    <row r="6" spans="1:16" s="6" customFormat="1" ht="20.25" customHeight="1">
      <c r="A6" s="15" t="s">
        <v>10</v>
      </c>
      <c r="B6" s="15"/>
      <c r="C6" s="15"/>
      <c r="D6" s="16"/>
      <c r="E6" s="23" t="s">
        <v>11</v>
      </c>
      <c r="F6" s="24"/>
      <c r="G6" s="23" t="s">
        <v>12</v>
      </c>
      <c r="H6" s="25"/>
      <c r="I6" s="26" t="s">
        <v>13</v>
      </c>
      <c r="J6" s="26"/>
      <c r="K6" s="23" t="s">
        <v>14</v>
      </c>
      <c r="L6" s="24"/>
      <c r="M6" s="23" t="s">
        <v>15</v>
      </c>
      <c r="N6" s="24"/>
      <c r="O6" s="22" t="s">
        <v>16</v>
      </c>
    </row>
    <row r="7" spans="1:16" s="6" customFormat="1" ht="20.25" customHeight="1">
      <c r="E7" s="27" t="s">
        <v>17</v>
      </c>
      <c r="F7" s="28" t="s">
        <v>18</v>
      </c>
      <c r="G7" s="27" t="s">
        <v>17</v>
      </c>
      <c r="H7" s="28" t="s">
        <v>18</v>
      </c>
      <c r="I7" s="27" t="s">
        <v>17</v>
      </c>
      <c r="J7" s="28" t="s">
        <v>18</v>
      </c>
      <c r="K7" s="27" t="s">
        <v>17</v>
      </c>
      <c r="L7" s="28" t="s">
        <v>18</v>
      </c>
      <c r="M7" s="27" t="s">
        <v>17</v>
      </c>
      <c r="N7" s="28" t="s">
        <v>18</v>
      </c>
      <c r="O7" s="29"/>
    </row>
    <row r="8" spans="1:16" s="6" customFormat="1" ht="20.25" customHeight="1">
      <c r="E8" s="30" t="s">
        <v>19</v>
      </c>
      <c r="F8" s="31" t="s">
        <v>20</v>
      </c>
      <c r="G8" s="30" t="s">
        <v>19</v>
      </c>
      <c r="H8" s="31" t="s">
        <v>20</v>
      </c>
      <c r="I8" s="30" t="s">
        <v>19</v>
      </c>
      <c r="J8" s="31" t="s">
        <v>20</v>
      </c>
      <c r="K8" s="30" t="s">
        <v>19</v>
      </c>
      <c r="L8" s="31" t="s">
        <v>20</v>
      </c>
      <c r="M8" s="30" t="s">
        <v>19</v>
      </c>
      <c r="N8" s="31" t="s">
        <v>20</v>
      </c>
      <c r="O8" s="29"/>
      <c r="P8" s="32"/>
    </row>
    <row r="9" spans="1:16" s="6" customFormat="1" ht="3" customHeight="1">
      <c r="A9" s="10"/>
      <c r="B9" s="10"/>
      <c r="C9" s="10"/>
      <c r="D9" s="10"/>
      <c r="E9" s="33">
        <v>145</v>
      </c>
      <c r="F9" s="34"/>
      <c r="G9" s="28"/>
      <c r="H9" s="35"/>
      <c r="I9" s="28"/>
      <c r="J9" s="28"/>
      <c r="K9" s="28"/>
      <c r="L9" s="35"/>
      <c r="M9" s="35"/>
      <c r="N9" s="35"/>
      <c r="O9" s="14"/>
    </row>
    <row r="10" spans="1:16" s="6" customFormat="1" ht="18" customHeight="1">
      <c r="A10" s="36" t="s">
        <v>5</v>
      </c>
      <c r="B10" s="36"/>
      <c r="C10" s="36"/>
      <c r="D10" s="37"/>
      <c r="E10" s="38">
        <v>697</v>
      </c>
      <c r="F10" s="39">
        <f>SUM(F11:F26)</f>
        <v>4014059</v>
      </c>
      <c r="G10" s="40">
        <v>400</v>
      </c>
      <c r="H10" s="41">
        <f>SUM(H11:H26)</f>
        <v>3802849</v>
      </c>
      <c r="I10" s="38">
        <v>297</v>
      </c>
      <c r="J10" s="41">
        <f>SUM(J11:J26)</f>
        <v>211660</v>
      </c>
      <c r="K10" s="42" t="s">
        <v>21</v>
      </c>
      <c r="L10" s="43" t="s">
        <v>21</v>
      </c>
      <c r="M10" s="43" t="s">
        <v>21</v>
      </c>
      <c r="N10" s="43" t="s">
        <v>21</v>
      </c>
      <c r="O10" s="44" t="s">
        <v>11</v>
      </c>
    </row>
    <row r="11" spans="1:16" ht="18" customHeight="1">
      <c r="A11" s="45"/>
      <c r="B11" s="46" t="s">
        <v>22</v>
      </c>
      <c r="C11" s="47"/>
      <c r="D11" s="48"/>
      <c r="E11" s="33">
        <v>145</v>
      </c>
      <c r="F11" s="49">
        <f>200290000/1000</f>
        <v>200290</v>
      </c>
      <c r="G11" s="50">
        <v>79</v>
      </c>
      <c r="H11" s="51">
        <f>146400000/1000</f>
        <v>146400</v>
      </c>
      <c r="I11" s="33">
        <v>66</v>
      </c>
      <c r="J11" s="51">
        <f>53890000/1000</f>
        <v>53890</v>
      </c>
      <c r="K11" s="52" t="s">
        <v>21</v>
      </c>
      <c r="L11" s="53" t="s">
        <v>21</v>
      </c>
      <c r="M11" s="53" t="s">
        <v>21</v>
      </c>
      <c r="N11" s="53" t="s">
        <v>21</v>
      </c>
      <c r="O11" s="54" t="s">
        <v>23</v>
      </c>
    </row>
    <row r="12" spans="1:16" ht="18" customHeight="1">
      <c r="A12" s="45"/>
      <c r="B12" s="46" t="s">
        <v>24</v>
      </c>
      <c r="C12" s="47"/>
      <c r="D12" s="48"/>
      <c r="E12" s="33">
        <v>22</v>
      </c>
      <c r="F12" s="49">
        <f>19800000/1000</f>
        <v>19800</v>
      </c>
      <c r="G12" s="50">
        <v>7</v>
      </c>
      <c r="H12" s="51">
        <f>6500000/1000</f>
        <v>6500</v>
      </c>
      <c r="I12" s="33">
        <v>15</v>
      </c>
      <c r="J12" s="51">
        <f>13300000/1000</f>
        <v>13300</v>
      </c>
      <c r="K12" s="52" t="s">
        <v>21</v>
      </c>
      <c r="L12" s="53" t="s">
        <v>21</v>
      </c>
      <c r="M12" s="53" t="s">
        <v>21</v>
      </c>
      <c r="N12" s="53" t="s">
        <v>21</v>
      </c>
      <c r="O12" s="54" t="s">
        <v>25</v>
      </c>
    </row>
    <row r="13" spans="1:16" ht="18" customHeight="1">
      <c r="A13" s="45"/>
      <c r="B13" s="46" t="s">
        <v>26</v>
      </c>
      <c r="C13" s="47"/>
      <c r="D13" s="48"/>
      <c r="E13" s="33">
        <v>21</v>
      </c>
      <c r="F13" s="49">
        <f>22900000/1000</f>
        <v>22900</v>
      </c>
      <c r="G13" s="50">
        <v>10</v>
      </c>
      <c r="H13" s="51">
        <f>14000000/1000</f>
        <v>14000</v>
      </c>
      <c r="I13" s="33">
        <v>11</v>
      </c>
      <c r="J13" s="51">
        <f>8900000/1000</f>
        <v>8900</v>
      </c>
      <c r="K13" s="52" t="s">
        <v>21</v>
      </c>
      <c r="L13" s="53" t="s">
        <v>21</v>
      </c>
      <c r="M13" s="53" t="s">
        <v>21</v>
      </c>
      <c r="N13" s="53" t="s">
        <v>21</v>
      </c>
      <c r="O13" s="54" t="s">
        <v>27</v>
      </c>
    </row>
    <row r="14" spans="1:16" ht="18" customHeight="1">
      <c r="A14" s="3"/>
      <c r="B14" s="46" t="s">
        <v>28</v>
      </c>
      <c r="C14" s="6"/>
      <c r="D14" s="50"/>
      <c r="E14" s="33">
        <v>13</v>
      </c>
      <c r="F14" s="49">
        <f>16200000/1000</f>
        <v>16200</v>
      </c>
      <c r="G14" s="50">
        <v>10</v>
      </c>
      <c r="H14" s="51">
        <f>14000000/1000</f>
        <v>14000</v>
      </c>
      <c r="I14" s="33">
        <v>3</v>
      </c>
      <c r="J14" s="51">
        <f>2200000/1000</f>
        <v>2200</v>
      </c>
      <c r="K14" s="52" t="s">
        <v>21</v>
      </c>
      <c r="L14" s="53" t="s">
        <v>21</v>
      </c>
      <c r="M14" s="53" t="s">
        <v>21</v>
      </c>
      <c r="N14" s="53" t="s">
        <v>21</v>
      </c>
      <c r="O14" s="54" t="s">
        <v>29</v>
      </c>
    </row>
    <row r="15" spans="1:16" ht="18" customHeight="1">
      <c r="A15" s="3"/>
      <c r="B15" s="46" t="s">
        <v>30</v>
      </c>
      <c r="C15" s="6"/>
      <c r="D15" s="50"/>
      <c r="E15" s="33">
        <v>8</v>
      </c>
      <c r="F15" s="49">
        <f>6800000/1000</f>
        <v>6800</v>
      </c>
      <c r="G15" s="50">
        <v>4</v>
      </c>
      <c r="H15" s="51">
        <f>4800000/1000</f>
        <v>4800</v>
      </c>
      <c r="I15" s="33">
        <v>4</v>
      </c>
      <c r="J15" s="51">
        <f>2000000/1000</f>
        <v>2000</v>
      </c>
      <c r="K15" s="52" t="s">
        <v>21</v>
      </c>
      <c r="L15" s="53" t="s">
        <v>21</v>
      </c>
      <c r="M15" s="53" t="s">
        <v>21</v>
      </c>
      <c r="N15" s="53" t="s">
        <v>21</v>
      </c>
      <c r="O15" s="54" t="s">
        <v>31</v>
      </c>
    </row>
    <row r="16" spans="1:16" ht="18" customHeight="1">
      <c r="A16" s="3"/>
      <c r="B16" s="46" t="s">
        <v>32</v>
      </c>
      <c r="C16" s="6"/>
      <c r="D16" s="50"/>
      <c r="E16" s="33">
        <v>224</v>
      </c>
      <c r="F16" s="49">
        <f>3227869000/1000</f>
        <v>3227869</v>
      </c>
      <c r="G16" s="50">
        <v>137</v>
      </c>
      <c r="H16" s="51">
        <f>3158099000/1000</f>
        <v>3158099</v>
      </c>
      <c r="I16" s="33">
        <v>87</v>
      </c>
      <c r="J16" s="51">
        <f>69770000/1000</f>
        <v>69770</v>
      </c>
      <c r="K16" s="52" t="s">
        <v>21</v>
      </c>
      <c r="L16" s="53" t="s">
        <v>21</v>
      </c>
      <c r="M16" s="53" t="s">
        <v>21</v>
      </c>
      <c r="N16" s="53" t="s">
        <v>21</v>
      </c>
      <c r="O16" s="54" t="s">
        <v>33</v>
      </c>
    </row>
    <row r="17" spans="1:16" ht="18" customHeight="1">
      <c r="A17" s="3"/>
      <c r="B17" s="46" t="s">
        <v>34</v>
      </c>
      <c r="C17" s="6"/>
      <c r="D17" s="50"/>
      <c r="E17" s="33">
        <v>15</v>
      </c>
      <c r="F17" s="49">
        <f>18600000/1000</f>
        <v>18600</v>
      </c>
      <c r="G17" s="50">
        <v>7</v>
      </c>
      <c r="H17" s="51">
        <f>6300000/1000</f>
        <v>6300</v>
      </c>
      <c r="I17" s="33">
        <v>8</v>
      </c>
      <c r="J17" s="51">
        <f>12300000/1000</f>
        <v>12300</v>
      </c>
      <c r="K17" s="52" t="s">
        <v>21</v>
      </c>
      <c r="L17" s="53" t="s">
        <v>21</v>
      </c>
      <c r="M17" s="53" t="s">
        <v>21</v>
      </c>
      <c r="N17" s="53" t="s">
        <v>21</v>
      </c>
      <c r="O17" s="54" t="s">
        <v>35</v>
      </c>
    </row>
    <row r="18" spans="1:16" ht="18" customHeight="1">
      <c r="A18" s="3"/>
      <c r="B18" s="46" t="s">
        <v>36</v>
      </c>
      <c r="C18" s="6"/>
      <c r="D18" s="50"/>
      <c r="E18" s="33">
        <v>5</v>
      </c>
      <c r="F18" s="49">
        <f>9700000/1000</f>
        <v>9700</v>
      </c>
      <c r="G18" s="50">
        <v>2</v>
      </c>
      <c r="H18" s="51">
        <f>4000000/1000</f>
        <v>4000</v>
      </c>
      <c r="I18" s="33">
        <v>3</v>
      </c>
      <c r="J18" s="51">
        <f>5700000/1000</f>
        <v>5700</v>
      </c>
      <c r="K18" s="52" t="s">
        <v>21</v>
      </c>
      <c r="L18" s="53" t="s">
        <v>21</v>
      </c>
      <c r="M18" s="53" t="s">
        <v>21</v>
      </c>
      <c r="N18" s="53" t="s">
        <v>21</v>
      </c>
      <c r="O18" s="54" t="s">
        <v>37</v>
      </c>
    </row>
    <row r="19" spans="1:16" ht="18" customHeight="1">
      <c r="A19" s="3"/>
      <c r="B19" s="46" t="s">
        <v>38</v>
      </c>
      <c r="C19" s="6"/>
      <c r="D19" s="50"/>
      <c r="E19" s="33">
        <v>13</v>
      </c>
      <c r="F19" s="49">
        <f>14450000/1000</f>
        <v>14450</v>
      </c>
      <c r="G19" s="50">
        <v>5</v>
      </c>
      <c r="H19" s="51">
        <f>9000000/1000</f>
        <v>9000</v>
      </c>
      <c r="I19" s="33">
        <v>8</v>
      </c>
      <c r="J19" s="51">
        <f t="shared" ref="J19:J26" si="0">5450000/1000</f>
        <v>5450</v>
      </c>
      <c r="K19" s="52" t="s">
        <v>21</v>
      </c>
      <c r="L19" s="53" t="s">
        <v>21</v>
      </c>
      <c r="M19" s="53" t="s">
        <v>21</v>
      </c>
      <c r="N19" s="53" t="s">
        <v>21</v>
      </c>
      <c r="O19" s="54" t="s">
        <v>39</v>
      </c>
    </row>
    <row r="20" spans="1:16" ht="18" customHeight="1">
      <c r="A20" s="3"/>
      <c r="B20" s="46" t="s">
        <v>40</v>
      </c>
      <c r="C20" s="6"/>
      <c r="D20" s="50"/>
      <c r="E20" s="33">
        <v>18</v>
      </c>
      <c r="F20" s="49">
        <f>16450000/1000</f>
        <v>16450</v>
      </c>
      <c r="G20" s="50">
        <v>10</v>
      </c>
      <c r="H20" s="51">
        <f>11000000/1000</f>
        <v>11000</v>
      </c>
      <c r="I20" s="33">
        <v>8</v>
      </c>
      <c r="J20" s="51">
        <f t="shared" si="0"/>
        <v>5450</v>
      </c>
      <c r="K20" s="52" t="s">
        <v>21</v>
      </c>
      <c r="L20" s="53" t="s">
        <v>21</v>
      </c>
      <c r="M20" s="53" t="s">
        <v>21</v>
      </c>
      <c r="N20" s="53" t="s">
        <v>21</v>
      </c>
      <c r="O20" s="54" t="s">
        <v>41</v>
      </c>
    </row>
    <row r="21" spans="1:16" ht="18" customHeight="1">
      <c r="A21" s="3"/>
      <c r="B21" s="46" t="s">
        <v>42</v>
      </c>
      <c r="C21" s="6"/>
      <c r="D21" s="50"/>
      <c r="E21" s="33">
        <v>108</v>
      </c>
      <c r="F21" s="55">
        <f>321000000/1000</f>
        <v>321000</v>
      </c>
      <c r="G21" s="50">
        <v>66</v>
      </c>
      <c r="H21" s="51">
        <f>316000000/1000</f>
        <v>316000</v>
      </c>
      <c r="I21" s="33">
        <v>42</v>
      </c>
      <c r="J21" s="51">
        <f t="shared" si="0"/>
        <v>5450</v>
      </c>
      <c r="K21" s="52" t="s">
        <v>21</v>
      </c>
      <c r="L21" s="53" t="s">
        <v>21</v>
      </c>
      <c r="M21" s="53" t="s">
        <v>21</v>
      </c>
      <c r="N21" s="53" t="s">
        <v>21</v>
      </c>
      <c r="O21" s="54" t="s">
        <v>43</v>
      </c>
    </row>
    <row r="22" spans="1:16" ht="18" customHeight="1">
      <c r="A22" s="3"/>
      <c r="B22" s="46" t="s">
        <v>44</v>
      </c>
      <c r="C22" s="6"/>
      <c r="D22" s="50"/>
      <c r="E22" s="33">
        <v>13</v>
      </c>
      <c r="F22" s="49">
        <f>22450000/1000</f>
        <v>22450</v>
      </c>
      <c r="G22" s="50">
        <v>6</v>
      </c>
      <c r="H22" s="51">
        <f>17000000/1000</f>
        <v>17000</v>
      </c>
      <c r="I22" s="33">
        <v>7</v>
      </c>
      <c r="J22" s="51">
        <f t="shared" si="0"/>
        <v>5450</v>
      </c>
      <c r="K22" s="52" t="s">
        <v>21</v>
      </c>
      <c r="L22" s="53" t="s">
        <v>21</v>
      </c>
      <c r="M22" s="53" t="s">
        <v>21</v>
      </c>
      <c r="N22" s="53" t="s">
        <v>21</v>
      </c>
      <c r="O22" s="54" t="s">
        <v>45</v>
      </c>
    </row>
    <row r="23" spans="1:16" ht="18" customHeight="1">
      <c r="A23" s="3"/>
      <c r="B23" s="46" t="s">
        <v>46</v>
      </c>
      <c r="C23" s="6"/>
      <c r="D23" s="50"/>
      <c r="E23" s="33">
        <v>3</v>
      </c>
      <c r="F23" s="49">
        <f>6450000/1000</f>
        <v>6450</v>
      </c>
      <c r="G23" s="50">
        <v>1</v>
      </c>
      <c r="H23" s="51">
        <f>1000000/1000</f>
        <v>1000</v>
      </c>
      <c r="I23" s="33">
        <v>2</v>
      </c>
      <c r="J23" s="51">
        <f t="shared" si="0"/>
        <v>5450</v>
      </c>
      <c r="K23" s="52" t="s">
        <v>21</v>
      </c>
      <c r="L23" s="53" t="s">
        <v>21</v>
      </c>
      <c r="M23" s="53" t="s">
        <v>21</v>
      </c>
      <c r="N23" s="53" t="s">
        <v>21</v>
      </c>
      <c r="O23" s="54" t="s">
        <v>29</v>
      </c>
    </row>
    <row r="24" spans="1:16" ht="18" customHeight="1">
      <c r="A24" s="3"/>
      <c r="B24" s="46" t="s">
        <v>47</v>
      </c>
      <c r="C24" s="6"/>
      <c r="D24" s="50"/>
      <c r="E24" s="33">
        <v>85</v>
      </c>
      <c r="F24" s="49">
        <f>97200000/1000</f>
        <v>97200</v>
      </c>
      <c r="G24" s="50">
        <v>53</v>
      </c>
      <c r="H24" s="51">
        <f>91750000/1000</f>
        <v>91750</v>
      </c>
      <c r="I24" s="33">
        <v>32</v>
      </c>
      <c r="J24" s="51">
        <f t="shared" si="0"/>
        <v>5450</v>
      </c>
      <c r="K24" s="52" t="s">
        <v>21</v>
      </c>
      <c r="L24" s="53" t="s">
        <v>21</v>
      </c>
      <c r="M24" s="53" t="s">
        <v>21</v>
      </c>
      <c r="N24" s="53" t="s">
        <v>21</v>
      </c>
      <c r="O24" s="54" t="s">
        <v>48</v>
      </c>
    </row>
    <row r="25" spans="1:16" ht="18" customHeight="1">
      <c r="A25" s="3"/>
      <c r="B25" s="46" t="s">
        <v>49</v>
      </c>
      <c r="C25" s="6"/>
      <c r="D25" s="50"/>
      <c r="E25" s="33">
        <v>2</v>
      </c>
      <c r="F25" s="49">
        <f>7450000/1000</f>
        <v>7450</v>
      </c>
      <c r="G25" s="50">
        <v>2</v>
      </c>
      <c r="H25" s="51">
        <f>2000000/1000</f>
        <v>2000</v>
      </c>
      <c r="I25" s="52" t="s">
        <v>21</v>
      </c>
      <c r="J25" s="51">
        <f t="shared" si="0"/>
        <v>5450</v>
      </c>
      <c r="K25" s="52" t="s">
        <v>21</v>
      </c>
      <c r="L25" s="53" t="s">
        <v>21</v>
      </c>
      <c r="M25" s="53" t="s">
        <v>21</v>
      </c>
      <c r="N25" s="53" t="s">
        <v>21</v>
      </c>
      <c r="O25" s="54" t="s">
        <v>50</v>
      </c>
    </row>
    <row r="26" spans="1:16" ht="18" customHeight="1">
      <c r="A26" s="3"/>
      <c r="B26" s="46" t="s">
        <v>51</v>
      </c>
      <c r="C26" s="6"/>
      <c r="D26" s="50"/>
      <c r="E26" s="33">
        <v>2</v>
      </c>
      <c r="F26" s="49">
        <f>6450000/1000</f>
        <v>6450</v>
      </c>
      <c r="G26" s="50">
        <v>1</v>
      </c>
      <c r="H26" s="51">
        <f>1000000/1000</f>
        <v>1000</v>
      </c>
      <c r="I26" s="33">
        <v>1</v>
      </c>
      <c r="J26" s="51">
        <f t="shared" si="0"/>
        <v>5450</v>
      </c>
      <c r="K26" s="52" t="s">
        <v>21</v>
      </c>
      <c r="L26" s="53" t="s">
        <v>21</v>
      </c>
      <c r="M26" s="53" t="s">
        <v>21</v>
      </c>
      <c r="N26" s="53" t="s">
        <v>21</v>
      </c>
      <c r="O26" s="54" t="s">
        <v>52</v>
      </c>
    </row>
    <row r="27" spans="1:16" ht="3" customHeight="1">
      <c r="A27" s="8"/>
      <c r="B27" s="8"/>
      <c r="C27" s="8"/>
      <c r="D27" s="56"/>
      <c r="E27" s="57"/>
      <c r="F27" s="56"/>
      <c r="G27" s="56"/>
      <c r="H27" s="8"/>
      <c r="I27" s="57"/>
      <c r="J27" s="57"/>
      <c r="K27" s="58"/>
      <c r="L27" s="58"/>
      <c r="M27" s="58"/>
      <c r="N27" s="58"/>
      <c r="O27" s="58"/>
      <c r="P27" s="8"/>
    </row>
    <row r="28" spans="1:16" ht="3" customHeight="1"/>
    <row r="29" spans="1:16" ht="19.5" customHeight="1">
      <c r="A29" s="9" t="s">
        <v>53</v>
      </c>
      <c r="B29" s="46" t="s">
        <v>54</v>
      </c>
    </row>
    <row r="30" spans="1:16" s="6" customFormat="1" ht="19.5" customHeight="1">
      <c r="A30" s="46"/>
      <c r="B30" s="59" t="s">
        <v>55</v>
      </c>
      <c r="C30" s="59"/>
      <c r="D30" s="59"/>
      <c r="E30" s="59"/>
      <c r="F30" s="59"/>
      <c r="K30" s="46"/>
      <c r="L30" s="46"/>
      <c r="M30" s="46"/>
      <c r="N30" s="46"/>
      <c r="O30" s="46"/>
    </row>
    <row r="31" spans="1:16" s="6" customFormat="1" ht="19.5" customHeight="1">
      <c r="A31" s="46"/>
      <c r="B31" s="59" t="s">
        <v>56</v>
      </c>
      <c r="C31" s="59"/>
      <c r="D31" s="59"/>
      <c r="E31" s="59"/>
      <c r="F31" s="59"/>
      <c r="K31" s="46"/>
      <c r="L31" s="46"/>
      <c r="M31" s="46"/>
      <c r="N31" s="46"/>
      <c r="O31" s="46"/>
    </row>
    <row r="32" spans="1:16" ht="9" customHeight="1">
      <c r="B32" s="3"/>
      <c r="C32" s="59"/>
      <c r="D32" s="59"/>
      <c r="E32" s="59"/>
      <c r="F32" s="59"/>
      <c r="G32" s="59"/>
      <c r="H32" s="59"/>
      <c r="I32" s="59" t="s">
        <v>57</v>
      </c>
      <c r="J32" s="59"/>
      <c r="K32" s="46"/>
      <c r="L32" s="46"/>
      <c r="M32" s="46"/>
    </row>
    <row r="38" spans="6:8">
      <c r="H38" s="3"/>
    </row>
    <row r="39" spans="6:8">
      <c r="H39" s="3"/>
    </row>
    <row r="40" spans="6:8">
      <c r="H40" s="3"/>
    </row>
    <row r="41" spans="6:8">
      <c r="H41" s="3"/>
    </row>
    <row r="42" spans="6:8">
      <c r="H42" s="3"/>
    </row>
    <row r="43" spans="6:8">
      <c r="F43" s="3"/>
      <c r="H43" s="3"/>
    </row>
    <row r="44" spans="6:8">
      <c r="F44" s="3"/>
      <c r="H44" s="3"/>
    </row>
    <row r="45" spans="6:8">
      <c r="F45" s="3"/>
      <c r="H45" s="3"/>
    </row>
    <row r="46" spans="6:8">
      <c r="F46" s="3"/>
      <c r="H46" s="3"/>
    </row>
    <row r="47" spans="6:8">
      <c r="F47" s="3"/>
      <c r="H47" s="3"/>
    </row>
    <row r="48" spans="6:8">
      <c r="F48" s="3"/>
      <c r="H48" s="3"/>
    </row>
    <row r="49" spans="6:8">
      <c r="F49" s="3"/>
      <c r="H49" s="3"/>
    </row>
    <row r="50" spans="6:8">
      <c r="F50" s="3"/>
      <c r="H50" s="3"/>
    </row>
    <row r="51" spans="6:8">
      <c r="F51" s="3"/>
      <c r="H51" s="3"/>
    </row>
    <row r="52" spans="6:8">
      <c r="F52" s="3"/>
      <c r="H52" s="3"/>
    </row>
    <row r="53" spans="6:8">
      <c r="F53" s="3"/>
      <c r="H53" s="3"/>
    </row>
    <row r="54" spans="6:8">
      <c r="F54" s="3"/>
    </row>
    <row r="55" spans="6:8">
      <c r="F55" s="3"/>
    </row>
    <row r="56" spans="6:8">
      <c r="F56" s="3"/>
    </row>
    <row r="57" spans="6:8">
      <c r="F57" s="3"/>
    </row>
    <row r="58" spans="6:8">
      <c r="F58" s="3"/>
    </row>
  </sheetData>
  <mergeCells count="14">
    <mergeCell ref="A10:D10"/>
    <mergeCell ref="A6:D6"/>
    <mergeCell ref="E6:F6"/>
    <mergeCell ref="G6:H6"/>
    <mergeCell ref="I6:J6"/>
    <mergeCell ref="K6:L6"/>
    <mergeCell ref="M6:N6"/>
    <mergeCell ref="E4:N4"/>
    <mergeCell ref="A5:D5"/>
    <mergeCell ref="E5:F5"/>
    <mergeCell ref="G5:H5"/>
    <mergeCell ref="I5:J5"/>
    <mergeCell ref="K5:L5"/>
    <mergeCell ref="M5:N5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T-18.4</vt:lpstr>
      <vt:lpstr>'T-18.4'!Print_Area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 nso</dc:creator>
  <cp:lastModifiedBy>nso nso</cp:lastModifiedBy>
  <dcterms:created xsi:type="dcterms:W3CDTF">2016-01-19T02:37:31Z</dcterms:created>
  <dcterms:modified xsi:type="dcterms:W3CDTF">2016-01-19T02:37:50Z</dcterms:modified>
</cp:coreProperties>
</file>