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798"/>
  </bookViews>
  <sheets>
    <sheet name="T-3.4" sheetId="4" r:id="rId1"/>
  </sheets>
  <definedNames>
    <definedName name="_xlnm.Print_Area" localSheetId="0">'T-3.4'!$A$1:$Z$32</definedName>
  </definedNames>
  <calcPr calcId="125725"/>
</workbook>
</file>

<file path=xl/calcChain.xml><?xml version="1.0" encoding="utf-8"?>
<calcChain xmlns="http://schemas.openxmlformats.org/spreadsheetml/2006/main">
  <c r="T16" i="4"/>
  <c r="T26" l="1"/>
  <c r="T25"/>
  <c r="T24"/>
  <c r="T23"/>
  <c r="T22"/>
  <c r="T21"/>
  <c r="T20"/>
  <c r="T19"/>
  <c r="T18"/>
  <c r="T17"/>
  <c r="T15"/>
  <c r="Q14"/>
  <c r="Q15"/>
  <c r="Q16"/>
  <c r="Q17"/>
  <c r="Q18"/>
  <c r="Q19"/>
  <c r="Q20"/>
  <c r="Q21"/>
  <c r="Q22"/>
  <c r="Q23"/>
  <c r="Q24"/>
  <c r="Q25"/>
  <c r="Q26"/>
  <c r="N14"/>
  <c r="N15"/>
  <c r="N16"/>
  <c r="N17"/>
  <c r="N18"/>
  <c r="N19"/>
  <c r="N20"/>
  <c r="N21"/>
  <c r="N22"/>
  <c r="N23"/>
  <c r="N24"/>
  <c r="N25"/>
  <c r="N26"/>
  <c r="M13"/>
  <c r="L13"/>
  <c r="K14"/>
  <c r="K15"/>
  <c r="K16"/>
  <c r="K17"/>
  <c r="K18"/>
  <c r="K19"/>
  <c r="K20"/>
  <c r="K21"/>
  <c r="K22"/>
  <c r="K23"/>
  <c r="K24"/>
  <c r="K25"/>
  <c r="K26"/>
  <c r="F14"/>
  <c r="F15"/>
  <c r="F16"/>
  <c r="F17"/>
  <c r="F21"/>
  <c r="F25"/>
  <c r="T14"/>
  <c r="J26"/>
  <c r="H26" s="1"/>
  <c r="I26"/>
  <c r="F26" s="1"/>
  <c r="J25"/>
  <c r="G25" s="1"/>
  <c r="I25"/>
  <c r="H25" s="1"/>
  <c r="J24"/>
  <c r="H24" s="1"/>
  <c r="I24"/>
  <c r="F24" s="1"/>
  <c r="J23"/>
  <c r="G23" s="1"/>
  <c r="I23"/>
  <c r="H23" s="1"/>
  <c r="J22"/>
  <c r="H22" s="1"/>
  <c r="I22"/>
  <c r="F22" s="1"/>
  <c r="J21"/>
  <c r="G21" s="1"/>
  <c r="I21"/>
  <c r="H21" s="1"/>
  <c r="J20"/>
  <c r="H20" s="1"/>
  <c r="I20"/>
  <c r="F20" s="1"/>
  <c r="J19"/>
  <c r="G19" s="1"/>
  <c r="I19"/>
  <c r="H19" s="1"/>
  <c r="J18"/>
  <c r="H18" s="1"/>
  <c r="I18"/>
  <c r="F18" s="1"/>
  <c r="J17"/>
  <c r="G17" s="1"/>
  <c r="I17"/>
  <c r="H17" s="1"/>
  <c r="J16"/>
  <c r="G16" s="1"/>
  <c r="I16"/>
  <c r="J15"/>
  <c r="G15" s="1"/>
  <c r="I15"/>
  <c r="H15" s="1"/>
  <c r="J14"/>
  <c r="G14" s="1"/>
  <c r="I14"/>
  <c r="S13"/>
  <c r="Q13" s="1"/>
  <c r="R13"/>
  <c r="P13"/>
  <c r="N13" s="1"/>
  <c r="O13"/>
  <c r="E21" l="1"/>
  <c r="E14"/>
  <c r="E25"/>
  <c r="G26"/>
  <c r="E26" s="1"/>
  <c r="G24"/>
  <c r="E24" s="1"/>
  <c r="G22"/>
  <c r="E22" s="1"/>
  <c r="G20"/>
  <c r="E20" s="1"/>
  <c r="G18"/>
  <c r="E18" s="1"/>
  <c r="E17"/>
  <c r="E16"/>
  <c r="E15"/>
  <c r="H16"/>
  <c r="H14"/>
  <c r="F23"/>
  <c r="E23" s="1"/>
  <c r="F19"/>
  <c r="E19" s="1"/>
  <c r="K13"/>
  <c r="J13"/>
  <c r="I13"/>
  <c r="H13" l="1"/>
  <c r="U13" l="1"/>
  <c r="V13"/>
  <c r="G13" s="1"/>
  <c r="F13" l="1"/>
  <c r="E13" s="1"/>
  <c r="T13"/>
</calcChain>
</file>

<file path=xl/sharedStrings.xml><?xml version="1.0" encoding="utf-8"?>
<sst xmlns="http://schemas.openxmlformats.org/spreadsheetml/2006/main" count="106" uniqueCount="71">
  <si>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</si>
  <si>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</si>
  <si>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</si>
  <si>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</si>
  <si>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</si>
  <si>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</si>
  <si>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</si>
  <si>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</si>
  <si>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</si>
  <si>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</si>
  <si>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</si>
  <si>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</si>
  <si>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</si>
  <si>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</si>
  <si>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</si>
  <si>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 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</si>
  <si>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</si>
  <si>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</si>
  <si>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</si>
  <si>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</si>
  <si>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</t>
  </si>
  <si>
    <t>การปกครองท้องถิ่น</t>
  </si>
  <si>
    <t>อำเภอ</t>
  </si>
  <si>
    <t>District</t>
  </si>
  <si>
    <t xml:space="preserve">เมืองกาญจนบุรี </t>
  </si>
  <si>
    <t>ไทรโยค</t>
  </si>
  <si>
    <t>บ่อพลอย</t>
  </si>
  <si>
    <t>ศรีสวัสดิ์</t>
  </si>
  <si>
    <t xml:space="preserve">ท่ามะกา </t>
  </si>
  <si>
    <t>ท่าม่วง</t>
  </si>
  <si>
    <t>ทองผาภูมิ</t>
  </si>
  <si>
    <t>สังขละบุรี</t>
  </si>
  <si>
    <t xml:space="preserve">พนมทวน </t>
  </si>
  <si>
    <t xml:space="preserve">เลาขวัญ </t>
  </si>
  <si>
    <t>ด่านมะขามเตี้ย</t>
  </si>
  <si>
    <t>หนองปรือ</t>
  </si>
  <si>
    <t>ห้วยกระเจา</t>
  </si>
  <si>
    <t>Mueang  Kanchanaburi</t>
  </si>
  <si>
    <t>Sai  yok</t>
  </si>
  <si>
    <t>Bo  Phloi</t>
  </si>
  <si>
    <t>Sri  Sawat</t>
  </si>
  <si>
    <t>Tha  Maka</t>
  </si>
  <si>
    <t>Tha  Muang</t>
  </si>
  <si>
    <t>Thong  Pha  Phum</t>
  </si>
  <si>
    <t>Sangkhla  Buri</t>
  </si>
  <si>
    <t>Phanom  Thuan</t>
  </si>
  <si>
    <t>Lao  Khwan</t>
  </si>
  <si>
    <t>Dan  Makam Tia</t>
  </si>
  <si>
    <t>Nong  Prue</t>
  </si>
  <si>
    <t>Huai  Krachao</t>
  </si>
  <si>
    <t>สนง.ตำรวจแห่งชาติ</t>
  </si>
  <si>
    <t>สนง.พระพุทธศาสนา</t>
  </si>
  <si>
    <t>(ร.ร.ตำรวจตระเวนชายแดน)</t>
  </si>
  <si>
    <t>จังหวัดกาญจนบุรี</t>
  </si>
  <si>
    <t>Royal Thai Police</t>
  </si>
  <si>
    <t xml:space="preserve">Office of National </t>
  </si>
  <si>
    <t xml:space="preserve"> Department (The Border </t>
  </si>
  <si>
    <t>Budddhism</t>
  </si>
  <si>
    <t>Patrol Police Scool)</t>
  </si>
  <si>
    <t xml:space="preserve"> Kanchanaburi Province</t>
  </si>
  <si>
    <t xml:space="preserve">และสำนักงานพระพุทธศาสนาจังหวัดกาญจนบุรี(โรงเรียนพระปริยัติธรรม) </t>
  </si>
  <si>
    <t xml:space="preserve">               </t>
  </si>
  <si>
    <t xml:space="preserve">              </t>
  </si>
  <si>
    <t xml:space="preserve">     ที่มา:</t>
  </si>
  <si>
    <t>Source:</t>
  </si>
  <si>
    <t>Royal Thai Police Department (The Border Patrol Police Scool) and Office of National Budddhism Kanchanaburi Province (The Scripture School for Dhammo)</t>
  </si>
  <si>
    <t xml:space="preserve">สำนักงานเขตพื้นที่การศึกษาประถมศึกษา (กาญจนบุรี)  เขต 1,2,3,4  สำนักงานเขตพื้นที่การศึกษามัธยมศึกษาเขต 8 (กาญจนบุรี), สำนักงานเทศบาลเมืองกาญจนบุรี, สนง.ตำรวจแห่งชาติ (ตชด.) </t>
  </si>
  <si>
    <t>Kanchanaburi Primary Educational Service Area Office, Area 1,2,3,4  Kanchanaburi Secondary Educational Service Area Office, Area 8  Kanchanaburi Municipality and,</t>
  </si>
  <si>
    <t xml:space="preserve">Table </t>
  </si>
  <si>
    <t>ครู จำแนกตามสังกัด และเพศ เป็นรายอำเภอ ปีการศึกษา 2557</t>
  </si>
  <si>
    <t>Teacher by Jurisdiction, Sex and District: Academic Year 2014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</si>
</sst>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94" formatCode="#,##0______"/>
    <numFmt numFmtId="195" formatCode="\-______"/>
    <numFmt numFmtId="198" formatCode="\-"/>
    <numFmt numFmtId="211" formatCode="#,##0\ "/>
    <numFmt numFmtId="221" formatCode="#,###\ 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1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</cellStyleXfs>
  <cellXfs count="10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Border="1"/>
    <xf numFmtId="0" fontId="9" fillId="0" borderId="0" xfId="0" applyFont="1" applyBorder="1"/>
    <xf numFmtId="0" fontId="9" fillId="0" borderId="8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/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/>
    </xf>
    <xf numFmtId="0" fontId="6" fillId="0" borderId="2" xfId="0" applyFont="1" applyBorder="1"/>
    <xf numFmtId="0" fontId="9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 indent="2"/>
    </xf>
    <xf numFmtId="0" fontId="7" fillId="0" borderId="4" xfId="0" applyFont="1" applyBorder="1" applyAlignment="1">
      <alignment horizontal="left" indent="2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187" fontId="10" fillId="0" borderId="0" xfId="3" applyNumberFormat="1" applyFont="1"/>
    <xf numFmtId="187" fontId="4" fillId="0" borderId="0" xfId="3" applyNumberFormat="1" applyFont="1" applyBorder="1"/>
    <xf numFmtId="187" fontId="6" fillId="0" borderId="0" xfId="3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7" fontId="9" fillId="0" borderId="1" xfId="3" applyNumberFormat="1" applyFont="1" applyBorder="1" applyAlignment="1"/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87" fontId="9" fillId="0" borderId="5" xfId="3" applyNumberFormat="1" applyFont="1" applyBorder="1" applyAlignment="1"/>
    <xf numFmtId="187" fontId="9" fillId="0" borderId="9" xfId="3" applyNumberFormat="1" applyFont="1" applyBorder="1" applyAlignment="1">
      <alignment horizontal="center"/>
    </xf>
    <xf numFmtId="187" fontId="9" fillId="0" borderId="1" xfId="3" applyNumberFormat="1" applyFont="1" applyBorder="1" applyAlignment="1">
      <alignment horizontal="center"/>
    </xf>
    <xf numFmtId="187" fontId="9" fillId="0" borderId="7" xfId="3" applyNumberFormat="1" applyFont="1" applyBorder="1" applyAlignment="1">
      <alignment horizontal="center"/>
    </xf>
    <xf numFmtId="194" fontId="4" fillId="0" borderId="9" xfId="3" applyNumberFormat="1" applyFont="1" applyBorder="1" applyAlignment="1">
      <alignment vertical="center"/>
    </xf>
    <xf numFmtId="195" fontId="6" fillId="0" borderId="7" xfId="3" applyNumberFormat="1" applyFont="1" applyBorder="1" applyAlignment="1">
      <alignment vertical="center"/>
    </xf>
    <xf numFmtId="211" fontId="6" fillId="0" borderId="0" xfId="0" applyNumberFormat="1" applyFont="1"/>
    <xf numFmtId="0" fontId="9" fillId="0" borderId="0" xfId="0" applyFont="1" applyFill="1"/>
    <xf numFmtId="0" fontId="6" fillId="0" borderId="0" xfId="0" applyFont="1" applyFill="1"/>
    <xf numFmtId="14" fontId="6" fillId="0" borderId="0" xfId="0" applyNumberFormat="1" applyFont="1" applyFill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/>
    <xf numFmtId="0" fontId="13" fillId="0" borderId="0" xfId="0" applyFont="1"/>
    <xf numFmtId="0" fontId="14" fillId="0" borderId="0" xfId="0" applyFont="1" applyBorder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14" fontId="13" fillId="0" borderId="0" xfId="0" applyNumberFormat="1" applyFont="1" applyFill="1" applyAlignment="1">
      <alignment vertical="center"/>
    </xf>
    <xf numFmtId="0" fontId="13" fillId="0" borderId="0" xfId="0" applyFont="1" applyFill="1" applyAlignment="1">
      <alignment horizontal="center"/>
    </xf>
    <xf numFmtId="0" fontId="13" fillId="0" borderId="0" xfId="0" applyFont="1" applyBorder="1"/>
    <xf numFmtId="198" fontId="6" fillId="0" borderId="3" xfId="3" applyNumberFormat="1" applyFont="1" applyBorder="1" applyAlignment="1">
      <alignment horizontal="right"/>
    </xf>
    <xf numFmtId="41" fontId="4" fillId="0" borderId="3" xfId="0" applyNumberFormat="1" applyFont="1" applyBorder="1" applyAlignment="1"/>
    <xf numFmtId="41" fontId="4" fillId="0" borderId="1" xfId="0" applyNumberFormat="1" applyFont="1" applyBorder="1" applyAlignment="1"/>
    <xf numFmtId="41" fontId="6" fillId="0" borderId="3" xfId="0" applyNumberFormat="1" applyFont="1" applyBorder="1" applyAlignment="1"/>
    <xf numFmtId="41" fontId="6" fillId="0" borderId="1" xfId="0" applyNumberFormat="1" applyFont="1" applyBorder="1" applyAlignment="1"/>
    <xf numFmtId="41" fontId="6" fillId="0" borderId="3" xfId="3" applyNumberFormat="1" applyFont="1" applyBorder="1" applyAlignment="1"/>
    <xf numFmtId="221" fontId="4" fillId="0" borderId="3" xfId="0" applyNumberFormat="1" applyFont="1" applyBorder="1" applyAlignment="1"/>
    <xf numFmtId="221" fontId="6" fillId="0" borderId="3" xfId="0" applyNumberFormat="1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7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1133475</xdr:colOff>
      <xdr:row>0</xdr:row>
      <xdr:rowOff>0</xdr:rowOff>
    </xdr:from>
    <xdr:to>
      <xdr:col>25</xdr:col>
      <xdr:colOff>228600</xdr:colOff>
      <xdr:row>32</xdr:row>
      <xdr:rowOff>0</xdr:rowOff>
    </xdr:to>
    <xdr:grpSp>
      <xdr:nvGrpSpPr>
        <xdr:cNvPr id="122878" name="Group 124"/>
        <xdr:cNvGrpSpPr>
          <a:grpSpLocks/>
        </xdr:cNvGrpSpPr>
      </xdr:nvGrpSpPr>
      <xdr:grpSpPr bwMode="auto">
        <a:xfrm>
          <a:off x="10429875" y="0"/>
          <a:ext cx="371475" cy="6800850"/>
          <a:chOff x="1002" y="699"/>
          <a:chExt cx="66" cy="68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34" y="733"/>
            <a:ext cx="34" cy="3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4336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2"/>
  <sheetViews>
    <sheetView showGridLines="0" tabSelected="1" view="pageBreakPreview" zoomScaleSheetLayoutView="100" workbookViewId="0">
      <selection activeCell="H3" sqref="H3"/>
    </sheetView>
  </sheetViews>
  <sheetFormatPr defaultRowHeight="18.75"/>
  <cols>
    <col min="1" max="1" width="1.7109375" style="5" customWidth="1"/>
    <col min="2" max="2" width="5.85546875" style="5" customWidth="1"/>
    <col min="3" max="3" width="4.7109375" style="5" customWidth="1"/>
    <col min="4" max="4" width="2.42578125" style="5" customWidth="1"/>
    <col min="5" max="16" width="6.85546875" style="5" customWidth="1"/>
    <col min="17" max="22" width="6.85546875" style="48" customWidth="1"/>
    <col min="23" max="23" width="1.28515625" style="5" customWidth="1"/>
    <col min="24" max="24" width="17.7109375" style="5" customWidth="1"/>
    <col min="25" max="25" width="1.42578125" style="5" customWidth="1"/>
    <col min="26" max="26" width="3.7109375" style="5" customWidth="1"/>
    <col min="27" max="28" width="9.140625" style="5"/>
    <col min="29" max="29" width="11.7109375" style="5" customWidth="1"/>
    <col min="30" max="30" width="10.28515625" style="5" customWidth="1"/>
    <col min="31" max="16384" width="9.140625" style="5"/>
  </cols>
  <sheetData>
    <row r="1" spans="1:31" s="1" customFormat="1" ht="21">
      <c r="B1" s="2" t="s">
        <v>16</v>
      </c>
      <c r="C1" s="3">
        <v>3.4</v>
      </c>
      <c r="D1" s="2" t="s">
        <v>69</v>
      </c>
      <c r="Q1" s="46"/>
      <c r="R1" s="46"/>
      <c r="S1" s="46"/>
      <c r="T1" s="46"/>
      <c r="U1" s="46"/>
      <c r="V1" s="46"/>
    </row>
    <row r="2" spans="1:31" s="4" customFormat="1" ht="15" customHeight="1">
      <c r="B2" s="45" t="s">
        <v>68</v>
      </c>
      <c r="C2" s="3">
        <v>3.4</v>
      </c>
      <c r="D2" s="45" t="s">
        <v>70</v>
      </c>
      <c r="Q2" s="47"/>
      <c r="R2" s="47"/>
      <c r="S2" s="47"/>
      <c r="T2" s="47"/>
      <c r="U2" s="47"/>
      <c r="V2" s="47"/>
    </row>
    <row r="3" spans="1:31" ht="6" customHeight="1">
      <c r="U3" s="48" t="s">
        <v>15</v>
      </c>
    </row>
    <row r="4" spans="1:31" s="24" customFormat="1" ht="16.5" customHeight="1">
      <c r="A4" s="87" t="s">
        <v>22</v>
      </c>
      <c r="B4" s="87"/>
      <c r="C4" s="87"/>
      <c r="D4" s="88"/>
      <c r="E4" s="21"/>
      <c r="F4" s="22"/>
      <c r="G4" s="23"/>
      <c r="H4" s="93" t="s">
        <v>0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5"/>
      <c r="W4" s="99" t="s">
        <v>23</v>
      </c>
      <c r="X4" s="87"/>
    </row>
    <row r="5" spans="1:31" s="24" customFormat="1" ht="17.25" customHeight="1">
      <c r="A5" s="89"/>
      <c r="B5" s="89"/>
      <c r="C5" s="89"/>
      <c r="D5" s="90"/>
      <c r="E5" s="27"/>
      <c r="F5" s="20"/>
      <c r="G5" s="28" t="s">
        <v>15</v>
      </c>
      <c r="H5" s="96" t="s">
        <v>1</v>
      </c>
      <c r="I5" s="97"/>
      <c r="J5" s="98"/>
      <c r="K5" s="96" t="s">
        <v>3</v>
      </c>
      <c r="L5" s="97"/>
      <c r="M5" s="97"/>
      <c r="N5" s="21"/>
      <c r="O5" s="22" t="s">
        <v>20</v>
      </c>
      <c r="P5" s="23"/>
      <c r="Q5" s="27"/>
      <c r="R5" s="49" t="s">
        <v>50</v>
      </c>
      <c r="S5" s="28"/>
      <c r="T5" s="20"/>
      <c r="U5" s="50" t="s">
        <v>51</v>
      </c>
      <c r="V5" s="51"/>
      <c r="W5" s="100"/>
      <c r="X5" s="89"/>
      <c r="AA5" s="62"/>
      <c r="AB5" s="62"/>
      <c r="AC5" s="62"/>
      <c r="AD5" s="62"/>
      <c r="AE5" s="62"/>
    </row>
    <row r="6" spans="1:31" s="24" customFormat="1" ht="17.25" customHeight="1">
      <c r="A6" s="89"/>
      <c r="B6" s="89"/>
      <c r="C6" s="89"/>
      <c r="D6" s="90"/>
      <c r="E6" s="96" t="s">
        <v>8</v>
      </c>
      <c r="F6" s="97"/>
      <c r="G6" s="98"/>
      <c r="H6" s="96" t="s">
        <v>2</v>
      </c>
      <c r="I6" s="97"/>
      <c r="J6" s="98"/>
      <c r="K6" s="96" t="s">
        <v>4</v>
      </c>
      <c r="L6" s="97"/>
      <c r="M6" s="97"/>
      <c r="N6" s="96" t="s">
        <v>21</v>
      </c>
      <c r="O6" s="97"/>
      <c r="P6" s="98"/>
      <c r="Q6" s="27"/>
      <c r="R6" s="52" t="s">
        <v>52</v>
      </c>
      <c r="S6" s="28"/>
      <c r="T6" s="20"/>
      <c r="U6" s="50" t="s">
        <v>53</v>
      </c>
      <c r="V6" s="51"/>
      <c r="W6" s="100"/>
      <c r="X6" s="89"/>
      <c r="AA6" s="62"/>
      <c r="AB6" s="63"/>
      <c r="AC6" s="62"/>
      <c r="AD6" s="62"/>
      <c r="AE6" s="62"/>
    </row>
    <row r="7" spans="1:31" s="24" customFormat="1" ht="17.25" customHeight="1">
      <c r="A7" s="89"/>
      <c r="B7" s="89"/>
      <c r="C7" s="89"/>
      <c r="D7" s="90"/>
      <c r="E7" s="96" t="s">
        <v>9</v>
      </c>
      <c r="F7" s="97"/>
      <c r="G7" s="98"/>
      <c r="H7" s="96" t="s">
        <v>6</v>
      </c>
      <c r="I7" s="97"/>
      <c r="J7" s="98"/>
      <c r="K7" s="96" t="s">
        <v>5</v>
      </c>
      <c r="L7" s="97"/>
      <c r="M7" s="97"/>
      <c r="N7" s="96" t="s">
        <v>18</v>
      </c>
      <c r="O7" s="97"/>
      <c r="P7" s="98"/>
      <c r="Q7" s="27"/>
      <c r="R7" s="52" t="s">
        <v>54</v>
      </c>
      <c r="S7" s="28"/>
      <c r="T7" s="20"/>
      <c r="U7" s="50" t="s">
        <v>55</v>
      </c>
      <c r="V7" s="31"/>
      <c r="W7" s="100"/>
      <c r="X7" s="89"/>
      <c r="AA7" s="62"/>
      <c r="AB7" s="63"/>
      <c r="AC7" s="62"/>
      <c r="AD7" s="62"/>
      <c r="AE7" s="62"/>
    </row>
    <row r="8" spans="1:31" s="24" customFormat="1" ht="17.25" customHeight="1">
      <c r="A8" s="89"/>
      <c r="B8" s="89"/>
      <c r="C8" s="89"/>
      <c r="D8" s="90"/>
      <c r="E8" s="27"/>
      <c r="F8" s="20"/>
      <c r="G8" s="28"/>
      <c r="H8" s="96" t="s">
        <v>7</v>
      </c>
      <c r="I8" s="97"/>
      <c r="J8" s="98"/>
      <c r="K8" s="96" t="s">
        <v>10</v>
      </c>
      <c r="L8" s="97"/>
      <c r="M8" s="97"/>
      <c r="N8" s="96" t="s">
        <v>19</v>
      </c>
      <c r="O8" s="97"/>
      <c r="P8" s="98"/>
      <c r="Q8" s="27"/>
      <c r="R8" s="49" t="s">
        <v>56</v>
      </c>
      <c r="S8" s="28"/>
      <c r="T8" s="20"/>
      <c r="U8" s="50" t="s">
        <v>57</v>
      </c>
      <c r="V8" s="31"/>
      <c r="W8" s="100"/>
      <c r="X8" s="89"/>
      <c r="AA8" s="62"/>
      <c r="AB8" s="63"/>
      <c r="AC8" s="63"/>
      <c r="AD8" s="64"/>
      <c r="AE8" s="62"/>
    </row>
    <row r="9" spans="1:31" s="24" customFormat="1" ht="17.25" customHeight="1">
      <c r="A9" s="89"/>
      <c r="B9" s="89"/>
      <c r="C9" s="89"/>
      <c r="D9" s="90"/>
      <c r="E9" s="32"/>
      <c r="F9" s="33"/>
      <c r="G9" s="34"/>
      <c r="J9" s="34"/>
      <c r="K9" s="102" t="s">
        <v>7</v>
      </c>
      <c r="L9" s="103"/>
      <c r="M9" s="103"/>
      <c r="N9" s="32"/>
      <c r="O9" s="33"/>
      <c r="P9" s="34"/>
      <c r="Q9" s="32"/>
      <c r="R9" s="53" t="s">
        <v>58</v>
      </c>
      <c r="S9" s="34"/>
      <c r="T9" s="33"/>
      <c r="U9" s="54" t="s">
        <v>59</v>
      </c>
      <c r="V9" s="55"/>
      <c r="W9" s="100"/>
      <c r="X9" s="89"/>
      <c r="AA9" s="62"/>
      <c r="AB9" s="63"/>
      <c r="AC9" s="65"/>
      <c r="AD9" s="64"/>
      <c r="AE9" s="62"/>
    </row>
    <row r="10" spans="1:31" s="24" customFormat="1">
      <c r="A10" s="89"/>
      <c r="B10" s="89"/>
      <c r="C10" s="89"/>
      <c r="D10" s="90"/>
      <c r="E10" s="35" t="s">
        <v>8</v>
      </c>
      <c r="F10" s="35" t="s">
        <v>11</v>
      </c>
      <c r="G10" s="35" t="s">
        <v>12</v>
      </c>
      <c r="H10" s="35" t="s">
        <v>8</v>
      </c>
      <c r="I10" s="35" t="s">
        <v>11</v>
      </c>
      <c r="J10" s="31" t="s">
        <v>12</v>
      </c>
      <c r="K10" s="35" t="s">
        <v>8</v>
      </c>
      <c r="L10" s="35" t="s">
        <v>11</v>
      </c>
      <c r="M10" s="35" t="s">
        <v>12</v>
      </c>
      <c r="N10" s="36" t="s">
        <v>8</v>
      </c>
      <c r="O10" s="36" t="s">
        <v>11</v>
      </c>
      <c r="P10" s="36" t="s">
        <v>12</v>
      </c>
      <c r="Q10" s="56" t="s">
        <v>8</v>
      </c>
      <c r="R10" s="56" t="s">
        <v>11</v>
      </c>
      <c r="S10" s="57" t="s">
        <v>12</v>
      </c>
      <c r="T10" s="56" t="s">
        <v>8</v>
      </c>
      <c r="U10" s="56" t="s">
        <v>11</v>
      </c>
      <c r="V10" s="57" t="s">
        <v>12</v>
      </c>
      <c r="W10" s="100"/>
      <c r="X10" s="89"/>
      <c r="AA10" s="62"/>
      <c r="AB10" s="63"/>
      <c r="AC10" s="66"/>
      <c r="AD10" s="64"/>
      <c r="AE10" s="62"/>
    </row>
    <row r="11" spans="1:31" s="24" customFormat="1">
      <c r="A11" s="91"/>
      <c r="B11" s="91"/>
      <c r="C11" s="91"/>
      <c r="D11" s="92"/>
      <c r="E11" s="37" t="s">
        <v>9</v>
      </c>
      <c r="F11" s="37" t="s">
        <v>13</v>
      </c>
      <c r="G11" s="37" t="s">
        <v>14</v>
      </c>
      <c r="H11" s="37" t="s">
        <v>9</v>
      </c>
      <c r="I11" s="37" t="s">
        <v>13</v>
      </c>
      <c r="J11" s="37" t="s">
        <v>14</v>
      </c>
      <c r="K11" s="37" t="s">
        <v>9</v>
      </c>
      <c r="L11" s="37" t="s">
        <v>13</v>
      </c>
      <c r="M11" s="37" t="s">
        <v>14</v>
      </c>
      <c r="N11" s="37" t="s">
        <v>9</v>
      </c>
      <c r="O11" s="37" t="s">
        <v>13</v>
      </c>
      <c r="P11" s="37" t="s">
        <v>14</v>
      </c>
      <c r="Q11" s="58" t="s">
        <v>9</v>
      </c>
      <c r="R11" s="58" t="s">
        <v>13</v>
      </c>
      <c r="S11" s="58" t="s">
        <v>14</v>
      </c>
      <c r="T11" s="58" t="s">
        <v>9</v>
      </c>
      <c r="U11" s="58" t="s">
        <v>13</v>
      </c>
      <c r="V11" s="58" t="s">
        <v>14</v>
      </c>
      <c r="W11" s="101"/>
      <c r="X11" s="91"/>
      <c r="AA11" s="62"/>
      <c r="AB11" s="62"/>
      <c r="AC11" s="67"/>
      <c r="AD11" s="67"/>
      <c r="AE11" s="68"/>
    </row>
    <row r="12" spans="1:31" s="20" customFormat="1" ht="3" customHeight="1">
      <c r="A12" s="25"/>
      <c r="B12" s="25"/>
      <c r="C12" s="25"/>
      <c r="D12" s="26"/>
      <c r="E12" s="31"/>
      <c r="F12" s="36"/>
      <c r="G12" s="36"/>
      <c r="H12" s="36"/>
      <c r="I12" s="36"/>
      <c r="J12" s="31"/>
      <c r="K12" s="36"/>
      <c r="L12" s="36"/>
      <c r="M12" s="36"/>
      <c r="N12" s="36"/>
      <c r="O12" s="36"/>
      <c r="P12" s="36"/>
      <c r="Q12" s="59"/>
      <c r="R12" s="59"/>
      <c r="S12" s="59"/>
      <c r="T12" s="59"/>
      <c r="U12" s="59"/>
      <c r="V12" s="59"/>
      <c r="W12" s="29"/>
      <c r="AA12" s="69"/>
      <c r="AB12" s="69"/>
      <c r="AC12" s="69"/>
      <c r="AD12" s="69"/>
      <c r="AE12" s="69"/>
    </row>
    <row r="13" spans="1:31" s="7" customFormat="1" ht="19.5" customHeight="1">
      <c r="A13" s="85" t="s">
        <v>17</v>
      </c>
      <c r="B13" s="85"/>
      <c r="C13" s="85"/>
      <c r="D13" s="86"/>
      <c r="E13" s="78">
        <f>SUM(F13:G13)</f>
        <v>6972</v>
      </c>
      <c r="F13" s="78">
        <f>+I13+L13+O13+R13+U13</f>
        <v>2059</v>
      </c>
      <c r="G13" s="78">
        <f>+J13+M13+P13+S13+V13</f>
        <v>4913</v>
      </c>
      <c r="H13" s="78">
        <f>+I13+J13</f>
        <v>5917</v>
      </c>
      <c r="I13" s="78">
        <f t="shared" ref="I13:S13" si="0">SUM(I14:I26)</f>
        <v>1826</v>
      </c>
      <c r="J13" s="78">
        <f t="shared" si="0"/>
        <v>4091</v>
      </c>
      <c r="K13" s="78">
        <f>SUM(L13:M13)</f>
        <v>728</v>
      </c>
      <c r="L13" s="78">
        <f>SUM(L14:L26)</f>
        <v>118</v>
      </c>
      <c r="M13" s="78">
        <f>SUM(M14:M26)</f>
        <v>610</v>
      </c>
      <c r="N13" s="78">
        <f>SUM(O13:P13)</f>
        <v>240</v>
      </c>
      <c r="O13" s="78">
        <f t="shared" si="0"/>
        <v>63</v>
      </c>
      <c r="P13" s="78">
        <f t="shared" si="0"/>
        <v>177</v>
      </c>
      <c r="Q13" s="79">
        <f>SUM(R13:S13)</f>
        <v>77</v>
      </c>
      <c r="R13" s="79">
        <f t="shared" si="0"/>
        <v>47</v>
      </c>
      <c r="S13" s="79">
        <f t="shared" si="0"/>
        <v>30</v>
      </c>
      <c r="T13" s="83">
        <f>SUM(U13:V13)</f>
        <v>10</v>
      </c>
      <c r="U13" s="83">
        <f t="shared" ref="U13:V13" si="1">SUM(U14:U26)</f>
        <v>5</v>
      </c>
      <c r="V13" s="83">
        <f t="shared" si="1"/>
        <v>5</v>
      </c>
      <c r="W13" s="38"/>
      <c r="X13" s="6" t="s">
        <v>9</v>
      </c>
      <c r="AA13" s="66"/>
      <c r="AB13" s="66"/>
      <c r="AC13" s="64"/>
      <c r="AD13" s="64"/>
      <c r="AE13" s="64"/>
    </row>
    <row r="14" spans="1:31" ht="19.5" customHeight="1">
      <c r="A14" s="10"/>
      <c r="B14" s="8" t="s">
        <v>24</v>
      </c>
      <c r="C14" s="10"/>
      <c r="D14" s="10"/>
      <c r="E14" s="80">
        <f t="shared" ref="E14:E26" si="2">SUM(F14:G14)</f>
        <v>1360</v>
      </c>
      <c r="F14" s="80">
        <f t="shared" ref="F14:F26" si="3">+I14+L14+O14+R14+U14</f>
        <v>321</v>
      </c>
      <c r="G14" s="80">
        <f t="shared" ref="G14:G26" si="4">+J14+M14+P14+S14+V14</f>
        <v>1039</v>
      </c>
      <c r="H14" s="80">
        <f t="shared" ref="H14:H26" si="5">+I14+J14</f>
        <v>876</v>
      </c>
      <c r="I14" s="80">
        <f>165+48</f>
        <v>213</v>
      </c>
      <c r="J14" s="81">
        <f>629+34</f>
        <v>663</v>
      </c>
      <c r="K14" s="80">
        <f t="shared" ref="K14:K26" si="6">SUM(L14:M14)</f>
        <v>249</v>
      </c>
      <c r="L14" s="81">
        <v>39</v>
      </c>
      <c r="M14" s="81">
        <v>210</v>
      </c>
      <c r="N14" s="80">
        <f t="shared" ref="N14:N26" si="7">SUM(O14:P14)</f>
        <v>215</v>
      </c>
      <c r="O14" s="81">
        <v>59</v>
      </c>
      <c r="P14" s="81">
        <v>156</v>
      </c>
      <c r="Q14" s="81">
        <f t="shared" ref="Q14:Q26" si="8">SUM(R14:S14)</f>
        <v>10</v>
      </c>
      <c r="R14" s="82">
        <v>5</v>
      </c>
      <c r="S14" s="82">
        <v>5</v>
      </c>
      <c r="T14" s="84">
        <f t="shared" ref="T14" si="9">SUM(U14:V14)</f>
        <v>10</v>
      </c>
      <c r="U14" s="84">
        <v>5</v>
      </c>
      <c r="V14" s="84">
        <v>5</v>
      </c>
      <c r="W14" s="39"/>
      <c r="X14" s="9" t="s">
        <v>37</v>
      </c>
      <c r="Y14" s="30"/>
      <c r="Z14" s="10"/>
      <c r="AA14" s="63"/>
      <c r="AB14" s="66"/>
      <c r="AC14" s="64"/>
      <c r="AD14" s="63"/>
      <c r="AE14" s="64"/>
    </row>
    <row r="15" spans="1:31" ht="19.5" customHeight="1">
      <c r="B15" s="8" t="s">
        <v>25</v>
      </c>
      <c r="E15" s="80">
        <f t="shared" si="2"/>
        <v>550</v>
      </c>
      <c r="F15" s="80">
        <f t="shared" si="3"/>
        <v>194</v>
      </c>
      <c r="G15" s="80">
        <f t="shared" si="4"/>
        <v>356</v>
      </c>
      <c r="H15" s="80">
        <f t="shared" si="5"/>
        <v>514</v>
      </c>
      <c r="I15" s="80">
        <f>137+32+6</f>
        <v>175</v>
      </c>
      <c r="J15" s="81">
        <f>304+13+22</f>
        <v>339</v>
      </c>
      <c r="K15" s="80">
        <f t="shared" si="6"/>
        <v>13</v>
      </c>
      <c r="L15" s="81">
        <v>4</v>
      </c>
      <c r="M15" s="81">
        <v>9</v>
      </c>
      <c r="N15" s="80">
        <f t="shared" si="7"/>
        <v>0</v>
      </c>
      <c r="O15" s="81">
        <v>0</v>
      </c>
      <c r="P15" s="81">
        <v>0</v>
      </c>
      <c r="Q15" s="81">
        <f t="shared" si="8"/>
        <v>23</v>
      </c>
      <c r="R15" s="81">
        <v>15</v>
      </c>
      <c r="S15" s="81">
        <v>8</v>
      </c>
      <c r="T15" s="80">
        <f t="shared" ref="T15:T16" si="10">SUM(U15:V15)</f>
        <v>0</v>
      </c>
      <c r="U15" s="77">
        <v>0</v>
      </c>
      <c r="V15" s="77">
        <v>0</v>
      </c>
      <c r="W15" s="39"/>
      <c r="X15" s="9" t="s">
        <v>38</v>
      </c>
      <c r="Y15" s="30"/>
      <c r="Z15" s="10"/>
      <c r="AA15" s="63"/>
      <c r="AB15" s="66"/>
      <c r="AC15" s="64"/>
      <c r="AD15" s="64"/>
      <c r="AE15" s="64"/>
    </row>
    <row r="16" spans="1:31" s="70" customFormat="1" ht="19.5" customHeight="1">
      <c r="B16" s="8" t="s">
        <v>26</v>
      </c>
      <c r="C16" s="5"/>
      <c r="D16" s="5"/>
      <c r="E16" s="80">
        <f t="shared" si="2"/>
        <v>432</v>
      </c>
      <c r="F16" s="80">
        <f t="shared" si="3"/>
        <v>109</v>
      </c>
      <c r="G16" s="80">
        <f t="shared" si="4"/>
        <v>323</v>
      </c>
      <c r="H16" s="80">
        <f t="shared" si="5"/>
        <v>432</v>
      </c>
      <c r="I16" s="80">
        <f>87+22</f>
        <v>109</v>
      </c>
      <c r="J16" s="81">
        <f>313+10</f>
        <v>323</v>
      </c>
      <c r="K16" s="80">
        <f t="shared" si="6"/>
        <v>0</v>
      </c>
      <c r="L16" s="82">
        <v>0</v>
      </c>
      <c r="M16" s="82">
        <v>0</v>
      </c>
      <c r="N16" s="80">
        <f t="shared" si="7"/>
        <v>0</v>
      </c>
      <c r="O16" s="81">
        <v>0</v>
      </c>
      <c r="P16" s="81">
        <v>0</v>
      </c>
      <c r="Q16" s="81">
        <f t="shared" si="8"/>
        <v>0</v>
      </c>
      <c r="R16" s="82">
        <v>0</v>
      </c>
      <c r="S16" s="82">
        <v>0</v>
      </c>
      <c r="T16" s="80">
        <f t="shared" si="10"/>
        <v>0</v>
      </c>
      <c r="U16" s="77">
        <v>0</v>
      </c>
      <c r="V16" s="77">
        <v>0</v>
      </c>
      <c r="W16" s="40"/>
      <c r="X16" s="9" t="s">
        <v>39</v>
      </c>
      <c r="Y16" s="71"/>
      <c r="Z16" s="71"/>
      <c r="AA16" s="72"/>
      <c r="AB16" s="73"/>
      <c r="AC16" s="74"/>
      <c r="AD16" s="75"/>
      <c r="AE16" s="74"/>
    </row>
    <row r="17" spans="1:31" ht="19.5" customHeight="1">
      <c r="A17" s="10"/>
      <c r="B17" s="8" t="s">
        <v>27</v>
      </c>
      <c r="C17" s="10"/>
      <c r="D17" s="10"/>
      <c r="E17" s="80">
        <f t="shared" si="2"/>
        <v>241</v>
      </c>
      <c r="F17" s="80">
        <f t="shared" si="3"/>
        <v>93</v>
      </c>
      <c r="G17" s="80">
        <f t="shared" si="4"/>
        <v>148</v>
      </c>
      <c r="H17" s="80">
        <f t="shared" si="5"/>
        <v>236</v>
      </c>
      <c r="I17" s="80">
        <f>73+17</f>
        <v>90</v>
      </c>
      <c r="J17" s="81">
        <f>143+3</f>
        <v>146</v>
      </c>
      <c r="K17" s="80">
        <f t="shared" si="6"/>
        <v>0</v>
      </c>
      <c r="L17" s="82">
        <v>0</v>
      </c>
      <c r="M17" s="82">
        <v>0</v>
      </c>
      <c r="N17" s="80">
        <f t="shared" si="7"/>
        <v>0</v>
      </c>
      <c r="O17" s="81">
        <v>0</v>
      </c>
      <c r="P17" s="81">
        <v>0</v>
      </c>
      <c r="Q17" s="81">
        <f t="shared" si="8"/>
        <v>5</v>
      </c>
      <c r="R17" s="81">
        <v>3</v>
      </c>
      <c r="S17" s="81">
        <v>2</v>
      </c>
      <c r="T17" s="80">
        <f t="shared" ref="T17:T26" si="11">SUM(U17:V17)</f>
        <v>0</v>
      </c>
      <c r="U17" s="77">
        <v>0</v>
      </c>
      <c r="V17" s="77">
        <v>0</v>
      </c>
      <c r="W17" s="40"/>
      <c r="X17" s="9" t="s">
        <v>40</v>
      </c>
      <c r="Y17" s="41"/>
      <c r="Z17" s="41"/>
      <c r="AA17" s="63"/>
      <c r="AB17" s="63"/>
      <c r="AC17" s="63"/>
      <c r="AD17" s="63"/>
      <c r="AE17" s="63"/>
    </row>
    <row r="18" spans="1:31" ht="19.5" customHeight="1">
      <c r="A18" s="10"/>
      <c r="B18" s="8" t="s">
        <v>28</v>
      </c>
      <c r="C18" s="10"/>
      <c r="D18" s="19"/>
      <c r="E18" s="80">
        <f t="shared" si="2"/>
        <v>1004</v>
      </c>
      <c r="F18" s="80">
        <f t="shared" si="3"/>
        <v>230</v>
      </c>
      <c r="G18" s="80">
        <f t="shared" si="4"/>
        <v>774</v>
      </c>
      <c r="H18" s="80">
        <f t="shared" si="5"/>
        <v>785</v>
      </c>
      <c r="I18" s="80">
        <f>155+47</f>
        <v>202</v>
      </c>
      <c r="J18" s="81">
        <f>567+16</f>
        <v>583</v>
      </c>
      <c r="K18" s="80">
        <f t="shared" si="6"/>
        <v>215</v>
      </c>
      <c r="L18" s="81">
        <v>28</v>
      </c>
      <c r="M18" s="81">
        <v>187</v>
      </c>
      <c r="N18" s="80">
        <f t="shared" si="7"/>
        <v>4</v>
      </c>
      <c r="O18" s="81">
        <v>0</v>
      </c>
      <c r="P18" s="81">
        <v>4</v>
      </c>
      <c r="Q18" s="81">
        <f t="shared" si="8"/>
        <v>0</v>
      </c>
      <c r="R18" s="82">
        <v>0</v>
      </c>
      <c r="S18" s="82">
        <v>0</v>
      </c>
      <c r="T18" s="80">
        <f t="shared" si="11"/>
        <v>0</v>
      </c>
      <c r="U18" s="77">
        <v>0</v>
      </c>
      <c r="V18" s="77">
        <v>0</v>
      </c>
      <c r="W18" s="40"/>
      <c r="X18" s="9" t="s">
        <v>41</v>
      </c>
      <c r="AB18" s="10"/>
      <c r="AC18" s="10"/>
    </row>
    <row r="19" spans="1:31" ht="19.5" customHeight="1">
      <c r="A19" s="10"/>
      <c r="B19" s="8" t="s">
        <v>29</v>
      </c>
      <c r="C19" s="10"/>
      <c r="D19" s="19"/>
      <c r="E19" s="80">
        <f t="shared" si="2"/>
        <v>892</v>
      </c>
      <c r="F19" s="80">
        <f t="shared" si="3"/>
        <v>226</v>
      </c>
      <c r="G19" s="80">
        <f t="shared" si="4"/>
        <v>666</v>
      </c>
      <c r="H19" s="80">
        <f t="shared" si="5"/>
        <v>693</v>
      </c>
      <c r="I19" s="80">
        <f>143+48</f>
        <v>191</v>
      </c>
      <c r="J19" s="81">
        <f>487+15</f>
        <v>502</v>
      </c>
      <c r="K19" s="80">
        <f t="shared" si="6"/>
        <v>197</v>
      </c>
      <c r="L19" s="81">
        <v>35</v>
      </c>
      <c r="M19" s="81">
        <v>162</v>
      </c>
      <c r="N19" s="80">
        <f t="shared" si="7"/>
        <v>2</v>
      </c>
      <c r="O19" s="81">
        <v>0</v>
      </c>
      <c r="P19" s="81">
        <v>2</v>
      </c>
      <c r="Q19" s="81">
        <f t="shared" si="8"/>
        <v>0</v>
      </c>
      <c r="R19" s="82">
        <v>0</v>
      </c>
      <c r="S19" s="82">
        <v>0</v>
      </c>
      <c r="T19" s="80">
        <f t="shared" si="11"/>
        <v>0</v>
      </c>
      <c r="U19" s="77">
        <v>0</v>
      </c>
      <c r="V19" s="77">
        <v>0</v>
      </c>
      <c r="W19" s="40"/>
      <c r="X19" s="9" t="s">
        <v>42</v>
      </c>
      <c r="AB19" s="10"/>
      <c r="AC19" s="10"/>
    </row>
    <row r="20" spans="1:31" ht="19.5" customHeight="1">
      <c r="A20" s="10"/>
      <c r="B20" s="8" t="s">
        <v>30</v>
      </c>
      <c r="C20" s="10"/>
      <c r="D20" s="19"/>
      <c r="E20" s="80">
        <f t="shared" si="2"/>
        <v>497</v>
      </c>
      <c r="F20" s="80">
        <f t="shared" si="3"/>
        <v>201</v>
      </c>
      <c r="G20" s="80">
        <f t="shared" si="4"/>
        <v>296</v>
      </c>
      <c r="H20" s="80">
        <f t="shared" si="5"/>
        <v>459</v>
      </c>
      <c r="I20" s="80">
        <f>161+26</f>
        <v>187</v>
      </c>
      <c r="J20" s="81">
        <f>270+2</f>
        <v>272</v>
      </c>
      <c r="K20" s="80">
        <f t="shared" si="6"/>
        <v>13</v>
      </c>
      <c r="L20" s="81">
        <v>1</v>
      </c>
      <c r="M20" s="81">
        <v>12</v>
      </c>
      <c r="N20" s="80">
        <f t="shared" si="7"/>
        <v>8</v>
      </c>
      <c r="O20" s="81">
        <v>2</v>
      </c>
      <c r="P20" s="81">
        <v>6</v>
      </c>
      <c r="Q20" s="81">
        <f t="shared" si="8"/>
        <v>17</v>
      </c>
      <c r="R20" s="81">
        <v>11</v>
      </c>
      <c r="S20" s="81">
        <v>6</v>
      </c>
      <c r="T20" s="80">
        <f t="shared" si="11"/>
        <v>0</v>
      </c>
      <c r="U20" s="77">
        <v>0</v>
      </c>
      <c r="V20" s="77">
        <v>0</v>
      </c>
      <c r="W20" s="40"/>
      <c r="X20" s="9" t="s">
        <v>43</v>
      </c>
      <c r="AB20" s="10"/>
      <c r="AC20" s="10"/>
    </row>
    <row r="21" spans="1:31" ht="19.5" customHeight="1">
      <c r="A21" s="10"/>
      <c r="B21" s="8" t="s">
        <v>31</v>
      </c>
      <c r="C21" s="10"/>
      <c r="D21" s="19"/>
      <c r="E21" s="80">
        <f t="shared" si="2"/>
        <v>334</v>
      </c>
      <c r="F21" s="80">
        <f t="shared" si="3"/>
        <v>141</v>
      </c>
      <c r="G21" s="80">
        <f t="shared" si="4"/>
        <v>193</v>
      </c>
      <c r="H21" s="80">
        <f t="shared" si="5"/>
        <v>271</v>
      </c>
      <c r="I21" s="80">
        <f>106+11</f>
        <v>117</v>
      </c>
      <c r="J21" s="81">
        <f>153+1</f>
        <v>154</v>
      </c>
      <c r="K21" s="80">
        <f t="shared" si="6"/>
        <v>41</v>
      </c>
      <c r="L21" s="81">
        <v>11</v>
      </c>
      <c r="M21" s="81">
        <v>30</v>
      </c>
      <c r="N21" s="80">
        <f t="shared" si="7"/>
        <v>0</v>
      </c>
      <c r="O21" s="81">
        <v>0</v>
      </c>
      <c r="P21" s="81">
        <v>0</v>
      </c>
      <c r="Q21" s="81">
        <f t="shared" si="8"/>
        <v>22</v>
      </c>
      <c r="R21" s="81">
        <v>13</v>
      </c>
      <c r="S21" s="81">
        <v>9</v>
      </c>
      <c r="T21" s="80">
        <f t="shared" si="11"/>
        <v>0</v>
      </c>
      <c r="U21" s="77">
        <v>0</v>
      </c>
      <c r="V21" s="77">
        <v>0</v>
      </c>
      <c r="W21" s="40"/>
      <c r="X21" s="9" t="s">
        <v>44</v>
      </c>
      <c r="AB21" s="10"/>
      <c r="AC21" s="10"/>
    </row>
    <row r="22" spans="1:31" ht="19.5" customHeight="1">
      <c r="A22" s="10"/>
      <c r="B22" s="8" t="s">
        <v>32</v>
      </c>
      <c r="C22" s="10"/>
      <c r="D22" s="19"/>
      <c r="E22" s="80">
        <f t="shared" si="2"/>
        <v>438</v>
      </c>
      <c r="F22" s="80">
        <f t="shared" si="3"/>
        <v>127</v>
      </c>
      <c r="G22" s="80">
        <f t="shared" si="4"/>
        <v>311</v>
      </c>
      <c r="H22" s="80">
        <f t="shared" si="5"/>
        <v>438</v>
      </c>
      <c r="I22" s="80">
        <f>83+30+14</f>
        <v>127</v>
      </c>
      <c r="J22" s="81">
        <f>282+6+23</f>
        <v>311</v>
      </c>
      <c r="K22" s="80">
        <f t="shared" si="6"/>
        <v>0</v>
      </c>
      <c r="L22" s="82">
        <v>0</v>
      </c>
      <c r="M22" s="82">
        <v>0</v>
      </c>
      <c r="N22" s="80">
        <f t="shared" si="7"/>
        <v>0</v>
      </c>
      <c r="O22" s="82">
        <v>0</v>
      </c>
      <c r="P22" s="82">
        <v>0</v>
      </c>
      <c r="Q22" s="81">
        <f t="shared" si="8"/>
        <v>0</v>
      </c>
      <c r="R22" s="82">
        <v>0</v>
      </c>
      <c r="S22" s="82">
        <v>0</v>
      </c>
      <c r="T22" s="80">
        <f t="shared" si="11"/>
        <v>0</v>
      </c>
      <c r="U22" s="77">
        <v>0</v>
      </c>
      <c r="V22" s="77">
        <v>0</v>
      </c>
      <c r="W22" s="40"/>
      <c r="X22" s="9" t="s">
        <v>45</v>
      </c>
      <c r="AB22" s="10"/>
      <c r="AC22" s="10"/>
    </row>
    <row r="23" spans="1:31" ht="19.5" customHeight="1">
      <c r="A23" s="10"/>
      <c r="B23" s="8" t="s">
        <v>33</v>
      </c>
      <c r="C23" s="10"/>
      <c r="D23" s="19"/>
      <c r="E23" s="80">
        <f t="shared" si="2"/>
        <v>458</v>
      </c>
      <c r="F23" s="80">
        <f t="shared" si="3"/>
        <v>162</v>
      </c>
      <c r="G23" s="80">
        <f t="shared" si="4"/>
        <v>296</v>
      </c>
      <c r="H23" s="80">
        <f t="shared" si="5"/>
        <v>447</v>
      </c>
      <c r="I23" s="80">
        <f>129+31</f>
        <v>160</v>
      </c>
      <c r="J23" s="81">
        <f>272+15</f>
        <v>287</v>
      </c>
      <c r="K23" s="80">
        <f t="shared" si="6"/>
        <v>0</v>
      </c>
      <c r="L23" s="82">
        <v>0</v>
      </c>
      <c r="M23" s="82">
        <v>0</v>
      </c>
      <c r="N23" s="80">
        <f t="shared" si="7"/>
        <v>11</v>
      </c>
      <c r="O23" s="82">
        <v>2</v>
      </c>
      <c r="P23" s="82">
        <v>9</v>
      </c>
      <c r="Q23" s="81">
        <f t="shared" si="8"/>
        <v>0</v>
      </c>
      <c r="R23" s="82">
        <v>0</v>
      </c>
      <c r="S23" s="82">
        <v>0</v>
      </c>
      <c r="T23" s="80">
        <f t="shared" si="11"/>
        <v>0</v>
      </c>
      <c r="U23" s="77">
        <v>0</v>
      </c>
      <c r="V23" s="77">
        <v>0</v>
      </c>
      <c r="W23" s="40"/>
      <c r="X23" s="9" t="s">
        <v>46</v>
      </c>
      <c r="AB23" s="10"/>
      <c r="AC23" s="10"/>
    </row>
    <row r="24" spans="1:31" ht="19.5" customHeight="1">
      <c r="A24" s="10"/>
      <c r="B24" s="8" t="s">
        <v>34</v>
      </c>
      <c r="C24" s="10"/>
      <c r="D24" s="19"/>
      <c r="E24" s="80">
        <f t="shared" si="2"/>
        <v>252</v>
      </c>
      <c r="F24" s="80">
        <f t="shared" si="3"/>
        <v>78</v>
      </c>
      <c r="G24" s="80">
        <f t="shared" si="4"/>
        <v>174</v>
      </c>
      <c r="H24" s="80">
        <f t="shared" si="5"/>
        <v>252</v>
      </c>
      <c r="I24" s="80">
        <f>63+15</f>
        <v>78</v>
      </c>
      <c r="J24" s="81">
        <f>167+7</f>
        <v>174</v>
      </c>
      <c r="K24" s="80">
        <f t="shared" si="6"/>
        <v>0</v>
      </c>
      <c r="L24" s="82">
        <v>0</v>
      </c>
      <c r="M24" s="82">
        <v>0</v>
      </c>
      <c r="N24" s="80">
        <f t="shared" si="7"/>
        <v>0</v>
      </c>
      <c r="O24" s="82">
        <v>0</v>
      </c>
      <c r="P24" s="82">
        <v>0</v>
      </c>
      <c r="Q24" s="81">
        <f t="shared" si="8"/>
        <v>0</v>
      </c>
      <c r="R24" s="82">
        <v>0</v>
      </c>
      <c r="S24" s="82">
        <v>0</v>
      </c>
      <c r="T24" s="80">
        <f t="shared" si="11"/>
        <v>0</v>
      </c>
      <c r="U24" s="77">
        <v>0</v>
      </c>
      <c r="V24" s="77">
        <v>0</v>
      </c>
      <c r="W24" s="40"/>
      <c r="X24" s="9" t="s">
        <v>47</v>
      </c>
      <c r="AB24" s="10"/>
      <c r="AC24" s="10"/>
    </row>
    <row r="25" spans="1:31" s="70" customFormat="1" ht="19.5" customHeight="1">
      <c r="A25" s="76"/>
      <c r="B25" s="8" t="s">
        <v>35</v>
      </c>
      <c r="C25" s="10"/>
      <c r="D25" s="19"/>
      <c r="E25" s="80">
        <f t="shared" si="2"/>
        <v>273</v>
      </c>
      <c r="F25" s="80">
        <f t="shared" si="3"/>
        <v>87</v>
      </c>
      <c r="G25" s="80">
        <f t="shared" si="4"/>
        <v>186</v>
      </c>
      <c r="H25" s="80">
        <f t="shared" si="5"/>
        <v>273</v>
      </c>
      <c r="I25" s="80">
        <f>70+17</f>
        <v>87</v>
      </c>
      <c r="J25" s="81">
        <f>182+4</f>
        <v>186</v>
      </c>
      <c r="K25" s="80">
        <f t="shared" si="6"/>
        <v>0</v>
      </c>
      <c r="L25" s="82">
        <v>0</v>
      </c>
      <c r="M25" s="82">
        <v>0</v>
      </c>
      <c r="N25" s="80">
        <f t="shared" si="7"/>
        <v>0</v>
      </c>
      <c r="O25" s="82">
        <v>0</v>
      </c>
      <c r="P25" s="82">
        <v>0</v>
      </c>
      <c r="Q25" s="81">
        <f t="shared" si="8"/>
        <v>0</v>
      </c>
      <c r="R25" s="82">
        <v>0</v>
      </c>
      <c r="S25" s="82">
        <v>0</v>
      </c>
      <c r="T25" s="80">
        <f t="shared" si="11"/>
        <v>0</v>
      </c>
      <c r="U25" s="77">
        <v>0</v>
      </c>
      <c r="V25" s="77">
        <v>0</v>
      </c>
      <c r="W25" s="40"/>
      <c r="X25" s="11" t="s">
        <v>48</v>
      </c>
      <c r="AB25" s="76"/>
      <c r="AC25" s="76"/>
    </row>
    <row r="26" spans="1:31" ht="19.5" customHeight="1">
      <c r="A26" s="10"/>
      <c r="B26" s="8" t="s">
        <v>36</v>
      </c>
      <c r="C26" s="10"/>
      <c r="D26" s="19"/>
      <c r="E26" s="80">
        <f t="shared" si="2"/>
        <v>241</v>
      </c>
      <c r="F26" s="80">
        <f t="shared" si="3"/>
        <v>90</v>
      </c>
      <c r="G26" s="80">
        <f t="shared" si="4"/>
        <v>151</v>
      </c>
      <c r="H26" s="80">
        <f t="shared" si="5"/>
        <v>241</v>
      </c>
      <c r="I26" s="80">
        <f>69+21</f>
        <v>90</v>
      </c>
      <c r="J26" s="81">
        <f>147+4</f>
        <v>151</v>
      </c>
      <c r="K26" s="80">
        <f t="shared" si="6"/>
        <v>0</v>
      </c>
      <c r="L26" s="82">
        <v>0</v>
      </c>
      <c r="M26" s="82">
        <v>0</v>
      </c>
      <c r="N26" s="80">
        <f t="shared" si="7"/>
        <v>0</v>
      </c>
      <c r="O26" s="82">
        <v>0</v>
      </c>
      <c r="P26" s="82">
        <v>0</v>
      </c>
      <c r="Q26" s="81">
        <f t="shared" si="8"/>
        <v>0</v>
      </c>
      <c r="R26" s="82">
        <v>0</v>
      </c>
      <c r="S26" s="82">
        <v>0</v>
      </c>
      <c r="T26" s="80">
        <f t="shared" si="11"/>
        <v>0</v>
      </c>
      <c r="U26" s="77">
        <v>0</v>
      </c>
      <c r="V26" s="77">
        <v>0</v>
      </c>
      <c r="W26" s="40"/>
      <c r="X26" s="44" t="s">
        <v>49</v>
      </c>
      <c r="AB26" s="10"/>
      <c r="AC26" s="10"/>
    </row>
    <row r="27" spans="1:31" ht="7.5" customHeight="1">
      <c r="A27" s="12"/>
      <c r="B27" s="42"/>
      <c r="C27" s="12"/>
      <c r="D27" s="13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0"/>
      <c r="R27" s="60"/>
      <c r="S27" s="60"/>
      <c r="T27" s="60"/>
      <c r="U27" s="60"/>
      <c r="V27" s="60"/>
      <c r="W27" s="14"/>
      <c r="X27" s="43"/>
      <c r="AB27" s="10"/>
      <c r="AC27" s="10"/>
    </row>
    <row r="28" spans="1:31" ht="3" customHeight="1">
      <c r="AB28" s="10"/>
      <c r="AC28" s="10"/>
    </row>
    <row r="29" spans="1:31" s="24" customFormat="1" ht="17.25" customHeight="1">
      <c r="B29" s="16" t="s">
        <v>63</v>
      </c>
      <c r="C29" s="17" t="s">
        <v>66</v>
      </c>
      <c r="D29" s="18"/>
      <c r="Q29" s="7"/>
      <c r="R29" s="7"/>
      <c r="S29" s="7"/>
      <c r="T29" s="7"/>
      <c r="U29" s="7"/>
      <c r="V29" s="7"/>
      <c r="AB29" s="10"/>
      <c r="AC29" s="10"/>
    </row>
    <row r="30" spans="1:31" ht="16.5" customHeight="1">
      <c r="B30" s="17" t="s">
        <v>61</v>
      </c>
      <c r="C30" s="17" t="s">
        <v>60</v>
      </c>
      <c r="D30" s="18"/>
      <c r="K30" s="61"/>
      <c r="Q30" s="7"/>
      <c r="R30" s="7"/>
      <c r="S30" s="7"/>
      <c r="T30" s="7"/>
      <c r="U30" s="7"/>
      <c r="V30" s="7"/>
      <c r="AB30" s="10"/>
      <c r="AC30" s="10"/>
    </row>
    <row r="31" spans="1:31" ht="16.5" customHeight="1">
      <c r="B31" s="17" t="s">
        <v>64</v>
      </c>
      <c r="C31" s="17" t="s">
        <v>67</v>
      </c>
      <c r="D31" s="18"/>
      <c r="Q31" s="7"/>
      <c r="R31" s="7"/>
      <c r="S31" s="7"/>
      <c r="T31" s="7"/>
      <c r="U31" s="7"/>
      <c r="V31" s="7"/>
      <c r="AB31" s="10"/>
      <c r="AC31" s="10"/>
    </row>
    <row r="32" spans="1:31" ht="16.5" customHeight="1">
      <c r="B32" s="17" t="s">
        <v>62</v>
      </c>
      <c r="C32" s="17" t="s">
        <v>65</v>
      </c>
      <c r="D32" s="18"/>
      <c r="AB32" s="10"/>
      <c r="AC32" s="10"/>
    </row>
  </sheetData>
  <mergeCells count="18">
    <mergeCell ref="W4:X11"/>
    <mergeCell ref="N6:P6"/>
    <mergeCell ref="H8:J8"/>
    <mergeCell ref="K7:M7"/>
    <mergeCell ref="N8:P8"/>
    <mergeCell ref="K9:M9"/>
    <mergeCell ref="H6:J6"/>
    <mergeCell ref="H5:J5"/>
    <mergeCell ref="N7:P7"/>
    <mergeCell ref="K8:M8"/>
    <mergeCell ref="H7:J7"/>
    <mergeCell ref="A13:D13"/>
    <mergeCell ref="A4:D11"/>
    <mergeCell ref="H4:V4"/>
    <mergeCell ref="K5:M5"/>
    <mergeCell ref="K6:M6"/>
    <mergeCell ref="E6:G6"/>
    <mergeCell ref="E7:G7"/>
  </mergeCells>
  <phoneticPr fontId="2" type="noConversion"/>
  <pageMargins left="0.59055118110236227" right="0.27559055118110237" top="0.51181102362204722" bottom="0.59055118110236227" header="0.51181102362204722" footer="0.51181102362204722"/>
  <pageSetup paperSize="9" scale="93" orientation="landscape" r:id="rId1"/>
  <headerFooter alignWithMargins="0"/>
  <colBreaks count="1" manualBreakCount="1">
    <brk id="26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2016-02-08T03:48:07Z</cp:lastPrinted>
  <dcterms:created xsi:type="dcterms:W3CDTF">1997-06-13T10:07:54Z</dcterms:created>
  <dcterms:modified xsi:type="dcterms:W3CDTF">2016-02-23T04:06:54Z</dcterms:modified>
</cp:coreProperties>
</file>