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713"/>
  </bookViews>
  <sheets>
    <sheet name="T-3.4" sheetId="26" r:id="rId1"/>
  </sheets>
  <calcPr calcId="124519"/>
</workbook>
</file>

<file path=xl/calcChain.xml><?xml version="1.0" encoding="utf-8"?>
<calcChain xmlns="http://schemas.openxmlformats.org/spreadsheetml/2006/main">
  <c r="J23" i="26"/>
  <c r="J22"/>
  <c r="J21"/>
  <c r="J20"/>
  <c r="J19"/>
  <c r="J18"/>
  <c r="J17"/>
  <c r="J16"/>
  <c r="J15"/>
  <c r="J14"/>
  <c r="I23"/>
  <c r="I22"/>
  <c r="I21"/>
  <c r="I20"/>
  <c r="I19"/>
  <c r="I18"/>
  <c r="I17"/>
  <c r="I16"/>
  <c r="I15"/>
  <c r="I14"/>
  <c r="N18"/>
  <c r="Q23" l="1"/>
  <c r="N14"/>
  <c r="K15"/>
  <c r="K16"/>
  <c r="K17"/>
  <c r="K18"/>
  <c r="K19"/>
  <c r="K21"/>
  <c r="K22"/>
  <c r="K23"/>
  <c r="H15"/>
  <c r="H16"/>
  <c r="H17"/>
  <c r="H18"/>
  <c r="H19"/>
  <c r="H20"/>
  <c r="H21"/>
  <c r="H22"/>
  <c r="H23"/>
  <c r="H24"/>
  <c r="E24" s="1"/>
  <c r="H14"/>
  <c r="G15"/>
  <c r="G16"/>
  <c r="G17"/>
  <c r="G18"/>
  <c r="G19"/>
  <c r="G20"/>
  <c r="G21"/>
  <c r="G22"/>
  <c r="G23"/>
  <c r="G24"/>
  <c r="F15"/>
  <c r="F16"/>
  <c r="F17"/>
  <c r="F18"/>
  <c r="F19"/>
  <c r="F20"/>
  <c r="F21"/>
  <c r="F22"/>
  <c r="F23"/>
  <c r="F24"/>
  <c r="P13"/>
  <c r="I13"/>
  <c r="L13"/>
  <c r="M13"/>
  <c r="O13"/>
  <c r="R13"/>
  <c r="S13"/>
  <c r="F14"/>
  <c r="G14"/>
  <c r="K14"/>
  <c r="J13"/>
  <c r="E17" l="1"/>
  <c r="Q13"/>
  <c r="E20"/>
  <c r="E21"/>
  <c r="K13"/>
  <c r="G13"/>
  <c r="H13"/>
  <c r="E22"/>
  <c r="E18"/>
  <c r="N13"/>
  <c r="E14"/>
  <c r="E23"/>
  <c r="E19"/>
  <c r="E15"/>
  <c r="E16"/>
  <c r="F13"/>
  <c r="E13" l="1"/>
</calcChain>
</file>

<file path=xl/sharedStrings.xml><?xml version="1.0" encoding="utf-8"?>
<sst xmlns="http://schemas.openxmlformats.org/spreadsheetml/2006/main" count="155" uniqueCount="57">
  <si>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</si>
  <si>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</si>
  <si>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</si>
  <si>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</si>
  <si>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</si>
  <si>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</si>
  <si>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</si>
  <si>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</si>
  <si>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</si>
  <si>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</si>
  <si>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</si>
  <si>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</si>
  <si>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</si>
  <si>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</si>
  <si>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</si>
  <si>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</si>
  <si>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</si>
  <si>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>TABLE</t>
  </si>
  <si>
    <t xml:space="preserve">ตาราง    </t>
  </si>
  <si>
    <t>อำเภอเมืองพัทลุง</t>
  </si>
  <si>
    <t>อำเภอกงหรา</t>
  </si>
  <si>
    <t>อำเภอเขาชัยสน</t>
  </si>
  <si>
    <t>อำเภอตะโหมด</t>
  </si>
  <si>
    <t>อำเภอควนขนุน</t>
  </si>
  <si>
    <t>อำเภอปากพะยูน</t>
  </si>
  <si>
    <t>อำเภอศรีบรรพต</t>
  </si>
  <si>
    <t>อำเภอป่าบอน</t>
  </si>
  <si>
    <t>อำเภอบางแก้ว</t>
  </si>
  <si>
    <t>อำเภอป่าพะยอม</t>
  </si>
  <si>
    <t xml:space="preserve"> Mueang Phatthalung District</t>
  </si>
  <si>
    <t xml:space="preserve"> Kong Ra District</t>
  </si>
  <si>
    <t xml:space="preserve"> Khao Chaison District</t>
  </si>
  <si>
    <t xml:space="preserve"> Tamot District</t>
  </si>
  <si>
    <t xml:space="preserve"> Khuan Khanun District</t>
  </si>
  <si>
    <t xml:space="preserve"> Pak Phayun District</t>
  </si>
  <si>
    <t xml:space="preserve"> Si Banphot District</t>
  </si>
  <si>
    <t xml:space="preserve"> Pa Bon District</t>
  </si>
  <si>
    <t xml:space="preserve"> Bang Kaeo District</t>
  </si>
  <si>
    <t xml:space="preserve"> Pa Phayom District</t>
  </si>
  <si>
    <t>-</t>
  </si>
  <si>
    <t>อำเภอศรีนครินทร์</t>
  </si>
  <si>
    <t xml:space="preserve"> Srinagarindra District</t>
  </si>
  <si>
    <t>กรมส่งเสริมการปกครองท้องถิ่น</t>
  </si>
  <si>
    <t xml:space="preserve">Department of Local </t>
  </si>
  <si>
    <t>Administration</t>
  </si>
  <si>
    <t>อำเภอ</t>
  </si>
  <si>
    <t>District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</si>
  <si>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</si>
  <si>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</si>
  <si>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</si>
  <si>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t>รวมยอด</t>
  </si>
  <si>
    <t xml:space="preserve">Source : Phatthalung Educational Service Area Office Area 1 Area 2 </t>
  </si>
  <si>
    <t>ที่มา : สำนักงานเขตพื้นที่การศึกษาพัทลุง เขต 1 เขต 2</t>
  </si>
  <si>
    <t xml:space="preserve">         สำนักงานเขตพื้นที่การศึกษามัธยมศึกษาเขต 12</t>
  </si>
  <si>
    <t xml:space="preserve">              The Secondary Educational Service Area Office Area 12</t>
  </si>
  <si>
    <t>ครู จำแนกตามสังกัด และเพศ เป็นรายอำเภอ ปีการศึกษา 2557</t>
  </si>
  <si>
    <t>Teacher by Jurisdiction, Sex and District : Academic Year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</si>
</sst>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1"/>
      <name val="TH SarabunPSK"/>
      <family val="2"/>
    </font>
    <font>
      <sz val="12"/>
      <color theme="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vertical="center"/>
    </xf>
    <xf numFmtId="0" fontId="4" fillId="0" borderId="1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4" fillId="0" borderId="9" xfId="0" applyFont="1" applyBorder="1"/>
    <xf numFmtId="188" fontId="4" fillId="0" borderId="5" xfId="1" applyNumberFormat="1" applyFont="1" applyBorder="1" applyAlignment="1">
      <alignment horizontal="right" vertical="center"/>
    </xf>
    <xf numFmtId="188" fontId="6" fillId="0" borderId="3" xfId="1" applyNumberFormat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8" fontId="6" fillId="0" borderId="5" xfId="1" applyNumberFormat="1" applyFont="1" applyBorder="1" applyAlignment="1">
      <alignment vertical="center"/>
    </xf>
    <xf numFmtId="188" fontId="4" fillId="0" borderId="5" xfId="1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3" xfId="0" applyFont="1" applyFill="1" applyBorder="1"/>
    <xf numFmtId="0" fontId="4" fillId="0" borderId="6" xfId="0" applyFont="1" applyFill="1" applyBorder="1"/>
    <xf numFmtId="0" fontId="4" fillId="0" borderId="0" xfId="0" applyFont="1" applyFill="1"/>
    <xf numFmtId="0" fontId="9" fillId="0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88" fontId="6" fillId="0" borderId="5" xfId="1" applyNumberFormat="1" applyFont="1" applyBorder="1" applyAlignment="1">
      <alignment horizontal="right"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W29"/>
  <sheetViews>
    <sheetView showGridLines="0" tabSelected="1" workbookViewId="0">
      <selection activeCell="C29" sqref="C29"/>
    </sheetView>
  </sheetViews>
  <sheetFormatPr defaultRowHeight="18.75"/>
  <cols>
    <col min="1" max="1" width="1.7109375" style="4" customWidth="1"/>
    <col min="2" max="2" width="7.42578125" style="4" customWidth="1"/>
    <col min="3" max="3" width="5.42578125" style="4" customWidth="1"/>
    <col min="4" max="4" width="5.5703125" style="4" customWidth="1"/>
    <col min="5" max="13" width="7.7109375" style="4" customWidth="1"/>
    <col min="14" max="14" width="8" style="4" customWidth="1"/>
    <col min="15" max="15" width="8.140625" style="4" customWidth="1"/>
    <col min="16" max="16" width="8" style="4" customWidth="1"/>
    <col min="17" max="19" width="7.7109375" style="4" customWidth="1"/>
    <col min="20" max="20" width="1.28515625" style="4" customWidth="1"/>
    <col min="21" max="21" width="2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3" s="1" customFormat="1" ht="21">
      <c r="B1" s="2" t="s">
        <v>18</v>
      </c>
      <c r="C1" s="3">
        <v>3.4</v>
      </c>
      <c r="D1" s="2" t="s">
        <v>55</v>
      </c>
    </row>
    <row r="2" spans="1:23" s="27" customFormat="1" ht="21">
      <c r="B2" s="24" t="s">
        <v>17</v>
      </c>
      <c r="C2" s="3">
        <v>3.4</v>
      </c>
      <c r="D2" s="24" t="s">
        <v>56</v>
      </c>
    </row>
    <row r="3" spans="1:23" ht="6" customHeight="1"/>
    <row r="4" spans="1:23" ht="21" customHeight="1">
      <c r="A4" s="60" t="s">
        <v>45</v>
      </c>
      <c r="B4" s="60"/>
      <c r="C4" s="60"/>
      <c r="D4" s="61"/>
      <c r="E4" s="28"/>
      <c r="F4" s="5"/>
      <c r="G4" s="6"/>
      <c r="H4" s="74" t="s">
        <v>0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70" t="s">
        <v>46</v>
      </c>
      <c r="U4" s="60"/>
    </row>
    <row r="5" spans="1:23">
      <c r="A5" s="62"/>
      <c r="B5" s="62"/>
      <c r="C5" s="62"/>
      <c r="D5" s="63"/>
      <c r="E5" s="29"/>
      <c r="F5" s="7"/>
      <c r="G5" s="8" t="s">
        <v>16</v>
      </c>
      <c r="H5" s="66" t="s">
        <v>1</v>
      </c>
      <c r="I5" s="73"/>
      <c r="J5" s="67"/>
      <c r="K5" s="66" t="s">
        <v>3</v>
      </c>
      <c r="L5" s="73"/>
      <c r="M5" s="73"/>
      <c r="N5" s="28"/>
      <c r="O5" s="5"/>
      <c r="P5" s="6"/>
      <c r="Q5" s="7"/>
      <c r="R5" s="7"/>
      <c r="S5" s="8"/>
      <c r="T5" s="71"/>
      <c r="U5" s="62"/>
    </row>
    <row r="6" spans="1:23">
      <c r="A6" s="62"/>
      <c r="B6" s="62"/>
      <c r="C6" s="62"/>
      <c r="D6" s="63"/>
      <c r="E6" s="66" t="s">
        <v>8</v>
      </c>
      <c r="F6" s="73"/>
      <c r="G6" s="67"/>
      <c r="H6" s="66" t="s">
        <v>2</v>
      </c>
      <c r="I6" s="73"/>
      <c r="J6" s="67"/>
      <c r="K6" s="66" t="s">
        <v>4</v>
      </c>
      <c r="L6" s="73"/>
      <c r="M6" s="73"/>
      <c r="N6" s="66" t="s">
        <v>42</v>
      </c>
      <c r="O6" s="73"/>
      <c r="P6" s="67"/>
      <c r="Q6" s="73"/>
      <c r="R6" s="73"/>
      <c r="S6" s="67"/>
      <c r="T6" s="71"/>
      <c r="U6" s="62"/>
    </row>
    <row r="7" spans="1:23" ht="21.75">
      <c r="A7" s="62"/>
      <c r="B7" s="62"/>
      <c r="C7" s="62"/>
      <c r="D7" s="63"/>
      <c r="E7" s="66" t="s">
        <v>9</v>
      </c>
      <c r="F7" s="73"/>
      <c r="G7" s="67"/>
      <c r="H7" s="66" t="s">
        <v>6</v>
      </c>
      <c r="I7" s="73"/>
      <c r="J7" s="67"/>
      <c r="K7" s="66" t="s">
        <v>5</v>
      </c>
      <c r="L7" s="73"/>
      <c r="M7" s="73"/>
      <c r="N7" s="66" t="s">
        <v>43</v>
      </c>
      <c r="O7" s="73"/>
      <c r="P7" s="67"/>
      <c r="Q7" s="73" t="s">
        <v>47</v>
      </c>
      <c r="R7" s="73"/>
      <c r="S7" s="67"/>
      <c r="T7" s="71"/>
      <c r="U7" s="62"/>
    </row>
    <row r="8" spans="1:23">
      <c r="A8" s="62"/>
      <c r="B8" s="62"/>
      <c r="C8" s="62"/>
      <c r="D8" s="63"/>
      <c r="E8" s="29"/>
      <c r="F8" s="7"/>
      <c r="G8" s="8"/>
      <c r="H8" s="66" t="s">
        <v>7</v>
      </c>
      <c r="I8" s="73"/>
      <c r="J8" s="67"/>
      <c r="K8" s="66" t="s">
        <v>11</v>
      </c>
      <c r="L8" s="73"/>
      <c r="M8" s="73"/>
      <c r="N8" s="66" t="s">
        <v>44</v>
      </c>
      <c r="O8" s="73"/>
      <c r="P8" s="67"/>
      <c r="Q8" s="73" t="s">
        <v>10</v>
      </c>
      <c r="R8" s="73"/>
      <c r="S8" s="67"/>
      <c r="T8" s="71"/>
      <c r="U8" s="62"/>
    </row>
    <row r="9" spans="1:23">
      <c r="A9" s="62"/>
      <c r="B9" s="62"/>
      <c r="C9" s="62"/>
      <c r="D9" s="63"/>
      <c r="E9" s="13"/>
      <c r="F9" s="10"/>
      <c r="G9" s="11"/>
      <c r="J9" s="11"/>
      <c r="K9" s="75" t="s">
        <v>7</v>
      </c>
      <c r="L9" s="76"/>
      <c r="M9" s="76"/>
      <c r="N9" s="13"/>
      <c r="O9" s="10"/>
      <c r="P9" s="11"/>
      <c r="Q9" s="10"/>
      <c r="R9" s="10"/>
      <c r="S9" s="11"/>
      <c r="T9" s="71"/>
      <c r="U9" s="62"/>
    </row>
    <row r="10" spans="1:23">
      <c r="A10" s="62"/>
      <c r="B10" s="62"/>
      <c r="C10" s="62"/>
      <c r="D10" s="63"/>
      <c r="E10" s="25" t="s">
        <v>8</v>
      </c>
      <c r="F10" s="25" t="s">
        <v>12</v>
      </c>
      <c r="G10" s="25" t="s">
        <v>13</v>
      </c>
      <c r="H10" s="25" t="s">
        <v>8</v>
      </c>
      <c r="I10" s="25" t="s">
        <v>12</v>
      </c>
      <c r="J10" s="9" t="s">
        <v>13</v>
      </c>
      <c r="K10" s="25" t="s">
        <v>8</v>
      </c>
      <c r="L10" s="25" t="s">
        <v>12</v>
      </c>
      <c r="M10" s="25" t="s">
        <v>13</v>
      </c>
      <c r="N10" s="26" t="s">
        <v>8</v>
      </c>
      <c r="O10" s="26" t="s">
        <v>12</v>
      </c>
      <c r="P10" s="26" t="s">
        <v>13</v>
      </c>
      <c r="Q10" s="25" t="s">
        <v>8</v>
      </c>
      <c r="R10" s="25" t="s">
        <v>12</v>
      </c>
      <c r="S10" s="9" t="s">
        <v>13</v>
      </c>
      <c r="T10" s="71"/>
      <c r="U10" s="62"/>
    </row>
    <row r="11" spans="1:23">
      <c r="A11" s="64"/>
      <c r="B11" s="64"/>
      <c r="C11" s="64"/>
      <c r="D11" s="65"/>
      <c r="E11" s="30" t="s">
        <v>9</v>
      </c>
      <c r="F11" s="30" t="s">
        <v>14</v>
      </c>
      <c r="G11" s="30" t="s">
        <v>15</v>
      </c>
      <c r="H11" s="30" t="s">
        <v>9</v>
      </c>
      <c r="I11" s="30" t="s">
        <v>14</v>
      </c>
      <c r="J11" s="30" t="s">
        <v>15</v>
      </c>
      <c r="K11" s="30" t="s">
        <v>9</v>
      </c>
      <c r="L11" s="30" t="s">
        <v>14</v>
      </c>
      <c r="M11" s="30" t="s">
        <v>15</v>
      </c>
      <c r="N11" s="30" t="s">
        <v>9</v>
      </c>
      <c r="O11" s="30" t="s">
        <v>14</v>
      </c>
      <c r="P11" s="30" t="s">
        <v>15</v>
      </c>
      <c r="Q11" s="30" t="s">
        <v>9</v>
      </c>
      <c r="R11" s="30" t="s">
        <v>14</v>
      </c>
      <c r="S11" s="30" t="s">
        <v>15</v>
      </c>
      <c r="T11" s="72"/>
      <c r="U11" s="64"/>
    </row>
    <row r="12" spans="1:23" s="36" customFormat="1" ht="3" customHeight="1">
      <c r="A12" s="31"/>
      <c r="B12" s="31"/>
      <c r="C12" s="31"/>
      <c r="D12" s="32"/>
      <c r="E12" s="33"/>
      <c r="F12" s="34"/>
      <c r="G12" s="34"/>
      <c r="H12" s="34"/>
      <c r="I12" s="34"/>
      <c r="J12" s="33"/>
      <c r="K12" s="34"/>
      <c r="L12" s="34"/>
      <c r="M12" s="34"/>
      <c r="N12" s="34"/>
      <c r="O12" s="34"/>
      <c r="P12" s="34"/>
      <c r="Q12" s="34"/>
      <c r="R12" s="34"/>
      <c r="S12" s="33"/>
      <c r="T12" s="35"/>
    </row>
    <row r="13" spans="1:23" s="12" customFormat="1" ht="24" customHeight="1">
      <c r="A13" s="68" t="s">
        <v>50</v>
      </c>
      <c r="B13" s="68"/>
      <c r="C13" s="68"/>
      <c r="D13" s="69"/>
      <c r="E13" s="41">
        <f t="shared" ref="E13:G17" si="0">SUM(H13,K13,N13,Q13)</f>
        <v>4404</v>
      </c>
      <c r="F13" s="46">
        <f t="shared" si="0"/>
        <v>1202</v>
      </c>
      <c r="G13" s="46">
        <f t="shared" si="0"/>
        <v>3202</v>
      </c>
      <c r="H13" s="55">
        <f t="shared" ref="H13:S13" si="1">SUM(H14:H24)</f>
        <v>3721</v>
      </c>
      <c r="I13" s="46">
        <f t="shared" si="1"/>
        <v>1094</v>
      </c>
      <c r="J13" s="46">
        <f t="shared" si="1"/>
        <v>2627</v>
      </c>
      <c r="K13" s="46">
        <f t="shared" si="1"/>
        <v>389</v>
      </c>
      <c r="L13" s="46">
        <f t="shared" si="1"/>
        <v>51</v>
      </c>
      <c r="M13" s="46">
        <f t="shared" si="1"/>
        <v>338</v>
      </c>
      <c r="N13" s="55">
        <f t="shared" si="1"/>
        <v>286</v>
      </c>
      <c r="O13" s="46">
        <f t="shared" si="1"/>
        <v>52</v>
      </c>
      <c r="P13" s="55">
        <f t="shared" si="1"/>
        <v>234</v>
      </c>
      <c r="Q13" s="46">
        <f t="shared" si="1"/>
        <v>8</v>
      </c>
      <c r="R13" s="46">
        <f t="shared" si="1"/>
        <v>5</v>
      </c>
      <c r="S13" s="46">
        <f t="shared" si="1"/>
        <v>3</v>
      </c>
      <c r="T13" s="18"/>
      <c r="U13" s="57" t="s">
        <v>9</v>
      </c>
    </row>
    <row r="14" spans="1:23" ht="23.1" customHeight="1">
      <c r="A14" s="7"/>
      <c r="B14" s="12" t="s">
        <v>19</v>
      </c>
      <c r="C14" s="7"/>
      <c r="D14" s="8"/>
      <c r="E14" s="42">
        <f t="shared" si="0"/>
        <v>1409</v>
      </c>
      <c r="F14" s="40">
        <f>SUM(I14,L14,O14,R14)</f>
        <v>319</v>
      </c>
      <c r="G14" s="40">
        <f>SUM(J14,M14,P14,S14)</f>
        <v>1090</v>
      </c>
      <c r="H14" s="40">
        <f>SUM(I14:J14)</f>
        <v>827</v>
      </c>
      <c r="I14" s="40">
        <f>91+135</f>
        <v>226</v>
      </c>
      <c r="J14" s="42">
        <f>269+332</f>
        <v>601</v>
      </c>
      <c r="K14" s="40">
        <f>SUM(L14:M14)</f>
        <v>301</v>
      </c>
      <c r="L14" s="40">
        <v>44</v>
      </c>
      <c r="M14" s="42">
        <v>257</v>
      </c>
      <c r="N14" s="40">
        <f>SUM(O14:P14)</f>
        <v>281</v>
      </c>
      <c r="O14" s="40">
        <v>49</v>
      </c>
      <c r="P14" s="42">
        <v>232</v>
      </c>
      <c r="Q14" s="47" t="s">
        <v>39</v>
      </c>
      <c r="R14" s="47" t="s">
        <v>39</v>
      </c>
      <c r="S14" s="47" t="s">
        <v>39</v>
      </c>
      <c r="T14" s="37"/>
      <c r="U14" s="20" t="s">
        <v>29</v>
      </c>
      <c r="V14" s="38"/>
      <c r="W14" s="7"/>
    </row>
    <row r="15" spans="1:23" s="51" customFormat="1" ht="23.1" customHeight="1">
      <c r="B15" s="43" t="s">
        <v>20</v>
      </c>
      <c r="D15" s="49"/>
      <c r="E15" s="42">
        <f t="shared" si="0"/>
        <v>233</v>
      </c>
      <c r="F15" s="40">
        <f t="shared" ref="F15:F24" si="2">SUM(I15,L15,O15,R15)</f>
        <v>66</v>
      </c>
      <c r="G15" s="40">
        <f t="shared" ref="G15:G24" si="3">SUM(J15,M15,P15,S15)</f>
        <v>167</v>
      </c>
      <c r="H15" s="40">
        <f t="shared" ref="H15:H24" si="4">SUM(I15:J15)</f>
        <v>233</v>
      </c>
      <c r="I15" s="47">
        <f>54+12</f>
        <v>66</v>
      </c>
      <c r="J15" s="44">
        <f>142+25</f>
        <v>167</v>
      </c>
      <c r="K15" s="40">
        <f t="shared" ref="K15:K23" si="5">SUM(L15:M15)</f>
        <v>0</v>
      </c>
      <c r="L15" s="47" t="s">
        <v>39</v>
      </c>
      <c r="M15" s="47" t="s">
        <v>39</v>
      </c>
      <c r="N15" s="40" t="s">
        <v>39</v>
      </c>
      <c r="O15" s="47" t="s">
        <v>39</v>
      </c>
      <c r="P15" s="47" t="s">
        <v>39</v>
      </c>
      <c r="Q15" s="40" t="s">
        <v>39</v>
      </c>
      <c r="R15" s="47" t="s">
        <v>39</v>
      </c>
      <c r="S15" s="47" t="s">
        <v>39</v>
      </c>
      <c r="T15" s="52"/>
      <c r="U15" s="45" t="s">
        <v>30</v>
      </c>
      <c r="V15" s="53"/>
      <c r="W15" s="48"/>
    </row>
    <row r="16" spans="1:23" s="51" customFormat="1" ht="23.1" customHeight="1">
      <c r="B16" s="43" t="s">
        <v>21</v>
      </c>
      <c r="D16" s="49"/>
      <c r="E16" s="42">
        <f t="shared" si="0"/>
        <v>306</v>
      </c>
      <c r="F16" s="40">
        <f t="shared" si="2"/>
        <v>99</v>
      </c>
      <c r="G16" s="40">
        <f t="shared" si="3"/>
        <v>207</v>
      </c>
      <c r="H16" s="40">
        <f t="shared" si="4"/>
        <v>306</v>
      </c>
      <c r="I16" s="47">
        <f>79+20</f>
        <v>99</v>
      </c>
      <c r="J16" s="44">
        <f>167+40</f>
        <v>207</v>
      </c>
      <c r="K16" s="40">
        <f t="shared" si="5"/>
        <v>0</v>
      </c>
      <c r="L16" s="47" t="s">
        <v>39</v>
      </c>
      <c r="M16" s="47" t="s">
        <v>39</v>
      </c>
      <c r="N16" s="40" t="s">
        <v>39</v>
      </c>
      <c r="O16" s="47" t="s">
        <v>39</v>
      </c>
      <c r="P16" s="47" t="s">
        <v>39</v>
      </c>
      <c r="Q16" s="40" t="s">
        <v>39</v>
      </c>
      <c r="R16" s="47" t="s">
        <v>39</v>
      </c>
      <c r="S16" s="47" t="s">
        <v>39</v>
      </c>
      <c r="T16" s="50"/>
      <c r="U16" s="45" t="s">
        <v>31</v>
      </c>
      <c r="V16" s="54"/>
      <c r="W16" s="54"/>
    </row>
    <row r="17" spans="1:23" s="51" customFormat="1" ht="23.1" customHeight="1">
      <c r="A17" s="48"/>
      <c r="B17" s="43" t="s">
        <v>22</v>
      </c>
      <c r="C17" s="48"/>
      <c r="D17" s="49"/>
      <c r="E17" s="42">
        <f t="shared" si="0"/>
        <v>272</v>
      </c>
      <c r="F17" s="40">
        <f t="shared" si="2"/>
        <v>84</v>
      </c>
      <c r="G17" s="40">
        <f t="shared" si="3"/>
        <v>188</v>
      </c>
      <c r="H17" s="40">
        <f t="shared" si="4"/>
        <v>272</v>
      </c>
      <c r="I17" s="47">
        <f>48+36</f>
        <v>84</v>
      </c>
      <c r="J17" s="44">
        <f>113+75</f>
        <v>188</v>
      </c>
      <c r="K17" s="40">
        <f t="shared" si="5"/>
        <v>0</v>
      </c>
      <c r="L17" s="47" t="s">
        <v>39</v>
      </c>
      <c r="M17" s="47" t="s">
        <v>39</v>
      </c>
      <c r="N17" s="40" t="s">
        <v>39</v>
      </c>
      <c r="O17" s="47" t="s">
        <v>39</v>
      </c>
      <c r="P17" s="47" t="s">
        <v>39</v>
      </c>
      <c r="Q17" s="40" t="s">
        <v>39</v>
      </c>
      <c r="R17" s="47" t="s">
        <v>39</v>
      </c>
      <c r="S17" s="47" t="s">
        <v>39</v>
      </c>
      <c r="T17" s="50"/>
      <c r="U17" s="45" t="s">
        <v>32</v>
      </c>
      <c r="V17" s="54"/>
      <c r="W17" s="54"/>
    </row>
    <row r="18" spans="1:23" s="51" customFormat="1" ht="23.1" customHeight="1">
      <c r="A18" s="48"/>
      <c r="B18" s="43" t="s">
        <v>23</v>
      </c>
      <c r="C18" s="48"/>
      <c r="D18" s="49"/>
      <c r="E18" s="44">
        <f t="shared" ref="E18:E24" si="6">SUM(H18,K18,N18,Q18)</f>
        <v>677</v>
      </c>
      <c r="F18" s="40">
        <f t="shared" si="2"/>
        <v>196</v>
      </c>
      <c r="G18" s="40">
        <f t="shared" si="3"/>
        <v>481</v>
      </c>
      <c r="H18" s="40">
        <f t="shared" si="4"/>
        <v>633</v>
      </c>
      <c r="I18" s="47">
        <f>136+53</f>
        <v>189</v>
      </c>
      <c r="J18" s="44">
        <f>333+111</f>
        <v>444</v>
      </c>
      <c r="K18" s="40">
        <f t="shared" si="5"/>
        <v>39</v>
      </c>
      <c r="L18" s="47">
        <v>4</v>
      </c>
      <c r="M18" s="44">
        <v>35</v>
      </c>
      <c r="N18" s="40">
        <f>SUM(O18:P18)</f>
        <v>5</v>
      </c>
      <c r="O18" s="40">
        <v>3</v>
      </c>
      <c r="P18" s="40">
        <v>2</v>
      </c>
      <c r="Q18" s="40" t="s">
        <v>39</v>
      </c>
      <c r="R18" s="47" t="s">
        <v>39</v>
      </c>
      <c r="S18" s="47" t="s">
        <v>39</v>
      </c>
      <c r="T18" s="50"/>
      <c r="U18" s="45" t="s">
        <v>33</v>
      </c>
    </row>
    <row r="19" spans="1:23" s="51" customFormat="1" ht="23.1" customHeight="1">
      <c r="A19" s="48"/>
      <c r="B19" s="43" t="s">
        <v>24</v>
      </c>
      <c r="C19" s="48"/>
      <c r="D19" s="49"/>
      <c r="E19" s="44">
        <f t="shared" si="6"/>
        <v>479</v>
      </c>
      <c r="F19" s="40">
        <f t="shared" si="2"/>
        <v>147</v>
      </c>
      <c r="G19" s="40">
        <f t="shared" si="3"/>
        <v>332</v>
      </c>
      <c r="H19" s="40">
        <f t="shared" si="4"/>
        <v>479</v>
      </c>
      <c r="I19" s="47">
        <f>103+44</f>
        <v>147</v>
      </c>
      <c r="J19" s="44">
        <f>225+107</f>
        <v>332</v>
      </c>
      <c r="K19" s="40">
        <f t="shared" si="5"/>
        <v>0</v>
      </c>
      <c r="L19" s="47" t="s">
        <v>39</v>
      </c>
      <c r="M19" s="47" t="s">
        <v>39</v>
      </c>
      <c r="N19" s="40" t="s">
        <v>39</v>
      </c>
      <c r="O19" s="40"/>
      <c r="P19" s="40"/>
      <c r="Q19" s="40" t="s">
        <v>39</v>
      </c>
      <c r="R19" s="40"/>
      <c r="S19" s="40"/>
      <c r="T19" s="50"/>
      <c r="U19" s="45" t="s">
        <v>34</v>
      </c>
    </row>
    <row r="20" spans="1:23" s="51" customFormat="1" ht="23.1" customHeight="1">
      <c r="A20" s="48"/>
      <c r="B20" s="43" t="s">
        <v>25</v>
      </c>
      <c r="C20" s="48"/>
      <c r="D20" s="49"/>
      <c r="E20" s="44">
        <f t="shared" si="6"/>
        <v>147</v>
      </c>
      <c r="F20" s="40">
        <f t="shared" si="2"/>
        <v>51</v>
      </c>
      <c r="G20" s="40">
        <f t="shared" si="3"/>
        <v>96</v>
      </c>
      <c r="H20" s="40">
        <f t="shared" si="4"/>
        <v>147</v>
      </c>
      <c r="I20" s="47">
        <f>38+13</f>
        <v>51</v>
      </c>
      <c r="J20" s="44">
        <f>76+20</f>
        <v>96</v>
      </c>
      <c r="K20" s="47" t="s">
        <v>39</v>
      </c>
      <c r="L20" s="47" t="s">
        <v>39</v>
      </c>
      <c r="M20" s="47" t="s">
        <v>39</v>
      </c>
      <c r="N20" s="40" t="s">
        <v>39</v>
      </c>
      <c r="O20" s="40" t="s">
        <v>39</v>
      </c>
      <c r="P20" s="40" t="s">
        <v>39</v>
      </c>
      <c r="Q20" s="40" t="s">
        <v>39</v>
      </c>
      <c r="R20" s="47" t="s">
        <v>39</v>
      </c>
      <c r="S20" s="47" t="s">
        <v>39</v>
      </c>
      <c r="T20" s="50"/>
      <c r="U20" s="45" t="s">
        <v>35</v>
      </c>
    </row>
    <row r="21" spans="1:23" s="51" customFormat="1" ht="23.1" customHeight="1">
      <c r="A21" s="48"/>
      <c r="B21" s="43" t="s">
        <v>26</v>
      </c>
      <c r="C21" s="48"/>
      <c r="D21" s="49"/>
      <c r="E21" s="44">
        <f t="shared" si="6"/>
        <v>278</v>
      </c>
      <c r="F21" s="40">
        <f t="shared" si="2"/>
        <v>81</v>
      </c>
      <c r="G21" s="40">
        <f t="shared" si="3"/>
        <v>197</v>
      </c>
      <c r="H21" s="40">
        <f t="shared" si="4"/>
        <v>278</v>
      </c>
      <c r="I21" s="47">
        <f>70+11</f>
        <v>81</v>
      </c>
      <c r="J21" s="44">
        <f>180+17</f>
        <v>197</v>
      </c>
      <c r="K21" s="40">
        <f t="shared" si="5"/>
        <v>0</v>
      </c>
      <c r="L21" s="47" t="s">
        <v>39</v>
      </c>
      <c r="M21" s="47" t="s">
        <v>39</v>
      </c>
      <c r="N21" s="40" t="s">
        <v>39</v>
      </c>
      <c r="O21" s="47" t="s">
        <v>39</v>
      </c>
      <c r="P21" s="47" t="s">
        <v>39</v>
      </c>
      <c r="Q21" s="40" t="s">
        <v>39</v>
      </c>
      <c r="R21" s="47" t="s">
        <v>39</v>
      </c>
      <c r="S21" s="47" t="s">
        <v>39</v>
      </c>
      <c r="T21" s="50"/>
      <c r="U21" s="45" t="s">
        <v>36</v>
      </c>
    </row>
    <row r="22" spans="1:23" s="51" customFormat="1" ht="23.1" customHeight="1">
      <c r="A22" s="48"/>
      <c r="B22" s="43" t="s">
        <v>27</v>
      </c>
      <c r="C22" s="48"/>
      <c r="D22" s="49"/>
      <c r="E22" s="44">
        <f t="shared" si="6"/>
        <v>153</v>
      </c>
      <c r="F22" s="40">
        <f t="shared" si="2"/>
        <v>42</v>
      </c>
      <c r="G22" s="40">
        <f t="shared" si="3"/>
        <v>111</v>
      </c>
      <c r="H22" s="40">
        <f t="shared" si="4"/>
        <v>153</v>
      </c>
      <c r="I22" s="47">
        <f>31+11</f>
        <v>42</v>
      </c>
      <c r="J22" s="44">
        <f>86+25</f>
        <v>111</v>
      </c>
      <c r="K22" s="40">
        <f t="shared" si="5"/>
        <v>0</v>
      </c>
      <c r="L22" s="47" t="s">
        <v>39</v>
      </c>
      <c r="M22" s="47" t="s">
        <v>39</v>
      </c>
      <c r="N22" s="40" t="s">
        <v>39</v>
      </c>
      <c r="O22" s="47" t="s">
        <v>39</v>
      </c>
      <c r="P22" s="47" t="s">
        <v>39</v>
      </c>
      <c r="Q22" s="40" t="s">
        <v>39</v>
      </c>
      <c r="R22" s="47" t="s">
        <v>39</v>
      </c>
      <c r="S22" s="47" t="s">
        <v>39</v>
      </c>
      <c r="T22" s="50"/>
      <c r="U22" s="45" t="s">
        <v>37</v>
      </c>
    </row>
    <row r="23" spans="1:23" ht="23.1" customHeight="1">
      <c r="A23" s="7"/>
      <c r="B23" s="19" t="s">
        <v>28</v>
      </c>
      <c r="C23" s="7"/>
      <c r="D23" s="8"/>
      <c r="E23" s="42">
        <f>SUM(H23,K23,N23,Q23)</f>
        <v>315</v>
      </c>
      <c r="F23" s="40">
        <f t="shared" si="2"/>
        <v>81</v>
      </c>
      <c r="G23" s="40">
        <f t="shared" si="3"/>
        <v>234</v>
      </c>
      <c r="H23" s="40">
        <f t="shared" si="4"/>
        <v>258</v>
      </c>
      <c r="I23" s="40">
        <f>48+25</f>
        <v>73</v>
      </c>
      <c r="J23" s="42">
        <f>121+64</f>
        <v>185</v>
      </c>
      <c r="K23" s="40">
        <f t="shared" si="5"/>
        <v>49</v>
      </c>
      <c r="L23" s="40">
        <v>3</v>
      </c>
      <c r="M23" s="42">
        <v>46</v>
      </c>
      <c r="N23" s="40" t="s">
        <v>39</v>
      </c>
      <c r="O23" s="40" t="s">
        <v>39</v>
      </c>
      <c r="P23" s="40" t="s">
        <v>39</v>
      </c>
      <c r="Q23" s="40">
        <f t="shared" ref="Q23" si="7">SUM(R23:S23)</f>
        <v>8</v>
      </c>
      <c r="R23" s="40">
        <v>5</v>
      </c>
      <c r="S23" s="40">
        <v>3</v>
      </c>
      <c r="T23" s="29"/>
      <c r="U23" s="20" t="s">
        <v>38</v>
      </c>
    </row>
    <row r="24" spans="1:23" ht="23.1" customHeight="1">
      <c r="A24" s="7"/>
      <c r="B24" s="19" t="s">
        <v>40</v>
      </c>
      <c r="C24" s="7"/>
      <c r="D24" s="8"/>
      <c r="E24" s="42">
        <f t="shared" si="6"/>
        <v>135</v>
      </c>
      <c r="F24" s="40">
        <f t="shared" si="2"/>
        <v>36</v>
      </c>
      <c r="G24" s="40">
        <f t="shared" si="3"/>
        <v>99</v>
      </c>
      <c r="H24" s="40">
        <f t="shared" si="4"/>
        <v>135</v>
      </c>
      <c r="I24" s="40">
        <v>36</v>
      </c>
      <c r="J24" s="42">
        <v>99</v>
      </c>
      <c r="K24" s="40" t="s">
        <v>39</v>
      </c>
      <c r="L24" s="40" t="s">
        <v>39</v>
      </c>
      <c r="M24" s="40" t="s">
        <v>39</v>
      </c>
      <c r="N24" s="40" t="s">
        <v>39</v>
      </c>
      <c r="O24" s="40" t="s">
        <v>39</v>
      </c>
      <c r="P24" s="40" t="s">
        <v>39</v>
      </c>
      <c r="Q24" s="40" t="s">
        <v>39</v>
      </c>
      <c r="R24" s="47" t="s">
        <v>39</v>
      </c>
      <c r="S24" s="47" t="s">
        <v>39</v>
      </c>
      <c r="T24" s="29"/>
      <c r="U24" s="20" t="s">
        <v>41</v>
      </c>
    </row>
    <row r="25" spans="1:23" ht="3" customHeight="1">
      <c r="A25" s="10"/>
      <c r="B25" s="10"/>
      <c r="C25" s="10"/>
      <c r="D25" s="11"/>
      <c r="E25" s="11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13"/>
      <c r="U25" s="10"/>
    </row>
    <row r="26" spans="1:23" ht="3" customHeight="1"/>
    <row r="27" spans="1:23" s="15" customFormat="1">
      <c r="A27" s="14"/>
      <c r="C27" s="14"/>
      <c r="D27" s="14"/>
      <c r="E27" s="15" t="s">
        <v>48</v>
      </c>
      <c r="G27" s="14"/>
      <c r="H27" s="14"/>
      <c r="L27" s="16"/>
      <c r="M27" s="16" t="s">
        <v>49</v>
      </c>
      <c r="N27" s="17"/>
      <c r="O27" s="14"/>
    </row>
    <row r="28" spans="1:23" s="15" customFormat="1" ht="15.75">
      <c r="E28" s="15" t="s">
        <v>52</v>
      </c>
      <c r="M28" s="16" t="s">
        <v>51</v>
      </c>
    </row>
    <row r="29" spans="1:23" s="56" customFormat="1" ht="18">
      <c r="E29" s="21" t="s">
        <v>53</v>
      </c>
      <c r="F29" s="21"/>
      <c r="G29" s="21"/>
      <c r="H29" s="21"/>
      <c r="I29" s="21"/>
      <c r="J29" s="21"/>
      <c r="L29" s="21"/>
      <c r="M29" s="23" t="s">
        <v>54</v>
      </c>
      <c r="N29" s="22"/>
      <c r="O29" s="21"/>
      <c r="P29" s="23"/>
      <c r="Q29" s="21"/>
      <c r="R29" s="21"/>
      <c r="S29" s="21"/>
    </row>
  </sheetData>
  <mergeCells count="21">
    <mergeCell ref="E7:G7"/>
    <mergeCell ref="H7:J7"/>
    <mergeCell ref="H6:J6"/>
    <mergeCell ref="A13:D13"/>
    <mergeCell ref="A4:D11"/>
    <mergeCell ref="H4:S4"/>
    <mergeCell ref="K5:M5"/>
    <mergeCell ref="K6:M6"/>
    <mergeCell ref="H8:J8"/>
    <mergeCell ref="K9:M9"/>
    <mergeCell ref="E6:G6"/>
    <mergeCell ref="H5:J5"/>
    <mergeCell ref="T4:U11"/>
    <mergeCell ref="N7:P7"/>
    <mergeCell ref="K8:M8"/>
    <mergeCell ref="K7:M7"/>
    <mergeCell ref="N8:P8"/>
    <mergeCell ref="N6:P6"/>
    <mergeCell ref="Q6:S6"/>
    <mergeCell ref="Q7:S7"/>
    <mergeCell ref="Q8:S8"/>
  </mergeCells>
  <phoneticPr fontId="2" type="noConversion"/>
  <printOptions horizontalCentered="1"/>
  <pageMargins left="0.19685039370078741" right="0.11811023622047245" top="0.70866141732283472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WarcomPT</cp:lastModifiedBy>
  <cp:lastPrinted>2015-08-13T04:43:41Z</cp:lastPrinted>
  <dcterms:created xsi:type="dcterms:W3CDTF">1997-06-13T10:07:54Z</dcterms:created>
  <dcterms:modified xsi:type="dcterms:W3CDTF">2015-10-12T07:29:53Z</dcterms:modified>
</cp:coreProperties>
</file>