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713"/>
  </bookViews>
  <sheets>
    <sheet name="T-3.5" sheetId="35" r:id="rId1"/>
  </sheets>
  <calcPr calcId="124519"/>
</workbook>
</file>

<file path=xl/calcChain.xml><?xml version="1.0" encoding="utf-8"?>
<calcChain xmlns="http://schemas.openxmlformats.org/spreadsheetml/2006/main">
  <c r="P20" i="35"/>
  <c r="P19"/>
  <c r="P18"/>
  <c r="P17"/>
  <c r="P16"/>
  <c r="P15"/>
  <c r="P14"/>
  <c r="P13"/>
  <c r="P12"/>
  <c r="P11"/>
  <c r="O20"/>
  <c r="O19"/>
  <c r="O18"/>
  <c r="O17"/>
  <c r="O16"/>
  <c r="O15"/>
  <c r="O14"/>
  <c r="O13"/>
  <c r="O12"/>
  <c r="O11"/>
  <c r="N11" l="1"/>
  <c r="G12"/>
  <c r="G13"/>
  <c r="G14"/>
  <c r="G15"/>
  <c r="G16"/>
  <c r="G17"/>
  <c r="G18"/>
  <c r="G19"/>
  <c r="G20"/>
  <c r="G21"/>
  <c r="F12"/>
  <c r="F13"/>
  <c r="F14"/>
  <c r="F15"/>
  <c r="F16"/>
  <c r="F17"/>
  <c r="F18"/>
  <c r="F19"/>
  <c r="F20"/>
  <c r="F21"/>
  <c r="Q12"/>
  <c r="Q13"/>
  <c r="Q14"/>
  <c r="Q15"/>
  <c r="Q16"/>
  <c r="Q17"/>
  <c r="Q18"/>
  <c r="Q19"/>
  <c r="Q20"/>
  <c r="Q21"/>
  <c r="N12"/>
  <c r="N13"/>
  <c r="N14"/>
  <c r="N15"/>
  <c r="N16"/>
  <c r="N17"/>
  <c r="N18"/>
  <c r="N19"/>
  <c r="N20"/>
  <c r="N21"/>
  <c r="K12"/>
  <c r="K13"/>
  <c r="K14"/>
  <c r="K15"/>
  <c r="K16"/>
  <c r="K17"/>
  <c r="K18"/>
  <c r="K19"/>
  <c r="K20"/>
  <c r="K21"/>
  <c r="H12"/>
  <c r="H13"/>
  <c r="H14"/>
  <c r="H15"/>
  <c r="H16"/>
  <c r="H17"/>
  <c r="H18"/>
  <c r="H19"/>
  <c r="H20"/>
  <c r="H21"/>
  <c r="Q11"/>
  <c r="O10"/>
  <c r="R10"/>
  <c r="F11"/>
  <c r="G11"/>
  <c r="H11"/>
  <c r="K11"/>
  <c r="L10"/>
  <c r="P10"/>
  <c r="M10"/>
  <c r="I10"/>
  <c r="J10"/>
  <c r="E11" l="1"/>
  <c r="E18"/>
  <c r="N10"/>
  <c r="E21"/>
  <c r="E15"/>
  <c r="E14"/>
  <c r="G10"/>
  <c r="E12"/>
  <c r="K10"/>
  <c r="E20"/>
  <c r="E19"/>
  <c r="E17"/>
  <c r="E16"/>
  <c r="E13"/>
  <c r="F10"/>
  <c r="H10"/>
  <c r="Q10"/>
  <c r="E10" l="1"/>
</calcChain>
</file>

<file path=xl/sharedStrings.xml><?xml version="1.0" encoding="utf-8"?>
<sst xmlns="http://schemas.openxmlformats.org/spreadsheetml/2006/main" count="102" uniqueCount="50">
  <si>
    <t>รวม</t>
  </si>
  <si>
    <t>Total</t>
  </si>
  <si>
    <t>ประถมศึกษา</t>
  </si>
  <si>
    <t>Elementary</t>
  </si>
  <si>
    <t>Secondary</t>
  </si>
  <si>
    <t>ก่อนประถมศึกษา</t>
  </si>
  <si>
    <t>มัธยมศึกษา</t>
  </si>
  <si>
    <t>Pre-elementary</t>
  </si>
  <si>
    <t>ชาย</t>
  </si>
  <si>
    <t>หญิง</t>
  </si>
  <si>
    <t>Male</t>
  </si>
  <si>
    <t>Female</t>
  </si>
  <si>
    <t>TABLE</t>
  </si>
  <si>
    <t xml:space="preserve">ตาราง    </t>
  </si>
  <si>
    <t>อำเภอเมืองพัทลุง</t>
  </si>
  <si>
    <t>อำเภอกงหรา</t>
  </si>
  <si>
    <t>อำเภอเขาชัยสน</t>
  </si>
  <si>
    <t>อำเภอตะโหมด</t>
  </si>
  <si>
    <t>อำเภอควนขนุน</t>
  </si>
  <si>
    <t>อำเภอปากพะยูน</t>
  </si>
  <si>
    <t>อำเภอศรีบรรพต</t>
  </si>
  <si>
    <t>อำเภอป่าบอน</t>
  </si>
  <si>
    <t>อำเภอบางแก้ว</t>
  </si>
  <si>
    <t>อำเภอป่าพะยอม</t>
  </si>
  <si>
    <t xml:space="preserve"> Mueang Phatthalung District</t>
  </si>
  <si>
    <t xml:space="preserve"> Kong Ra District</t>
  </si>
  <si>
    <t xml:space="preserve"> Khao Chaison District</t>
  </si>
  <si>
    <t xml:space="preserve"> Tamot District</t>
  </si>
  <si>
    <t xml:space="preserve"> Khuan Khanun District</t>
  </si>
  <si>
    <t xml:space="preserve"> Pak Phayun District</t>
  </si>
  <si>
    <t xml:space="preserve"> Si Banphot District</t>
  </si>
  <si>
    <t xml:space="preserve"> Pa Bon District</t>
  </si>
  <si>
    <t xml:space="preserve"> Bang Kaeo District</t>
  </si>
  <si>
    <t xml:space="preserve"> Pa Phayom District</t>
  </si>
  <si>
    <t>-</t>
  </si>
  <si>
    <t>อำเภอศรีนครินทร์</t>
  </si>
  <si>
    <t xml:space="preserve"> Srinagarindra District</t>
  </si>
  <si>
    <t>อำเภอ</t>
  </si>
  <si>
    <t>ระดับการศึกษาที่ทำการสอน  Level of education as teached</t>
  </si>
  <si>
    <t>District/minor district</t>
  </si>
  <si>
    <t>ไม่ได้ทำการสอน</t>
  </si>
  <si>
    <t xml:space="preserve">No teaching </t>
  </si>
  <si>
    <t>รวมยอด</t>
  </si>
  <si>
    <t>3.5</t>
  </si>
  <si>
    <t xml:space="preserve">    ที่มา : สำนักงานเขตพื้นที่การศึกษาพัทลุง เขต 1 เขต 2</t>
  </si>
  <si>
    <t xml:space="preserve">Source : Phatthalung Educational Service Area Office Area 1 Area 2 </t>
  </si>
  <si>
    <t xml:space="preserve">             สำนักงานเขตพื้นที่การศึกษามัธยมศึกษาเขต 12</t>
  </si>
  <si>
    <t xml:space="preserve">              The Secondary Educational Service Area Office Area  12</t>
  </si>
  <si>
    <t>ครู จำแนกตามระดับการสอน และเพศ เป็นรายอำเภอ ปีการศึกษา 2557</t>
  </si>
  <si>
    <t>Teacher by Level of Teaching, Sex and District : Academic Year 2014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</si>
</sst>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0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0" xfId="0" applyFont="1"/>
    <xf numFmtId="0" fontId="4" fillId="0" borderId="0" xfId="0" applyFont="1" applyBorder="1"/>
    <xf numFmtId="0" fontId="4" fillId="0" borderId="9" xfId="0" applyFont="1" applyBorder="1"/>
    <xf numFmtId="188" fontId="3" fillId="0" borderId="5" xfId="1" applyNumberFormat="1" applyFont="1" applyBorder="1" applyAlignment="1">
      <alignment horizontal="right" vertical="center"/>
    </xf>
    <xf numFmtId="0" fontId="6" fillId="0" borderId="11" xfId="0" applyFont="1" applyBorder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88" fontId="3" fillId="0" borderId="3" xfId="1" applyNumberFormat="1" applyFont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188" fontId="3" fillId="0" borderId="3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88" fontId="3" fillId="0" borderId="5" xfId="1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3" fillId="0" borderId="3" xfId="0" applyFont="1" applyFill="1" applyBorder="1"/>
    <xf numFmtId="0" fontId="3" fillId="0" borderId="0" xfId="0" applyFont="1" applyFill="1"/>
    <xf numFmtId="188" fontId="4" fillId="0" borderId="3" xfId="1" applyNumberFormat="1" applyFont="1" applyBorder="1" applyAlignment="1">
      <alignment horizontal="right" vertical="center"/>
    </xf>
    <xf numFmtId="188" fontId="4" fillId="0" borderId="5" xfId="1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center"/>
    </xf>
    <xf numFmtId="0" fontId="8" fillId="0" borderId="0" xfId="0" applyFont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T26"/>
  <sheetViews>
    <sheetView showGridLines="0" tabSelected="1" workbookViewId="0">
      <selection activeCell="E29" sqref="E29"/>
    </sheetView>
  </sheetViews>
  <sheetFormatPr defaultRowHeight="18.75"/>
  <cols>
    <col min="1" max="1" width="1.7109375" style="2" customWidth="1"/>
    <col min="2" max="2" width="6.42578125" style="2" customWidth="1"/>
    <col min="3" max="3" width="5" style="2" customWidth="1"/>
    <col min="4" max="4" width="8.7109375" style="2" customWidth="1"/>
    <col min="5" max="5" width="7.7109375" style="2" customWidth="1"/>
    <col min="6" max="6" width="6.85546875" style="2" customWidth="1"/>
    <col min="7" max="7" width="7.42578125" style="2" customWidth="1"/>
    <col min="8" max="10" width="6.85546875" style="2" customWidth="1"/>
    <col min="11" max="11" width="7.42578125" style="2" customWidth="1"/>
    <col min="12" max="12" width="6.85546875" style="2" customWidth="1"/>
    <col min="13" max="13" width="7.140625" style="2" customWidth="1"/>
    <col min="14" max="19" width="6.85546875" style="2" customWidth="1"/>
    <col min="20" max="20" width="24.85546875" style="2" bestFit="1" customWidth="1"/>
    <col min="21" max="21" width="2.28515625" style="2" customWidth="1"/>
    <col min="22" max="22" width="4" style="2" customWidth="1"/>
    <col min="23" max="16384" width="9.140625" style="2"/>
  </cols>
  <sheetData>
    <row r="1" spans="1:20" s="1" customFormat="1" ht="21">
      <c r="B1" s="1" t="s">
        <v>13</v>
      </c>
      <c r="C1" s="43" t="s">
        <v>43</v>
      </c>
      <c r="D1" s="1" t="s">
        <v>48</v>
      </c>
    </row>
    <row r="2" spans="1:20" s="1" customFormat="1" ht="21">
      <c r="B2" s="1" t="s">
        <v>12</v>
      </c>
      <c r="C2" s="43">
        <v>3.5</v>
      </c>
      <c r="D2" s="1" t="s">
        <v>49</v>
      </c>
    </row>
    <row r="3" spans="1:20" ht="6" customHeight="1"/>
    <row r="4" spans="1:20" ht="21.75" customHeight="1">
      <c r="A4" s="47" t="s">
        <v>37</v>
      </c>
      <c r="B4" s="47"/>
      <c r="C4" s="47"/>
      <c r="D4" s="48"/>
      <c r="E4" s="27"/>
      <c r="F4" s="28"/>
      <c r="G4" s="29"/>
      <c r="H4" s="59" t="s">
        <v>38</v>
      </c>
      <c r="I4" s="45"/>
      <c r="J4" s="45"/>
      <c r="K4" s="45"/>
      <c r="L4" s="45"/>
      <c r="M4" s="45"/>
      <c r="N4" s="45"/>
      <c r="O4" s="45"/>
      <c r="P4" s="45"/>
      <c r="Q4" s="45"/>
      <c r="R4" s="45"/>
      <c r="S4" s="46"/>
      <c r="T4" s="63" t="s">
        <v>39</v>
      </c>
    </row>
    <row r="5" spans="1:20">
      <c r="A5" s="62"/>
      <c r="B5" s="62"/>
      <c r="C5" s="62"/>
      <c r="D5" s="49"/>
      <c r="E5" s="52" t="s">
        <v>0</v>
      </c>
      <c r="F5" s="58"/>
      <c r="G5" s="53"/>
      <c r="H5" s="64" t="s">
        <v>5</v>
      </c>
      <c r="I5" s="65"/>
      <c r="J5" s="66"/>
      <c r="K5" s="64" t="s">
        <v>2</v>
      </c>
      <c r="L5" s="65"/>
      <c r="M5" s="66"/>
      <c r="N5" s="64" t="s">
        <v>6</v>
      </c>
      <c r="O5" s="65"/>
      <c r="P5" s="66"/>
      <c r="Q5" s="58" t="s">
        <v>40</v>
      </c>
      <c r="R5" s="58"/>
      <c r="S5" s="53"/>
      <c r="T5" s="56"/>
    </row>
    <row r="6" spans="1:20">
      <c r="A6" s="62"/>
      <c r="B6" s="62"/>
      <c r="C6" s="62"/>
      <c r="D6" s="49"/>
      <c r="E6" s="60" t="s">
        <v>1</v>
      </c>
      <c r="F6" s="61"/>
      <c r="G6" s="67"/>
      <c r="H6" s="60" t="s">
        <v>7</v>
      </c>
      <c r="I6" s="61"/>
      <c r="J6" s="67"/>
      <c r="K6" s="60" t="s">
        <v>3</v>
      </c>
      <c r="L6" s="61"/>
      <c r="M6" s="67"/>
      <c r="N6" s="60" t="s">
        <v>4</v>
      </c>
      <c r="O6" s="61"/>
      <c r="P6" s="67"/>
      <c r="Q6" s="61" t="s">
        <v>41</v>
      </c>
      <c r="R6" s="61"/>
      <c r="S6" s="67"/>
      <c r="T6" s="56"/>
    </row>
    <row r="7" spans="1:20">
      <c r="A7" s="62"/>
      <c r="B7" s="62"/>
      <c r="C7" s="62"/>
      <c r="D7" s="49"/>
      <c r="E7" s="17" t="s">
        <v>0</v>
      </c>
      <c r="F7" s="19" t="s">
        <v>8</v>
      </c>
      <c r="G7" s="19" t="s">
        <v>9</v>
      </c>
      <c r="H7" s="17" t="s">
        <v>0</v>
      </c>
      <c r="I7" s="19" t="s">
        <v>8</v>
      </c>
      <c r="J7" s="7" t="s">
        <v>9</v>
      </c>
      <c r="K7" s="17" t="s">
        <v>0</v>
      </c>
      <c r="L7" s="17" t="s">
        <v>8</v>
      </c>
      <c r="M7" s="7" t="s">
        <v>9</v>
      </c>
      <c r="N7" s="17" t="s">
        <v>0</v>
      </c>
      <c r="O7" s="17" t="s">
        <v>8</v>
      </c>
      <c r="P7" s="7" t="s">
        <v>9</v>
      </c>
      <c r="Q7" s="17" t="s">
        <v>0</v>
      </c>
      <c r="R7" s="17" t="s">
        <v>8</v>
      </c>
      <c r="S7" s="7" t="s">
        <v>9</v>
      </c>
      <c r="T7" s="56"/>
    </row>
    <row r="8" spans="1:20">
      <c r="A8" s="50"/>
      <c r="B8" s="50"/>
      <c r="C8" s="50"/>
      <c r="D8" s="51"/>
      <c r="E8" s="18" t="s">
        <v>1</v>
      </c>
      <c r="F8" s="20" t="s">
        <v>10</v>
      </c>
      <c r="G8" s="20" t="s">
        <v>11</v>
      </c>
      <c r="H8" s="18" t="s">
        <v>1</v>
      </c>
      <c r="I8" s="20" t="s">
        <v>10</v>
      </c>
      <c r="J8" s="20" t="s">
        <v>11</v>
      </c>
      <c r="K8" s="18" t="s">
        <v>1</v>
      </c>
      <c r="L8" s="18" t="s">
        <v>10</v>
      </c>
      <c r="M8" s="20" t="s">
        <v>11</v>
      </c>
      <c r="N8" s="18" t="s">
        <v>1</v>
      </c>
      <c r="O8" s="18" t="s">
        <v>10</v>
      </c>
      <c r="P8" s="20" t="s">
        <v>11</v>
      </c>
      <c r="Q8" s="18" t="s">
        <v>1</v>
      </c>
      <c r="R8" s="18" t="s">
        <v>10</v>
      </c>
      <c r="S8" s="20" t="s">
        <v>11</v>
      </c>
      <c r="T8" s="57"/>
    </row>
    <row r="9" spans="1:20" s="5" customFormat="1" ht="3" customHeight="1">
      <c r="A9" s="3"/>
      <c r="B9" s="3"/>
      <c r="C9" s="3"/>
      <c r="D9" s="4"/>
      <c r="E9" s="31"/>
      <c r="F9" s="30"/>
      <c r="G9" s="30"/>
      <c r="H9" s="31"/>
      <c r="I9" s="30"/>
      <c r="J9" s="30"/>
      <c r="K9" s="31"/>
      <c r="L9" s="31"/>
      <c r="M9" s="30"/>
      <c r="N9" s="31"/>
      <c r="O9" s="31"/>
      <c r="P9" s="30"/>
      <c r="Q9" s="31"/>
      <c r="R9" s="31"/>
      <c r="S9" s="30"/>
      <c r="T9" s="9"/>
    </row>
    <row r="10" spans="1:20" s="8" customFormat="1" ht="24" customHeight="1">
      <c r="A10" s="54" t="s">
        <v>42</v>
      </c>
      <c r="B10" s="54"/>
      <c r="C10" s="54"/>
      <c r="D10" s="55"/>
      <c r="E10" s="41">
        <f t="shared" ref="E10:G21" si="0">SUM(H10,K10,N10,Q10)</f>
        <v>4404</v>
      </c>
      <c r="F10" s="42">
        <f t="shared" si="0"/>
        <v>1202</v>
      </c>
      <c r="G10" s="42">
        <f t="shared" si="0"/>
        <v>3202</v>
      </c>
      <c r="H10" s="42">
        <f>SUM(I10:J10)</f>
        <v>564</v>
      </c>
      <c r="I10" s="42">
        <f>SUM(I11:I21)</f>
        <v>16</v>
      </c>
      <c r="J10" s="42">
        <f>SUM(J11:J21)</f>
        <v>548</v>
      </c>
      <c r="K10" s="42">
        <f>SUM(L10:M10)</f>
        <v>2328</v>
      </c>
      <c r="L10" s="42">
        <f>SUM(L11:L21)</f>
        <v>647</v>
      </c>
      <c r="M10" s="42">
        <f>SUM(M11:M21)</f>
        <v>1681</v>
      </c>
      <c r="N10" s="42">
        <f>SUM(O10:P10)</f>
        <v>1508</v>
      </c>
      <c r="O10" s="42">
        <f>SUM(O11:O21)</f>
        <v>535</v>
      </c>
      <c r="P10" s="42">
        <f>SUM(P11:P21)</f>
        <v>973</v>
      </c>
      <c r="Q10" s="42">
        <f>SUM(R10:S10)</f>
        <v>4</v>
      </c>
      <c r="R10" s="42">
        <f>SUM(R11:R21)</f>
        <v>4</v>
      </c>
      <c r="S10" s="26" t="s">
        <v>34</v>
      </c>
      <c r="T10" s="32" t="s">
        <v>1</v>
      </c>
    </row>
    <row r="11" spans="1:20" ht="24" customHeight="1">
      <c r="A11" s="5"/>
      <c r="B11" s="8" t="s">
        <v>14</v>
      </c>
      <c r="C11" s="5"/>
      <c r="D11" s="6"/>
      <c r="E11" s="33">
        <f t="shared" si="0"/>
        <v>1409</v>
      </c>
      <c r="F11" s="26">
        <f>SUM(I11,L11,O11,R11)</f>
        <v>319</v>
      </c>
      <c r="G11" s="26">
        <f>SUM(J11,M11,P11,S11)</f>
        <v>1090</v>
      </c>
      <c r="H11" s="26">
        <f>SUM(I11:J11)</f>
        <v>158</v>
      </c>
      <c r="I11" s="26" t="s">
        <v>34</v>
      </c>
      <c r="J11" s="33">
        <v>158</v>
      </c>
      <c r="K11" s="26">
        <f>SUM(L11:M11)</f>
        <v>654</v>
      </c>
      <c r="L11" s="26">
        <v>109</v>
      </c>
      <c r="M11" s="33">
        <v>545</v>
      </c>
      <c r="N11" s="26">
        <f t="shared" ref="N11:N21" si="1">SUM(O11:P11)</f>
        <v>597</v>
      </c>
      <c r="O11" s="26">
        <f>75+135</f>
        <v>210</v>
      </c>
      <c r="P11" s="33">
        <f>55+332</f>
        <v>387</v>
      </c>
      <c r="Q11" s="26">
        <f>SUM(R11:S11)</f>
        <v>0</v>
      </c>
      <c r="R11" s="26" t="s">
        <v>34</v>
      </c>
      <c r="S11" s="26" t="s">
        <v>34</v>
      </c>
      <c r="T11" s="13" t="s">
        <v>24</v>
      </c>
    </row>
    <row r="12" spans="1:20" s="40" customFormat="1" ht="24" customHeight="1">
      <c r="A12" s="38"/>
      <c r="B12" s="34" t="s">
        <v>15</v>
      </c>
      <c r="C12" s="38"/>
      <c r="D12" s="39"/>
      <c r="E12" s="33">
        <f t="shared" si="0"/>
        <v>233</v>
      </c>
      <c r="F12" s="26">
        <f t="shared" ref="F12:F21" si="2">SUM(I12,L12,O12,R12)</f>
        <v>66</v>
      </c>
      <c r="G12" s="26">
        <f t="shared" ref="G12:G21" si="3">SUM(J12,M12,P12,S12)</f>
        <v>167</v>
      </c>
      <c r="H12" s="26">
        <f t="shared" ref="H12:H21" si="4">SUM(I12:J12)</f>
        <v>32</v>
      </c>
      <c r="I12" s="35">
        <v>3</v>
      </c>
      <c r="J12" s="35">
        <v>29</v>
      </c>
      <c r="K12" s="26">
        <f t="shared" ref="K12:K21" si="5">SUM(L12:M12)</f>
        <v>156</v>
      </c>
      <c r="L12" s="35">
        <v>48</v>
      </c>
      <c r="M12" s="35">
        <v>108</v>
      </c>
      <c r="N12" s="26">
        <f t="shared" si="1"/>
        <v>45</v>
      </c>
      <c r="O12" s="35">
        <f>3+12</f>
        <v>15</v>
      </c>
      <c r="P12" s="35">
        <f>5+25</f>
        <v>30</v>
      </c>
      <c r="Q12" s="26">
        <f t="shared" ref="Q12:Q21" si="6">SUM(R12:S12)</f>
        <v>0</v>
      </c>
      <c r="R12" s="26" t="s">
        <v>34</v>
      </c>
      <c r="S12" s="26" t="s">
        <v>34</v>
      </c>
      <c r="T12" s="36" t="s">
        <v>25</v>
      </c>
    </row>
    <row r="13" spans="1:20" s="40" customFormat="1" ht="24" customHeight="1">
      <c r="A13" s="38"/>
      <c r="B13" s="34" t="s">
        <v>16</v>
      </c>
      <c r="C13" s="38"/>
      <c r="D13" s="39"/>
      <c r="E13" s="33">
        <f t="shared" si="0"/>
        <v>306</v>
      </c>
      <c r="F13" s="26">
        <f t="shared" si="2"/>
        <v>99</v>
      </c>
      <c r="G13" s="26">
        <f t="shared" si="3"/>
        <v>207</v>
      </c>
      <c r="H13" s="26">
        <f t="shared" si="4"/>
        <v>30</v>
      </c>
      <c r="I13" s="35">
        <v>2</v>
      </c>
      <c r="J13" s="35">
        <v>28</v>
      </c>
      <c r="K13" s="26">
        <f t="shared" si="5"/>
        <v>192</v>
      </c>
      <c r="L13" s="35">
        <v>65</v>
      </c>
      <c r="M13" s="35">
        <v>127</v>
      </c>
      <c r="N13" s="26">
        <f t="shared" si="1"/>
        <v>82</v>
      </c>
      <c r="O13" s="35">
        <f>10+20</f>
        <v>30</v>
      </c>
      <c r="P13" s="35">
        <f>12+40</f>
        <v>52</v>
      </c>
      <c r="Q13" s="26">
        <f t="shared" si="6"/>
        <v>2</v>
      </c>
      <c r="R13" s="35">
        <v>2</v>
      </c>
      <c r="S13" s="35" t="s">
        <v>34</v>
      </c>
      <c r="T13" s="36" t="s">
        <v>26</v>
      </c>
    </row>
    <row r="14" spans="1:20" s="40" customFormat="1" ht="24" customHeight="1">
      <c r="A14" s="38"/>
      <c r="B14" s="34" t="s">
        <v>17</v>
      </c>
      <c r="C14" s="38"/>
      <c r="D14" s="39"/>
      <c r="E14" s="33">
        <f t="shared" si="0"/>
        <v>272</v>
      </c>
      <c r="F14" s="26">
        <f t="shared" si="2"/>
        <v>84</v>
      </c>
      <c r="G14" s="26">
        <f t="shared" si="3"/>
        <v>188</v>
      </c>
      <c r="H14" s="26">
        <f t="shared" si="4"/>
        <v>24</v>
      </c>
      <c r="I14" s="35">
        <v>1</v>
      </c>
      <c r="J14" s="35">
        <v>23</v>
      </c>
      <c r="K14" s="26">
        <f t="shared" si="5"/>
        <v>134</v>
      </c>
      <c r="L14" s="35">
        <v>45</v>
      </c>
      <c r="M14" s="35">
        <v>89</v>
      </c>
      <c r="N14" s="26">
        <f t="shared" si="1"/>
        <v>114</v>
      </c>
      <c r="O14" s="35">
        <f>2+36</f>
        <v>38</v>
      </c>
      <c r="P14" s="35">
        <f>1+75</f>
        <v>76</v>
      </c>
      <c r="Q14" s="26">
        <f t="shared" si="6"/>
        <v>0</v>
      </c>
      <c r="R14" s="26" t="s">
        <v>34</v>
      </c>
      <c r="S14" s="26" t="s">
        <v>34</v>
      </c>
      <c r="T14" s="36" t="s">
        <v>27</v>
      </c>
    </row>
    <row r="15" spans="1:20" s="40" customFormat="1" ht="24" customHeight="1">
      <c r="A15" s="38"/>
      <c r="B15" s="34" t="s">
        <v>18</v>
      </c>
      <c r="C15" s="38"/>
      <c r="D15" s="39"/>
      <c r="E15" s="33">
        <f t="shared" si="0"/>
        <v>677</v>
      </c>
      <c r="F15" s="26">
        <f t="shared" si="2"/>
        <v>196</v>
      </c>
      <c r="G15" s="26">
        <f t="shared" si="3"/>
        <v>481</v>
      </c>
      <c r="H15" s="26">
        <f t="shared" si="4"/>
        <v>105</v>
      </c>
      <c r="I15" s="37" t="s">
        <v>34</v>
      </c>
      <c r="J15" s="35">
        <v>105</v>
      </c>
      <c r="K15" s="26">
        <f t="shared" si="5"/>
        <v>345</v>
      </c>
      <c r="L15" s="37">
        <v>100</v>
      </c>
      <c r="M15" s="35">
        <v>245</v>
      </c>
      <c r="N15" s="26">
        <f t="shared" si="1"/>
        <v>227</v>
      </c>
      <c r="O15" s="37">
        <f>43+53</f>
        <v>96</v>
      </c>
      <c r="P15" s="37">
        <f>20+111</f>
        <v>131</v>
      </c>
      <c r="Q15" s="26">
        <f t="shared" si="6"/>
        <v>0</v>
      </c>
      <c r="R15" s="26" t="s">
        <v>34</v>
      </c>
      <c r="S15" s="26" t="s">
        <v>34</v>
      </c>
      <c r="T15" s="36" t="s">
        <v>28</v>
      </c>
    </row>
    <row r="16" spans="1:20" s="40" customFormat="1" ht="24" customHeight="1">
      <c r="A16" s="38"/>
      <c r="B16" s="34" t="s">
        <v>19</v>
      </c>
      <c r="C16" s="38"/>
      <c r="D16" s="39"/>
      <c r="E16" s="33">
        <f t="shared" si="0"/>
        <v>479</v>
      </c>
      <c r="F16" s="26">
        <f t="shared" si="2"/>
        <v>147</v>
      </c>
      <c r="G16" s="26">
        <f t="shared" si="3"/>
        <v>332</v>
      </c>
      <c r="H16" s="26">
        <f t="shared" si="4"/>
        <v>53</v>
      </c>
      <c r="I16" s="35">
        <v>6</v>
      </c>
      <c r="J16" s="35">
        <v>47</v>
      </c>
      <c r="K16" s="26">
        <f t="shared" si="5"/>
        <v>269</v>
      </c>
      <c r="L16" s="35">
        <v>96</v>
      </c>
      <c r="M16" s="35">
        <v>173</v>
      </c>
      <c r="N16" s="26">
        <f t="shared" si="1"/>
        <v>157</v>
      </c>
      <c r="O16" s="35">
        <f>1+44</f>
        <v>45</v>
      </c>
      <c r="P16" s="35">
        <f>5+107</f>
        <v>112</v>
      </c>
      <c r="Q16" s="26">
        <f t="shared" si="6"/>
        <v>0</v>
      </c>
      <c r="R16" s="26" t="s">
        <v>34</v>
      </c>
      <c r="S16" s="26" t="s">
        <v>34</v>
      </c>
      <c r="T16" s="36" t="s">
        <v>29</v>
      </c>
    </row>
    <row r="17" spans="1:20" s="40" customFormat="1" ht="24" customHeight="1">
      <c r="A17" s="38"/>
      <c r="B17" s="34" t="s">
        <v>20</v>
      </c>
      <c r="C17" s="38"/>
      <c r="D17" s="39"/>
      <c r="E17" s="33">
        <f t="shared" si="0"/>
        <v>147</v>
      </c>
      <c r="F17" s="26">
        <f t="shared" si="2"/>
        <v>51</v>
      </c>
      <c r="G17" s="26">
        <f t="shared" si="3"/>
        <v>96</v>
      </c>
      <c r="H17" s="26">
        <f t="shared" si="4"/>
        <v>25</v>
      </c>
      <c r="I17" s="37" t="s">
        <v>34</v>
      </c>
      <c r="J17" s="35">
        <v>25</v>
      </c>
      <c r="K17" s="26">
        <f t="shared" si="5"/>
        <v>74</v>
      </c>
      <c r="L17" s="37">
        <v>33</v>
      </c>
      <c r="M17" s="37">
        <v>41</v>
      </c>
      <c r="N17" s="26">
        <f t="shared" si="1"/>
        <v>48</v>
      </c>
      <c r="O17" s="37">
        <f>5+13</f>
        <v>18</v>
      </c>
      <c r="P17" s="37">
        <f>10+20</f>
        <v>30</v>
      </c>
      <c r="Q17" s="26">
        <f t="shared" si="6"/>
        <v>0</v>
      </c>
      <c r="R17" s="26" t="s">
        <v>34</v>
      </c>
      <c r="S17" s="26" t="s">
        <v>34</v>
      </c>
      <c r="T17" s="36" t="s">
        <v>30</v>
      </c>
    </row>
    <row r="18" spans="1:20" s="40" customFormat="1" ht="24" customHeight="1">
      <c r="A18" s="38"/>
      <c r="B18" s="34" t="s">
        <v>21</v>
      </c>
      <c r="C18" s="38"/>
      <c r="D18" s="39"/>
      <c r="E18" s="33">
        <f t="shared" si="0"/>
        <v>278</v>
      </c>
      <c r="F18" s="26">
        <f t="shared" si="2"/>
        <v>81</v>
      </c>
      <c r="G18" s="26">
        <f t="shared" si="3"/>
        <v>197</v>
      </c>
      <c r="H18" s="26">
        <f t="shared" si="4"/>
        <v>44</v>
      </c>
      <c r="I18" s="35">
        <v>3</v>
      </c>
      <c r="J18" s="35">
        <v>41</v>
      </c>
      <c r="K18" s="26">
        <f t="shared" si="5"/>
        <v>193</v>
      </c>
      <c r="L18" s="35">
        <v>63</v>
      </c>
      <c r="M18" s="35">
        <v>130</v>
      </c>
      <c r="N18" s="26">
        <f t="shared" si="1"/>
        <v>39</v>
      </c>
      <c r="O18" s="35">
        <f>2+11</f>
        <v>13</v>
      </c>
      <c r="P18" s="35">
        <f>9+17</f>
        <v>26</v>
      </c>
      <c r="Q18" s="26">
        <f t="shared" si="6"/>
        <v>2</v>
      </c>
      <c r="R18" s="35">
        <v>2</v>
      </c>
      <c r="S18" s="26" t="s">
        <v>34</v>
      </c>
      <c r="T18" s="36" t="s">
        <v>31</v>
      </c>
    </row>
    <row r="19" spans="1:20" s="40" customFormat="1" ht="24" customHeight="1">
      <c r="A19" s="38"/>
      <c r="B19" s="34" t="s">
        <v>22</v>
      </c>
      <c r="C19" s="38"/>
      <c r="D19" s="39"/>
      <c r="E19" s="33">
        <f t="shared" si="0"/>
        <v>153</v>
      </c>
      <c r="F19" s="26">
        <f t="shared" si="2"/>
        <v>42</v>
      </c>
      <c r="G19" s="26">
        <f t="shared" si="3"/>
        <v>111</v>
      </c>
      <c r="H19" s="26">
        <f t="shared" si="4"/>
        <v>16</v>
      </c>
      <c r="I19" s="35">
        <v>1</v>
      </c>
      <c r="J19" s="35">
        <v>15</v>
      </c>
      <c r="K19" s="26">
        <f t="shared" si="5"/>
        <v>86</v>
      </c>
      <c r="L19" s="35">
        <v>23</v>
      </c>
      <c r="M19" s="35">
        <v>63</v>
      </c>
      <c r="N19" s="26">
        <f t="shared" si="1"/>
        <v>51</v>
      </c>
      <c r="O19" s="35">
        <f>7+11</f>
        <v>18</v>
      </c>
      <c r="P19" s="35">
        <f>8+25</f>
        <v>33</v>
      </c>
      <c r="Q19" s="26">
        <f t="shared" si="6"/>
        <v>0</v>
      </c>
      <c r="R19" s="26" t="s">
        <v>34</v>
      </c>
      <c r="S19" s="26" t="s">
        <v>34</v>
      </c>
      <c r="T19" s="36" t="s">
        <v>32</v>
      </c>
    </row>
    <row r="20" spans="1:20" ht="24" customHeight="1">
      <c r="A20" s="5"/>
      <c r="B20" s="12" t="s">
        <v>23</v>
      </c>
      <c r="C20" s="5"/>
      <c r="D20" s="6"/>
      <c r="E20" s="33">
        <f t="shared" si="0"/>
        <v>315</v>
      </c>
      <c r="F20" s="26">
        <f t="shared" si="2"/>
        <v>81</v>
      </c>
      <c r="G20" s="26">
        <f t="shared" si="3"/>
        <v>234</v>
      </c>
      <c r="H20" s="26">
        <f t="shared" si="4"/>
        <v>53</v>
      </c>
      <c r="I20" s="26" t="s">
        <v>34</v>
      </c>
      <c r="J20" s="33">
        <v>53</v>
      </c>
      <c r="K20" s="26">
        <f t="shared" si="5"/>
        <v>140</v>
      </c>
      <c r="L20" s="26">
        <v>40</v>
      </c>
      <c r="M20" s="33">
        <v>100</v>
      </c>
      <c r="N20" s="26">
        <f t="shared" si="1"/>
        <v>122</v>
      </c>
      <c r="O20" s="26">
        <f>16+25</f>
        <v>41</v>
      </c>
      <c r="P20" s="26">
        <f>17+64</f>
        <v>81</v>
      </c>
      <c r="Q20" s="26">
        <f t="shared" si="6"/>
        <v>0</v>
      </c>
      <c r="R20" s="26" t="s">
        <v>34</v>
      </c>
      <c r="S20" s="26" t="s">
        <v>34</v>
      </c>
      <c r="T20" s="14" t="s">
        <v>33</v>
      </c>
    </row>
    <row r="21" spans="1:20" ht="24" customHeight="1">
      <c r="A21" s="5"/>
      <c r="B21" s="12" t="s">
        <v>35</v>
      </c>
      <c r="C21" s="5"/>
      <c r="D21" s="6"/>
      <c r="E21" s="33">
        <f t="shared" si="0"/>
        <v>135</v>
      </c>
      <c r="F21" s="26">
        <f t="shared" si="2"/>
        <v>36</v>
      </c>
      <c r="G21" s="26">
        <f t="shared" si="3"/>
        <v>99</v>
      </c>
      <c r="H21" s="26">
        <f t="shared" si="4"/>
        <v>24</v>
      </c>
      <c r="I21" s="26" t="s">
        <v>34</v>
      </c>
      <c r="J21" s="33">
        <v>24</v>
      </c>
      <c r="K21" s="26">
        <f t="shared" si="5"/>
        <v>85</v>
      </c>
      <c r="L21" s="26">
        <v>25</v>
      </c>
      <c r="M21" s="33">
        <v>60</v>
      </c>
      <c r="N21" s="26">
        <f t="shared" si="1"/>
        <v>26</v>
      </c>
      <c r="O21" s="26">
        <v>11</v>
      </c>
      <c r="P21" s="26">
        <v>15</v>
      </c>
      <c r="Q21" s="26">
        <f t="shared" si="6"/>
        <v>0</v>
      </c>
      <c r="R21" s="26" t="s">
        <v>34</v>
      </c>
      <c r="S21" s="26" t="s">
        <v>34</v>
      </c>
      <c r="T21" s="14" t="s">
        <v>36</v>
      </c>
    </row>
    <row r="22" spans="1:20" s="23" customFormat="1" ht="3" customHeight="1">
      <c r="A22" s="21"/>
      <c r="B22" s="21"/>
      <c r="C22" s="21"/>
      <c r="D22" s="22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1"/>
    </row>
    <row r="23" spans="1:20" s="23" customFormat="1" ht="2.25" customHeight="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1:20" s="23" customFormat="1" ht="5.2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25" spans="1:20" s="10" customFormat="1" ht="15.75">
      <c r="D25" s="10" t="s">
        <v>44</v>
      </c>
      <c r="J25" s="11"/>
      <c r="L25" s="11" t="s">
        <v>45</v>
      </c>
      <c r="M25" s="11"/>
      <c r="P25" s="11"/>
      <c r="Q25" s="11"/>
      <c r="R25" s="11"/>
    </row>
    <row r="26" spans="1:20" s="44" customFormat="1" ht="18">
      <c r="D26" s="15" t="s">
        <v>46</v>
      </c>
      <c r="E26" s="15"/>
      <c r="F26" s="15"/>
      <c r="G26" s="15"/>
      <c r="H26" s="15"/>
      <c r="I26" s="15"/>
      <c r="K26" s="15"/>
      <c r="L26" s="16" t="s">
        <v>47</v>
      </c>
      <c r="M26" s="15"/>
      <c r="N26" s="15"/>
      <c r="O26" s="16"/>
      <c r="P26" s="16"/>
      <c r="Q26" s="15"/>
      <c r="R26" s="15"/>
    </row>
  </sheetData>
  <mergeCells count="14">
    <mergeCell ref="A10:D10"/>
    <mergeCell ref="A4:D8"/>
    <mergeCell ref="H4:S4"/>
    <mergeCell ref="T4:T8"/>
    <mergeCell ref="E5:G5"/>
    <mergeCell ref="H5:J5"/>
    <mergeCell ref="K5:M5"/>
    <mergeCell ref="N5:P5"/>
    <mergeCell ref="Q5:S5"/>
    <mergeCell ref="E6:G6"/>
    <mergeCell ref="H6:J6"/>
    <mergeCell ref="K6:M6"/>
    <mergeCell ref="N6:P6"/>
    <mergeCell ref="Q6:S6"/>
  </mergeCells>
  <printOptions horizontalCentered="1"/>
  <pageMargins left="0.39370078740157483" right="0.11811023622047245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T-3.5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WarcomPT</cp:lastModifiedBy>
  <cp:lastPrinted>2015-08-13T04:43:41Z</cp:lastPrinted>
  <dcterms:created xsi:type="dcterms:W3CDTF">1997-06-13T10:07:54Z</dcterms:created>
  <dcterms:modified xsi:type="dcterms:W3CDTF">2015-10-12T07:29:09Z</dcterms:modified>
</cp:coreProperties>
</file>