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75" yWindow="15" windowWidth="15420" windowHeight="11925"/>
  </bookViews>
  <sheets>
    <sheet name="T-2.2" sheetId="19" r:id="rId1"/>
  </sheets>
  <definedNames>
    <definedName name="_xlnm.Print_Area" localSheetId="0">'T-2.2'!$A$1:$R$33</definedName>
  </definedNames>
  <calcPr calcId="125725"/>
</workbook>
</file>

<file path=xl/calcChain.xml><?xml version="1.0" encoding="utf-8"?>
<calcChain xmlns="http://schemas.openxmlformats.org/spreadsheetml/2006/main">
  <c r="G12" i="19"/>
  <c r="F28"/>
  <c r="E28" s="1"/>
  <c r="J28"/>
  <c r="E24" l="1"/>
  <c r="F12"/>
  <c r="E12" s="1"/>
  <c r="J27"/>
  <c r="F27"/>
  <c r="E27" s="1"/>
  <c r="J25"/>
  <c r="J24"/>
  <c r="J23"/>
  <c r="J22"/>
  <c r="J20"/>
  <c r="J19"/>
  <c r="J18"/>
  <c r="F25"/>
  <c r="E25" s="1"/>
  <c r="F24"/>
  <c r="F23"/>
  <c r="E23" s="1"/>
  <c r="F22"/>
  <c r="E22" s="1"/>
  <c r="F20"/>
  <c r="E20" s="1"/>
  <c r="F19"/>
  <c r="E19" s="1"/>
  <c r="F18"/>
  <c r="E18" s="1"/>
  <c r="M17"/>
  <c r="L17"/>
  <c r="J17" s="1"/>
  <c r="K17"/>
  <c r="H17"/>
  <c r="G17"/>
  <c r="F17" s="1"/>
  <c r="E17" s="1"/>
  <c r="M15"/>
  <c r="J15" s="1"/>
  <c r="L15"/>
  <c r="K15"/>
  <c r="H15"/>
  <c r="F15" s="1"/>
  <c r="E15" s="1"/>
  <c r="M14"/>
  <c r="L14"/>
  <c r="K14"/>
  <c r="J14" s="1"/>
  <c r="I14"/>
  <c r="H14"/>
  <c r="G14"/>
  <c r="F14" s="1"/>
  <c r="E14" s="1"/>
  <c r="M13"/>
  <c r="L13"/>
  <c r="K13"/>
  <c r="J13" s="1"/>
  <c r="G13"/>
  <c r="F13" s="1"/>
  <c r="E13" s="1"/>
  <c r="M12"/>
  <c r="L12"/>
  <c r="K12"/>
  <c r="J12" s="1"/>
</calcChain>
</file>

<file path=xl/sharedStrings.xml><?xml version="1.0" encoding="utf-8"?>
<sst xmlns="http://schemas.openxmlformats.org/spreadsheetml/2006/main" count="75" uniqueCount="43">
  <si>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</si>
  <si>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</si>
  <si>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</si>
  <si>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</si>
  <si>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</si>
  <si>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</si>
  <si>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</si>
  <si>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</si>
  <si>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</si>
  <si>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</si>
  <si>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</si>
  <si>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</si>
  <si>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</si>
  <si>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</si>
  <si>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</si>
  <si>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</si>
  <si>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</si>
  <si>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</si>
  <si>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</si>
  <si>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</si>
  <si>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</si>
  <si>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</si>
  <si>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</si>
  <si>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</si>
  <si>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</si>
  <si>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</si>
  <si>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</si>
  <si>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</si>
  <si>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</si>
  <si>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</si>
  <si>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</si>
  <si>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</si>
  <si>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labour  force</t>
  </si>
  <si>
    <t>work</t>
  </si>
  <si>
    <t>ประชากรอายุ 15 ปีขึ้นไป   Population 15 years and over</t>
  </si>
  <si>
    <t>(หน่วยเป็นพัน  In thousands)</t>
  </si>
  <si>
    <t>2012</t>
  </si>
  <si>
    <t>2013</t>
  </si>
  <si>
    <t>-</t>
  </si>
  <si>
    <t>ตาราง  2.2  ประชากรอายุ 15 ปีขึ้นไป จำแนกตามสถานภาพแรงงาน เป็นรายไตรมาส พ.ศ. 2555 - 2558</t>
  </si>
  <si>
    <t>Table  2.2  Population Aged 15 Years and Over  by Labour Force Status and Quarterly : 2012 - 2015</t>
  </si>
  <si>
    <t xml:space="preserve">    ที่มา : สำรวจภาวะการทำงานของประชากร พ.ศ. 2555 - 2558 ระดับจังหวัด  สำนักงานสถิติแห่งชาติ</t>
  </si>
  <si>
    <t>Source : Labour Force Survey : 2012 - 2015, Provincial level, National Statistical Office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</si>
</sst>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8" formatCode="_-* #,##0.0_-;\-* #,##0.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/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/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shrinkToFit="1"/>
    </xf>
    <xf numFmtId="0" fontId="4" fillId="0" borderId="4" xfId="0" applyFont="1" applyBorder="1"/>
    <xf numFmtId="168" fontId="4" fillId="0" borderId="6" xfId="1" applyNumberFormat="1" applyFont="1" applyBorder="1" applyAlignment="1">
      <alignment horizontal="right"/>
    </xf>
    <xf numFmtId="168" fontId="4" fillId="0" borderId="2" xfId="1" applyNumberFormat="1" applyFont="1" applyBorder="1" applyAlignment="1">
      <alignment horizontal="right"/>
    </xf>
    <xf numFmtId="168" fontId="4" fillId="0" borderId="3" xfId="1" applyNumberFormat="1" applyFont="1" applyBorder="1" applyAlignment="1">
      <alignment horizontal="right"/>
    </xf>
    <xf numFmtId="168" fontId="8" fillId="0" borderId="6" xfId="1" applyNumberFormat="1" applyFont="1" applyBorder="1" applyAlignment="1">
      <alignment horizontal="right"/>
    </xf>
    <xf numFmtId="168" fontId="8" fillId="0" borderId="2" xfId="1" applyNumberFormat="1" applyFont="1" applyBorder="1" applyAlignment="1">
      <alignment horizontal="right"/>
    </xf>
    <xf numFmtId="168" fontId="8" fillId="0" borderId="3" xfId="1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0" fontId="8" fillId="0" borderId="0" xfId="0" applyFont="1" applyBorder="1" applyAlignment="1"/>
    <xf numFmtId="0" fontId="8" fillId="0" borderId="6" xfId="0" applyFont="1" applyBorder="1" applyAlignment="1"/>
    <xf numFmtId="168" fontId="4" fillId="0" borderId="0" xfId="1" applyNumberFormat="1" applyFont="1" applyBorder="1" applyAlignment="1">
      <alignment horizontal="right"/>
    </xf>
    <xf numFmtId="0" fontId="8" fillId="0" borderId="1" xfId="0" applyFont="1" applyBorder="1" applyAlignment="1"/>
    <xf numFmtId="0" fontId="8" fillId="0" borderId="7" xfId="0" applyFont="1" applyBorder="1" applyAlignment="1"/>
    <xf numFmtId="168" fontId="8" fillId="0" borderId="7" xfId="1" applyNumberFormat="1" applyFont="1" applyBorder="1" applyAlignment="1">
      <alignment horizontal="right"/>
    </xf>
    <xf numFmtId="168" fontId="8" fillId="0" borderId="5" xfId="1" applyNumberFormat="1" applyFont="1" applyBorder="1" applyAlignment="1">
      <alignment horizontal="right"/>
    </xf>
    <xf numFmtId="168" fontId="8" fillId="0" borderId="4" xfId="1" applyNumberFormat="1" applyFont="1" applyBorder="1" applyAlignment="1">
      <alignment horizontal="right"/>
    </xf>
    <xf numFmtId="168" fontId="8" fillId="0" borderId="0" xfId="1" applyNumberFormat="1" applyFont="1" applyBorder="1" applyAlignment="1">
      <alignment horizontal="right"/>
    </xf>
    <xf numFmtId="168" fontId="8" fillId="0" borderId="1" xfId="1" applyNumberFormat="1" applyFont="1" applyBorder="1" applyAlignment="1">
      <alignment horizontal="right"/>
    </xf>
    <xf numFmtId="168" fontId="8" fillId="2" borderId="6" xfId="1" applyNumberFormat="1" applyFont="1" applyFill="1" applyBorder="1" applyAlignment="1">
      <alignment horizontal="right"/>
    </xf>
    <xf numFmtId="168" fontId="8" fillId="2" borderId="0" xfId="1" applyNumberFormat="1" applyFont="1" applyFill="1" applyBorder="1" applyAlignment="1">
      <alignment horizontal="right"/>
    </xf>
    <xf numFmtId="168" fontId="8" fillId="2" borderId="2" xfId="1" applyNumberFormat="1" applyFont="1" applyFill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1</xdr:rowOff>
    </xdr:from>
    <xdr:to>
      <xdr:col>18</xdr:col>
      <xdr:colOff>66675</xdr:colOff>
      <xdr:row>32</xdr:row>
      <xdr:rowOff>228601</xdr:rowOff>
    </xdr:to>
    <xdr:grpSp>
      <xdr:nvGrpSpPr>
        <xdr:cNvPr id="3942" name="Group 200"/>
        <xdr:cNvGrpSpPr>
          <a:grpSpLocks/>
        </xdr:cNvGrpSpPr>
      </xdr:nvGrpSpPr>
      <xdr:grpSpPr bwMode="auto">
        <a:xfrm>
          <a:off x="9963150" y="1"/>
          <a:ext cx="495300" cy="7124700"/>
          <a:chOff x="1002" y="699"/>
          <a:chExt cx="66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1" y="720"/>
            <a:ext cx="33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</a:p>
        </xdr:txBody>
      </xdr:sp>
      <xdr:cxnSp macro="">
        <xdr:nvCxnSpPr>
          <xdr:cNvPr id="3945" name="Straight Connector 12"/>
          <xdr:cNvCxnSpPr>
            <a:cxnSpLocks noChangeShapeType="1"/>
          </xdr:cNvCxnSpPr>
        </xdr:nvCxnSpPr>
        <xdr:spPr bwMode="auto">
          <a:xfrm rot="5400000">
            <a:off x="705" y="105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33"/>
  <sheetViews>
    <sheetView showGridLines="0" tabSelected="1" zoomScaleSheetLayoutView="100" workbookViewId="0">
      <selection activeCell="H27" sqref="H27"/>
    </sheetView>
  </sheetViews>
  <sheetFormatPr defaultRowHeight="18.75"/>
  <cols>
    <col min="1" max="1" width="1.7109375" style="5" customWidth="1"/>
    <col min="2" max="2" width="5.5703125" style="5" customWidth="1"/>
    <col min="3" max="3" width="4.85546875" style="5" customWidth="1"/>
    <col min="4" max="4" width="8.28515625" style="5" customWidth="1"/>
    <col min="5" max="8" width="11.28515625" style="5" customWidth="1"/>
    <col min="9" max="9" width="18.28515625" style="5" customWidth="1"/>
    <col min="10" max="13" width="11.28515625" style="5" customWidth="1"/>
    <col min="14" max="14" width="1.7109375" style="4" customWidth="1"/>
    <col min="15" max="15" width="1.7109375" style="5" customWidth="1"/>
    <col min="16" max="16" width="17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7" s="1" customFormat="1" ht="18.95" customHeight="1">
      <c r="A1" s="1" t="s">
        <v>39</v>
      </c>
      <c r="C1" s="2"/>
      <c r="N1" s="7"/>
    </row>
    <row r="2" spans="1:17" s="3" customFormat="1" ht="18.95" customHeight="1">
      <c r="A2" s="1" t="s">
        <v>40</v>
      </c>
      <c r="B2" s="1"/>
      <c r="C2" s="2"/>
      <c r="D2" s="1"/>
      <c r="E2" s="1"/>
      <c r="N2" s="8"/>
      <c r="P2" s="23"/>
    </row>
    <row r="3" spans="1:17" s="3" customFormat="1" ht="17.100000000000001" customHeight="1">
      <c r="C3" s="24"/>
      <c r="N3" s="8"/>
      <c r="P3" s="25" t="s">
        <v>35</v>
      </c>
      <c r="Q3" s="26"/>
    </row>
    <row r="4" spans="1:17" s="8" customFormat="1" ht="18" customHeight="1">
      <c r="A4" s="78" t="s">
        <v>5</v>
      </c>
      <c r="B4" s="78"/>
      <c r="C4" s="78"/>
      <c r="D4" s="79"/>
      <c r="E4" s="63" t="s">
        <v>34</v>
      </c>
      <c r="F4" s="64"/>
      <c r="G4" s="64"/>
      <c r="H4" s="64"/>
      <c r="I4" s="64"/>
      <c r="J4" s="64"/>
      <c r="K4" s="64"/>
      <c r="L4" s="64"/>
      <c r="M4" s="65"/>
      <c r="N4" s="22"/>
      <c r="O4" s="74" t="s">
        <v>6</v>
      </c>
      <c r="P4" s="74"/>
    </row>
    <row r="5" spans="1:17" s="3" customFormat="1" ht="18" customHeight="1">
      <c r="A5" s="80"/>
      <c r="B5" s="80"/>
      <c r="C5" s="80"/>
      <c r="D5" s="81"/>
      <c r="E5" s="54" t="s">
        <v>2</v>
      </c>
      <c r="F5" s="59"/>
      <c r="G5" s="59"/>
      <c r="H5" s="59"/>
      <c r="I5" s="55"/>
      <c r="J5" s="52" t="s">
        <v>16</v>
      </c>
      <c r="K5" s="53"/>
      <c r="L5" s="53"/>
      <c r="M5" s="58"/>
      <c r="N5" s="27"/>
      <c r="O5" s="75"/>
      <c r="P5" s="75"/>
      <c r="Q5" s="8"/>
    </row>
    <row r="6" spans="1:17" s="3" customFormat="1" ht="18" customHeight="1">
      <c r="A6" s="80"/>
      <c r="B6" s="80"/>
      <c r="C6" s="80"/>
      <c r="D6" s="81"/>
      <c r="E6" s="56" t="s">
        <v>4</v>
      </c>
      <c r="F6" s="60"/>
      <c r="G6" s="60"/>
      <c r="H6" s="60"/>
      <c r="I6" s="57"/>
      <c r="J6" s="56" t="s">
        <v>17</v>
      </c>
      <c r="K6" s="60"/>
      <c r="L6" s="60"/>
      <c r="M6" s="57"/>
      <c r="N6" s="19"/>
      <c r="O6" s="75"/>
      <c r="P6" s="75"/>
      <c r="Q6" s="8"/>
    </row>
    <row r="7" spans="1:17" s="3" customFormat="1" ht="18" customHeight="1">
      <c r="A7" s="80"/>
      <c r="B7" s="80"/>
      <c r="C7" s="80"/>
      <c r="D7" s="81"/>
      <c r="E7" s="28"/>
      <c r="F7" s="77" t="s">
        <v>18</v>
      </c>
      <c r="G7" s="78"/>
      <c r="H7" s="79"/>
      <c r="I7" s="21" t="s">
        <v>19</v>
      </c>
      <c r="J7" s="20"/>
      <c r="K7" s="20"/>
      <c r="L7" s="22"/>
      <c r="M7" s="20"/>
      <c r="N7" s="27"/>
      <c r="O7" s="75"/>
      <c r="P7" s="75"/>
      <c r="Q7" s="8"/>
    </row>
    <row r="8" spans="1:17" s="3" customFormat="1" ht="18" customHeight="1">
      <c r="A8" s="80"/>
      <c r="B8" s="80"/>
      <c r="C8" s="80"/>
      <c r="D8" s="81"/>
      <c r="E8" s="19" t="s">
        <v>0</v>
      </c>
      <c r="F8" s="68" t="s">
        <v>20</v>
      </c>
      <c r="G8" s="69"/>
      <c r="H8" s="70"/>
      <c r="I8" s="29" t="s">
        <v>21</v>
      </c>
      <c r="J8" s="19" t="s">
        <v>0</v>
      </c>
      <c r="K8" s="29" t="s">
        <v>22</v>
      </c>
      <c r="L8" s="27" t="s">
        <v>23</v>
      </c>
      <c r="M8" s="29" t="s">
        <v>24</v>
      </c>
      <c r="N8" s="27"/>
      <c r="O8" s="75"/>
      <c r="P8" s="75"/>
      <c r="Q8" s="8"/>
    </row>
    <row r="9" spans="1:17" s="3" customFormat="1" ht="18" customHeight="1">
      <c r="A9" s="80"/>
      <c r="B9" s="80"/>
      <c r="C9" s="80"/>
      <c r="D9" s="81"/>
      <c r="E9" s="29" t="s">
        <v>1</v>
      </c>
      <c r="F9" s="30" t="s">
        <v>0</v>
      </c>
      <c r="G9" s="29" t="s">
        <v>25</v>
      </c>
      <c r="H9" s="29" t="s">
        <v>26</v>
      </c>
      <c r="I9" s="29" t="s">
        <v>27</v>
      </c>
      <c r="J9" s="29" t="s">
        <v>1</v>
      </c>
      <c r="K9" s="29" t="s">
        <v>28</v>
      </c>
      <c r="L9" s="29" t="s">
        <v>29</v>
      </c>
      <c r="M9" s="29" t="s">
        <v>3</v>
      </c>
      <c r="N9" s="27"/>
      <c r="O9" s="75"/>
      <c r="P9" s="75"/>
      <c r="Q9" s="8"/>
    </row>
    <row r="10" spans="1:17" s="3" customFormat="1" ht="18" customHeight="1">
      <c r="A10" s="82"/>
      <c r="B10" s="82"/>
      <c r="C10" s="82"/>
      <c r="D10" s="83"/>
      <c r="E10" s="31"/>
      <c r="F10" s="17" t="s">
        <v>1</v>
      </c>
      <c r="G10" s="17" t="s">
        <v>30</v>
      </c>
      <c r="H10" s="17" t="s">
        <v>31</v>
      </c>
      <c r="I10" s="17" t="s">
        <v>32</v>
      </c>
      <c r="J10" s="17"/>
      <c r="K10" s="17" t="s">
        <v>33</v>
      </c>
      <c r="L10" s="17"/>
      <c r="M10" s="17"/>
      <c r="N10" s="18"/>
      <c r="O10" s="76"/>
      <c r="P10" s="76"/>
      <c r="Q10" s="8"/>
    </row>
    <row r="11" spans="1:17" s="3" customFormat="1" ht="18" customHeight="1">
      <c r="A11" s="66">
        <v>2555</v>
      </c>
      <c r="B11" s="66"/>
      <c r="C11" s="66"/>
      <c r="D11" s="67"/>
      <c r="E11" s="32"/>
      <c r="F11" s="32"/>
      <c r="G11" s="32"/>
      <c r="H11" s="32"/>
      <c r="I11" s="32"/>
      <c r="J11" s="32"/>
      <c r="K11" s="32"/>
      <c r="L11" s="32"/>
      <c r="M11" s="33"/>
      <c r="N11" s="33"/>
      <c r="O11" s="38" t="s">
        <v>36</v>
      </c>
      <c r="P11" s="38"/>
    </row>
    <row r="12" spans="1:17" s="10" customFormat="1" ht="18" customHeight="1">
      <c r="A12" s="61" t="s">
        <v>7</v>
      </c>
      <c r="B12" s="61"/>
      <c r="C12" s="61"/>
      <c r="D12" s="62"/>
      <c r="E12" s="35">
        <f>SUM(F12,I12)</f>
        <v>205.47</v>
      </c>
      <c r="F12" s="37">
        <f>SUM(G12:H12)</f>
        <v>205.47</v>
      </c>
      <c r="G12" s="47">
        <f>205270/1000</f>
        <v>205.27</v>
      </c>
      <c r="H12" s="51">
        <v>0.2</v>
      </c>
      <c r="I12" s="37" t="s">
        <v>38</v>
      </c>
      <c r="J12" s="35">
        <f>SUM(K12:M12)</f>
        <v>88.709000000000003</v>
      </c>
      <c r="K12" s="35">
        <f>31841/1000</f>
        <v>31.841000000000001</v>
      </c>
      <c r="L12" s="35">
        <f>21606/1000</f>
        <v>21.606000000000002</v>
      </c>
      <c r="M12" s="36">
        <f>35262/1000</f>
        <v>35.262</v>
      </c>
      <c r="N12" s="36"/>
      <c r="O12" s="9"/>
      <c r="P12" s="9" t="s">
        <v>8</v>
      </c>
    </row>
    <row r="13" spans="1:17" s="10" customFormat="1" ht="18" customHeight="1">
      <c r="A13" s="61" t="s">
        <v>12</v>
      </c>
      <c r="B13" s="61"/>
      <c r="C13" s="61"/>
      <c r="D13" s="62"/>
      <c r="E13" s="35">
        <f t="shared" ref="E13:E28" si="0">SUM(F13,I13)</f>
        <v>312.57099999999997</v>
      </c>
      <c r="F13" s="37">
        <f t="shared" ref="F13:F28" si="1">SUM(G13:H13)</f>
        <v>312.57099999999997</v>
      </c>
      <c r="G13" s="47">
        <f>311671/1000</f>
        <v>311.67099999999999</v>
      </c>
      <c r="H13" s="51">
        <v>0.9</v>
      </c>
      <c r="I13" s="37" t="s">
        <v>38</v>
      </c>
      <c r="J13" s="35">
        <f t="shared" ref="J13:J28" si="2">SUM(K13:M13)</f>
        <v>94.286000000000001</v>
      </c>
      <c r="K13" s="35">
        <f>38556/1000</f>
        <v>38.555999999999997</v>
      </c>
      <c r="L13" s="35">
        <f>21312/1000</f>
        <v>21.312000000000001</v>
      </c>
      <c r="M13" s="36">
        <f>34418/1000</f>
        <v>34.417999999999999</v>
      </c>
      <c r="N13" s="36"/>
      <c r="O13" s="9"/>
      <c r="P13" s="9" t="s">
        <v>9</v>
      </c>
      <c r="Q13" s="9"/>
    </row>
    <row r="14" spans="1:17" s="10" customFormat="1" ht="18" customHeight="1">
      <c r="A14" s="61" t="s">
        <v>13</v>
      </c>
      <c r="B14" s="61"/>
      <c r="C14" s="61"/>
      <c r="D14" s="62"/>
      <c r="E14" s="35">
        <f t="shared" si="0"/>
        <v>308.58699999999999</v>
      </c>
      <c r="F14" s="37">
        <f t="shared" si="1"/>
        <v>308.49700000000001</v>
      </c>
      <c r="G14" s="47">
        <f>307509/1000</f>
        <v>307.50900000000001</v>
      </c>
      <c r="H14" s="36">
        <f>988/1000</f>
        <v>0.98799999999999999</v>
      </c>
      <c r="I14" s="37">
        <f>90/1000</f>
        <v>0.09</v>
      </c>
      <c r="J14" s="35">
        <f t="shared" si="2"/>
        <v>99.533999999999992</v>
      </c>
      <c r="K14" s="35">
        <f>37711/1000</f>
        <v>37.710999999999999</v>
      </c>
      <c r="L14" s="35">
        <f>24549/1000</f>
        <v>24.548999999999999</v>
      </c>
      <c r="M14" s="36">
        <f>37274/1000</f>
        <v>37.274000000000001</v>
      </c>
      <c r="N14" s="36"/>
      <c r="O14" s="9"/>
      <c r="P14" s="9" t="s">
        <v>10</v>
      </c>
      <c r="Q14" s="9"/>
    </row>
    <row r="15" spans="1:17" s="10" customFormat="1" ht="18" customHeight="1">
      <c r="A15" s="61" t="s">
        <v>14</v>
      </c>
      <c r="B15" s="61"/>
      <c r="C15" s="61"/>
      <c r="D15" s="62"/>
      <c r="E15" s="35">
        <f t="shared" si="0"/>
        <v>309.98399999999998</v>
      </c>
      <c r="F15" s="37">
        <f t="shared" si="1"/>
        <v>309.98399999999998</v>
      </c>
      <c r="G15" s="50">
        <v>309.2</v>
      </c>
      <c r="H15" s="36">
        <f>784/1000</f>
        <v>0.78400000000000003</v>
      </c>
      <c r="I15" s="37" t="s">
        <v>38</v>
      </c>
      <c r="J15" s="35">
        <f t="shared" si="2"/>
        <v>99.306000000000012</v>
      </c>
      <c r="K15" s="35">
        <f>35704/1000</f>
        <v>35.704000000000001</v>
      </c>
      <c r="L15" s="35">
        <f>21219/1000</f>
        <v>21.219000000000001</v>
      </c>
      <c r="M15" s="36">
        <f>42383/1000</f>
        <v>42.383000000000003</v>
      </c>
      <c r="N15" s="36"/>
      <c r="O15" s="9"/>
      <c r="P15" s="9" t="s">
        <v>11</v>
      </c>
      <c r="Q15" s="9"/>
    </row>
    <row r="16" spans="1:17" s="3" customFormat="1" ht="18" customHeight="1">
      <c r="A16" s="72">
        <v>2556</v>
      </c>
      <c r="B16" s="72"/>
      <c r="C16" s="72"/>
      <c r="D16" s="73"/>
      <c r="E16" s="32"/>
      <c r="F16" s="32"/>
      <c r="G16" s="32"/>
      <c r="H16" s="32"/>
      <c r="I16" s="32"/>
      <c r="J16" s="32"/>
      <c r="K16" s="32"/>
      <c r="L16" s="32"/>
      <c r="M16" s="33"/>
      <c r="N16" s="33"/>
      <c r="O16" s="71" t="s">
        <v>37</v>
      </c>
      <c r="P16" s="71"/>
      <c r="Q16" s="8"/>
    </row>
    <row r="17" spans="1:17" s="10" customFormat="1" ht="18" customHeight="1">
      <c r="A17" s="61" t="s">
        <v>15</v>
      </c>
      <c r="B17" s="61"/>
      <c r="C17" s="61"/>
      <c r="D17" s="62"/>
      <c r="E17" s="35">
        <f t="shared" si="0"/>
        <v>314.23500000000001</v>
      </c>
      <c r="F17" s="37">
        <f t="shared" si="1"/>
        <v>314.23500000000001</v>
      </c>
      <c r="G17" s="47">
        <f>313245/1000</f>
        <v>313.245</v>
      </c>
      <c r="H17" s="36">
        <f>990/1000</f>
        <v>0.99</v>
      </c>
      <c r="I17" s="37" t="s">
        <v>38</v>
      </c>
      <c r="J17" s="35">
        <f t="shared" si="2"/>
        <v>96.37</v>
      </c>
      <c r="K17" s="35">
        <f>32163/1000</f>
        <v>32.162999999999997</v>
      </c>
      <c r="L17" s="35">
        <f>23617/1000</f>
        <v>23.617000000000001</v>
      </c>
      <c r="M17" s="36">
        <f>40590/1000</f>
        <v>40.590000000000003</v>
      </c>
      <c r="N17" s="36"/>
      <c r="O17" s="9"/>
      <c r="P17" s="9" t="s">
        <v>8</v>
      </c>
      <c r="Q17" s="9"/>
    </row>
    <row r="18" spans="1:17" s="10" customFormat="1" ht="18" customHeight="1">
      <c r="A18" s="61" t="s">
        <v>12</v>
      </c>
      <c r="B18" s="61"/>
      <c r="C18" s="61"/>
      <c r="D18" s="62"/>
      <c r="E18" s="35">
        <f t="shared" si="0"/>
        <v>313.60000000000002</v>
      </c>
      <c r="F18" s="37">
        <f t="shared" si="1"/>
        <v>313.5</v>
      </c>
      <c r="G18" s="47">
        <v>312.8</v>
      </c>
      <c r="H18" s="36">
        <v>0.7</v>
      </c>
      <c r="I18" s="37">
        <v>0.1</v>
      </c>
      <c r="J18" s="35">
        <f t="shared" si="2"/>
        <v>98.2</v>
      </c>
      <c r="K18" s="35">
        <v>35.1</v>
      </c>
      <c r="L18" s="35">
        <v>24.4</v>
      </c>
      <c r="M18" s="36">
        <v>38.700000000000003</v>
      </c>
      <c r="N18" s="36"/>
      <c r="O18" s="9"/>
      <c r="P18" s="9" t="s">
        <v>9</v>
      </c>
      <c r="Q18" s="9"/>
    </row>
    <row r="19" spans="1:17" s="10" customFormat="1" ht="18" customHeight="1">
      <c r="A19" s="39" t="s">
        <v>13</v>
      </c>
      <c r="B19" s="39"/>
      <c r="C19" s="39"/>
      <c r="D19" s="40"/>
      <c r="E19" s="35">
        <f t="shared" si="0"/>
        <v>312.39999999999998</v>
      </c>
      <c r="F19" s="37">
        <f t="shared" si="1"/>
        <v>312.39999999999998</v>
      </c>
      <c r="G19" s="47">
        <v>311.39999999999998</v>
      </c>
      <c r="H19" s="36">
        <v>1</v>
      </c>
      <c r="I19" s="37" t="s">
        <v>38</v>
      </c>
      <c r="J19" s="35">
        <f t="shared" si="2"/>
        <v>100.69999999999999</v>
      </c>
      <c r="K19" s="35">
        <v>36.9</v>
      </c>
      <c r="L19" s="35">
        <v>22.4</v>
      </c>
      <c r="M19" s="36">
        <v>41.4</v>
      </c>
      <c r="N19" s="36"/>
      <c r="O19" s="9"/>
      <c r="P19" s="9" t="s">
        <v>10</v>
      </c>
      <c r="Q19" s="9"/>
    </row>
    <row r="20" spans="1:17" s="10" customFormat="1" ht="18" customHeight="1">
      <c r="A20" s="39" t="s">
        <v>14</v>
      </c>
      <c r="B20" s="39"/>
      <c r="C20" s="39"/>
      <c r="D20" s="40"/>
      <c r="E20" s="35">
        <f t="shared" si="0"/>
        <v>308.29999999999995</v>
      </c>
      <c r="F20" s="37">
        <f t="shared" si="1"/>
        <v>308.29999999999995</v>
      </c>
      <c r="G20" s="47">
        <v>307.89999999999998</v>
      </c>
      <c r="H20" s="36">
        <v>0.4</v>
      </c>
      <c r="I20" s="37" t="s">
        <v>38</v>
      </c>
      <c r="J20" s="35">
        <f t="shared" si="2"/>
        <v>106</v>
      </c>
      <c r="K20" s="35">
        <v>40.299999999999997</v>
      </c>
      <c r="L20" s="35">
        <v>22.4</v>
      </c>
      <c r="M20" s="36">
        <v>43.3</v>
      </c>
      <c r="N20" s="36"/>
      <c r="O20" s="9"/>
      <c r="P20" s="9" t="s">
        <v>11</v>
      </c>
      <c r="Q20" s="9"/>
    </row>
    <row r="21" spans="1:17" s="3" customFormat="1" ht="18" customHeight="1">
      <c r="A21" s="72">
        <v>2557</v>
      </c>
      <c r="B21" s="72"/>
      <c r="C21" s="72"/>
      <c r="D21" s="73"/>
      <c r="E21" s="32"/>
      <c r="F21" s="32"/>
      <c r="G21" s="32"/>
      <c r="H21" s="32"/>
      <c r="I21" s="32"/>
      <c r="J21" s="32"/>
      <c r="K21" s="32"/>
      <c r="L21" s="32"/>
      <c r="M21" s="33"/>
      <c r="N21" s="33"/>
      <c r="O21" s="71">
        <v>2014</v>
      </c>
      <c r="P21" s="71"/>
      <c r="Q21" s="8"/>
    </row>
    <row r="22" spans="1:17" s="10" customFormat="1" ht="18" customHeight="1">
      <c r="A22" s="61" t="s">
        <v>15</v>
      </c>
      <c r="B22" s="61"/>
      <c r="C22" s="61"/>
      <c r="D22" s="62"/>
      <c r="E22" s="35">
        <f t="shared" si="0"/>
        <v>283.29999999999995</v>
      </c>
      <c r="F22" s="37">
        <f t="shared" si="1"/>
        <v>283.29999999999995</v>
      </c>
      <c r="G22" s="47">
        <v>281.39999999999998</v>
      </c>
      <c r="H22" s="36">
        <v>1.9</v>
      </c>
      <c r="I22" s="37" t="s">
        <v>38</v>
      </c>
      <c r="J22" s="35">
        <f t="shared" si="2"/>
        <v>90.300000000000011</v>
      </c>
      <c r="K22" s="35">
        <v>33.6</v>
      </c>
      <c r="L22" s="35">
        <v>17.600000000000001</v>
      </c>
      <c r="M22" s="36">
        <v>39.1</v>
      </c>
      <c r="N22" s="36"/>
      <c r="O22" s="9"/>
      <c r="P22" s="9" t="s">
        <v>8</v>
      </c>
    </row>
    <row r="23" spans="1:17" s="10" customFormat="1" ht="18" customHeight="1">
      <c r="A23" s="61" t="s">
        <v>12</v>
      </c>
      <c r="B23" s="61"/>
      <c r="C23" s="61"/>
      <c r="D23" s="62"/>
      <c r="E23" s="35">
        <f>SUM(F23,I23)</f>
        <v>273.72200000000004</v>
      </c>
      <c r="F23" s="37">
        <f t="shared" si="1"/>
        <v>273.43200000000002</v>
      </c>
      <c r="G23" s="49">
        <v>272.8</v>
      </c>
      <c r="H23" s="49">
        <v>0.63200000000000001</v>
      </c>
      <c r="I23" s="35">
        <v>0.28999999999999998</v>
      </c>
      <c r="J23" s="35">
        <f t="shared" si="2"/>
        <v>100.11799999999999</v>
      </c>
      <c r="K23" s="35">
        <v>37.899000000000001</v>
      </c>
      <c r="L23" s="35">
        <v>18.172000000000001</v>
      </c>
      <c r="M23" s="36">
        <v>44.046999999999997</v>
      </c>
      <c r="N23" s="36"/>
      <c r="O23" s="9"/>
      <c r="P23" s="9" t="s">
        <v>9</v>
      </c>
    </row>
    <row r="24" spans="1:17" s="10" customFormat="1" ht="18" customHeight="1">
      <c r="A24" s="39" t="s">
        <v>13</v>
      </c>
      <c r="B24" s="39"/>
      <c r="C24" s="39"/>
      <c r="D24" s="40"/>
      <c r="E24" s="35">
        <f t="shared" si="0"/>
        <v>274.37300000000005</v>
      </c>
      <c r="F24" s="37">
        <f t="shared" si="1"/>
        <v>274.31600000000003</v>
      </c>
      <c r="G24" s="35">
        <v>274.01100000000002</v>
      </c>
      <c r="H24" s="35">
        <v>0.30499999999999999</v>
      </c>
      <c r="I24" s="35">
        <v>5.7000000000000002E-2</v>
      </c>
      <c r="J24" s="35">
        <f t="shared" si="2"/>
        <v>99.674999999999997</v>
      </c>
      <c r="K24" s="35">
        <v>36.274999999999999</v>
      </c>
      <c r="L24" s="49">
        <v>20.100000000000001</v>
      </c>
      <c r="M24" s="51">
        <v>43.3</v>
      </c>
      <c r="N24" s="36"/>
      <c r="O24" s="9"/>
      <c r="P24" s="9" t="s">
        <v>10</v>
      </c>
    </row>
    <row r="25" spans="1:17" s="10" customFormat="1" ht="18" customHeight="1">
      <c r="A25" s="39" t="s">
        <v>14</v>
      </c>
      <c r="B25" s="39"/>
      <c r="C25" s="39"/>
      <c r="D25" s="40"/>
      <c r="E25" s="35">
        <f t="shared" si="0"/>
        <v>279.505</v>
      </c>
      <c r="F25" s="37">
        <f t="shared" si="1"/>
        <v>279.505</v>
      </c>
      <c r="G25" s="35">
        <v>279.21600000000001</v>
      </c>
      <c r="H25" s="35">
        <v>0.28899999999999998</v>
      </c>
      <c r="I25" s="37" t="s">
        <v>38</v>
      </c>
      <c r="J25" s="35">
        <f t="shared" si="2"/>
        <v>94.676999999999992</v>
      </c>
      <c r="K25" s="35">
        <v>37.656999999999996</v>
      </c>
      <c r="L25" s="35">
        <v>19.247</v>
      </c>
      <c r="M25" s="36">
        <v>37.773000000000003</v>
      </c>
      <c r="N25" s="36"/>
      <c r="O25" s="9"/>
      <c r="P25" s="9" t="s">
        <v>11</v>
      </c>
      <c r="Q25" s="9"/>
    </row>
    <row r="26" spans="1:17" s="3" customFormat="1" ht="18" customHeight="1">
      <c r="A26" s="72">
        <v>2558</v>
      </c>
      <c r="B26" s="72"/>
      <c r="C26" s="72"/>
      <c r="D26" s="73"/>
      <c r="E26" s="32"/>
      <c r="F26" s="34"/>
      <c r="G26" s="41"/>
      <c r="H26" s="33"/>
      <c r="I26" s="34"/>
      <c r="J26" s="32"/>
      <c r="K26" s="32"/>
      <c r="L26" s="32"/>
      <c r="M26" s="33"/>
      <c r="N26" s="33"/>
      <c r="O26" s="71">
        <v>2015</v>
      </c>
      <c r="P26" s="71"/>
      <c r="Q26" s="8"/>
    </row>
    <row r="27" spans="1:17" s="10" customFormat="1" ht="18" customHeight="1">
      <c r="A27" s="61" t="s">
        <v>15</v>
      </c>
      <c r="B27" s="61"/>
      <c r="C27" s="61"/>
      <c r="D27" s="62"/>
      <c r="E27" s="35">
        <f t="shared" si="0"/>
        <v>273.74099999999999</v>
      </c>
      <c r="F27" s="37">
        <f t="shared" si="1"/>
        <v>273.74099999999999</v>
      </c>
      <c r="G27" s="35">
        <v>272.64400000000001</v>
      </c>
      <c r="H27" s="35">
        <v>1.097</v>
      </c>
      <c r="I27" s="37" t="s">
        <v>38</v>
      </c>
      <c r="J27" s="35">
        <f t="shared" si="2"/>
        <v>100.583</v>
      </c>
      <c r="K27" s="35">
        <v>40.869999999999997</v>
      </c>
      <c r="L27" s="35">
        <v>17.707000000000001</v>
      </c>
      <c r="M27" s="35">
        <v>42.006</v>
      </c>
      <c r="N27" s="36"/>
      <c r="O27" s="9"/>
      <c r="P27" s="9" t="s">
        <v>8</v>
      </c>
    </row>
    <row r="28" spans="1:17" s="10" customFormat="1" ht="18" customHeight="1">
      <c r="A28" s="61" t="s">
        <v>12</v>
      </c>
      <c r="B28" s="61"/>
      <c r="C28" s="61"/>
      <c r="D28" s="62"/>
      <c r="E28" s="35">
        <f t="shared" si="0"/>
        <v>280.32300000000004</v>
      </c>
      <c r="F28" s="37">
        <f t="shared" si="1"/>
        <v>280.32300000000004</v>
      </c>
      <c r="G28" s="49">
        <v>279.60000000000002</v>
      </c>
      <c r="H28" s="35">
        <v>0.72299999999999998</v>
      </c>
      <c r="I28" s="37" t="s">
        <v>38</v>
      </c>
      <c r="J28" s="35">
        <f t="shared" si="2"/>
        <v>94.146999999999991</v>
      </c>
      <c r="K28" s="35">
        <v>36.607999999999997</v>
      </c>
      <c r="L28" s="35">
        <v>20.736999999999998</v>
      </c>
      <c r="M28" s="35">
        <v>36.802</v>
      </c>
      <c r="N28" s="36"/>
      <c r="O28" s="9"/>
      <c r="P28" s="9" t="s">
        <v>9</v>
      </c>
    </row>
    <row r="29" spans="1:17" s="9" customFormat="1" ht="3" customHeight="1">
      <c r="A29" s="42"/>
      <c r="B29" s="42"/>
      <c r="C29" s="42"/>
      <c r="D29" s="43"/>
      <c r="E29" s="44"/>
      <c r="F29" s="46"/>
      <c r="G29" s="48"/>
      <c r="H29" s="45"/>
      <c r="I29" s="46"/>
      <c r="J29" s="44"/>
      <c r="K29" s="44"/>
      <c r="L29" s="44"/>
      <c r="M29" s="45"/>
      <c r="N29" s="45"/>
      <c r="O29" s="15"/>
      <c r="P29" s="15"/>
    </row>
    <row r="30" spans="1:17" s="10" customFormat="1" ht="3" customHeight="1">
      <c r="A30" s="39"/>
      <c r="B30" s="39"/>
      <c r="C30" s="39"/>
      <c r="D30" s="39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9"/>
      <c r="P30" s="9"/>
      <c r="Q30" s="9"/>
    </row>
    <row r="31" spans="1:17" s="10" customFormat="1" ht="17.100000000000001" customHeight="1">
      <c r="A31" s="13" t="s">
        <v>41</v>
      </c>
      <c r="F31" s="12"/>
      <c r="J31" s="13"/>
      <c r="N31" s="9"/>
    </row>
    <row r="32" spans="1:17" s="10" customFormat="1" ht="17.100000000000001" customHeight="1">
      <c r="A32" s="13" t="s">
        <v>42</v>
      </c>
      <c r="D32" s="13"/>
      <c r="F32" s="13"/>
      <c r="G32" s="13"/>
      <c r="H32" s="13"/>
      <c r="N32" s="9"/>
    </row>
    <row r="33" spans="3:14" s="6" customFormat="1" ht="18.75" customHeight="1">
      <c r="C33" s="16"/>
      <c r="D33" s="16"/>
      <c r="F33" s="16"/>
      <c r="G33" s="16"/>
      <c r="H33" s="14"/>
      <c r="N33" s="11"/>
    </row>
  </sheetData>
  <mergeCells count="26">
    <mergeCell ref="A28:D28"/>
    <mergeCell ref="O4:P10"/>
    <mergeCell ref="E5:I5"/>
    <mergeCell ref="J5:M5"/>
    <mergeCell ref="F7:H7"/>
    <mergeCell ref="A14:D14"/>
    <mergeCell ref="A12:D12"/>
    <mergeCell ref="J6:M6"/>
    <mergeCell ref="E6:I6"/>
    <mergeCell ref="A4:D10"/>
    <mergeCell ref="A27:D27"/>
    <mergeCell ref="A21:D21"/>
    <mergeCell ref="A22:D22"/>
    <mergeCell ref="A18:D18"/>
    <mergeCell ref="A16:D16"/>
    <mergeCell ref="O16:P16"/>
    <mergeCell ref="O21:P21"/>
    <mergeCell ref="A26:D26"/>
    <mergeCell ref="O26:P26"/>
    <mergeCell ref="A23:D23"/>
    <mergeCell ref="A17:D17"/>
    <mergeCell ref="A15:D15"/>
    <mergeCell ref="E4:M4"/>
    <mergeCell ref="A11:D11"/>
    <mergeCell ref="F8:H8"/>
    <mergeCell ref="A13:D13"/>
  </mergeCells>
  <phoneticPr fontId="2" type="noConversion"/>
  <pageMargins left="0.55118110200000003" right="0.6" top="0.5" bottom="0.8" header="0.511811024" footer="0.511811024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TEST</cp:lastModifiedBy>
  <cp:lastPrinted>2015-07-24T01:59:43Z</cp:lastPrinted>
  <dcterms:created xsi:type="dcterms:W3CDTF">2004-08-16T17:13:42Z</dcterms:created>
  <dcterms:modified xsi:type="dcterms:W3CDTF">2016-07-11T11:36:13Z</dcterms:modified>
</cp:coreProperties>
</file>