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19.2 " sheetId="1" r:id="rId1"/>
  </sheets>
  <calcPr calcId="125725"/>
</workbook>
</file>

<file path=xl/calcChain.xml><?xml version="1.0" encoding="utf-8"?>
<calcChain xmlns="http://schemas.openxmlformats.org/spreadsheetml/2006/main">
  <c r="E13" i="1"/>
  <c r="F13"/>
  <c r="G13"/>
  <c r="H13"/>
  <c r="I13"/>
  <c r="J13"/>
  <c r="K13"/>
  <c r="L13"/>
  <c r="M13"/>
  <c r="E46"/>
  <c r="F46"/>
  <c r="G46"/>
  <c r="H46"/>
  <c r="I46"/>
  <c r="J46"/>
  <c r="K46"/>
  <c r="L46"/>
  <c r="M46"/>
  <c r="E49"/>
  <c r="F49"/>
  <c r="G49"/>
  <c r="H49"/>
  <c r="I49"/>
  <c r="J49"/>
  <c r="K49"/>
  <c r="L49"/>
  <c r="M49"/>
  <c r="E52"/>
  <c r="F52"/>
  <c r="G52"/>
  <c r="H52"/>
  <c r="I52"/>
  <c r="J52"/>
  <c r="K52"/>
  <c r="L52"/>
  <c r="M52"/>
  <c r="E54"/>
  <c r="F54"/>
  <c r="G54"/>
  <c r="H54"/>
  <c r="I54"/>
  <c r="J54"/>
  <c r="K54"/>
  <c r="L54"/>
  <c r="M54"/>
  <c r="E56"/>
  <c r="F56"/>
  <c r="G56"/>
  <c r="H56"/>
  <c r="I56"/>
  <c r="J56"/>
  <c r="K56"/>
  <c r="L56"/>
  <c r="M56"/>
  <c r="E60"/>
  <c r="F60"/>
  <c r="G60"/>
  <c r="H60"/>
  <c r="I60"/>
  <c r="J60"/>
  <c r="K60"/>
  <c r="L60"/>
  <c r="M60"/>
  <c r="F74"/>
  <c r="G74"/>
  <c r="H74"/>
  <c r="I74"/>
  <c r="E75"/>
  <c r="E74" s="1"/>
  <c r="J75"/>
  <c r="K75"/>
  <c r="K74" s="1"/>
  <c r="L75"/>
  <c r="M75"/>
  <c r="M74" s="1"/>
  <c r="E76"/>
  <c r="J76"/>
  <c r="J74" s="1"/>
  <c r="K76"/>
  <c r="L76"/>
  <c r="L74" s="1"/>
  <c r="M76"/>
  <c r="E77"/>
  <c r="J77"/>
  <c r="K77"/>
  <c r="L77"/>
  <c r="M77"/>
  <c r="E78"/>
  <c r="F78"/>
  <c r="G78"/>
  <c r="H78"/>
  <c r="I78"/>
  <c r="J78"/>
  <c r="K78"/>
  <c r="L78"/>
  <c r="M78"/>
  <c r="E85"/>
  <c r="F85"/>
  <c r="G85"/>
  <c r="H85"/>
  <c r="I85"/>
  <c r="J85"/>
  <c r="K85"/>
  <c r="L85"/>
  <c r="M85"/>
  <c r="E89"/>
  <c r="F89"/>
  <c r="G89"/>
  <c r="H89"/>
  <c r="I89"/>
  <c r="J89"/>
  <c r="K89"/>
  <c r="L89"/>
  <c r="M89"/>
  <c r="E92"/>
  <c r="F92"/>
  <c r="G92"/>
  <c r="H92"/>
  <c r="I92"/>
  <c r="J92"/>
  <c r="K92"/>
  <c r="L92"/>
  <c r="M92"/>
  <c r="E104"/>
  <c r="F104"/>
  <c r="G104"/>
  <c r="H104"/>
  <c r="I104"/>
  <c r="J104"/>
  <c r="K104"/>
  <c r="L104"/>
  <c r="M104"/>
  <c r="E111"/>
  <c r="F111"/>
  <c r="G111"/>
  <c r="H111"/>
  <c r="I111"/>
  <c r="J111"/>
  <c r="K111"/>
  <c r="L111"/>
  <c r="M111"/>
  <c r="E114"/>
  <c r="F114"/>
  <c r="G114"/>
  <c r="H114"/>
  <c r="I114"/>
  <c r="J114"/>
  <c r="K114"/>
  <c r="L114"/>
  <c r="M114"/>
  <c r="E118"/>
  <c r="F118"/>
  <c r="G118"/>
  <c r="H118"/>
  <c r="I118"/>
  <c r="J118"/>
  <c r="K118"/>
  <c r="L118"/>
  <c r="M118"/>
  <c r="E120"/>
  <c r="F120"/>
  <c r="G120"/>
  <c r="H120"/>
  <c r="I120"/>
  <c r="J120"/>
  <c r="K120"/>
  <c r="L120"/>
  <c r="M120"/>
  <c r="E123"/>
  <c r="F123"/>
  <c r="G123"/>
  <c r="H123"/>
  <c r="I123"/>
  <c r="J123"/>
  <c r="K123"/>
  <c r="L123"/>
  <c r="M123"/>
  <c r="E136"/>
  <c r="F136"/>
  <c r="G136"/>
  <c r="H136"/>
  <c r="I136"/>
  <c r="J136"/>
  <c r="K136"/>
  <c r="L136"/>
  <c r="M136"/>
  <c r="E141"/>
  <c r="F141"/>
  <c r="G141"/>
  <c r="H141"/>
  <c r="I141"/>
  <c r="J141"/>
  <c r="K141"/>
  <c r="L141"/>
  <c r="M141"/>
  <c r="E147"/>
  <c r="F147"/>
  <c r="G147"/>
  <c r="H147"/>
  <c r="I147"/>
  <c r="J147"/>
  <c r="K147"/>
  <c r="L147"/>
  <c r="M147"/>
  <c r="E150"/>
  <c r="F150"/>
  <c r="G150"/>
  <c r="H150"/>
  <c r="I150"/>
  <c r="J150"/>
  <c r="K150"/>
  <c r="L150"/>
  <c r="M150"/>
  <c r="E152"/>
  <c r="F152"/>
  <c r="G152"/>
  <c r="H152"/>
  <c r="I152"/>
  <c r="K152"/>
  <c r="L152"/>
  <c r="M152"/>
  <c r="J153"/>
  <c r="J152" s="1"/>
  <c r="J154"/>
  <c r="E165"/>
  <c r="F165"/>
  <c r="G165"/>
  <c r="H165"/>
  <c r="I165"/>
  <c r="K165"/>
  <c r="M165"/>
  <c r="E166"/>
  <c r="J166"/>
  <c r="J165" s="1"/>
  <c r="K166"/>
  <c r="L166"/>
  <c r="L165" s="1"/>
  <c r="M166"/>
  <c r="E168"/>
  <c r="F168"/>
  <c r="G168"/>
  <c r="H168"/>
  <c r="I168"/>
  <c r="J168"/>
  <c r="K168"/>
  <c r="L168"/>
  <c r="M168"/>
  <c r="E170"/>
  <c r="F170"/>
  <c r="G170"/>
  <c r="H170"/>
  <c r="I170"/>
  <c r="J170"/>
  <c r="K170"/>
  <c r="L170"/>
  <c r="M170"/>
  <c r="E173"/>
  <c r="F173"/>
  <c r="G173"/>
  <c r="H173"/>
  <c r="I173"/>
  <c r="J173"/>
  <c r="K173"/>
  <c r="L173"/>
  <c r="M173"/>
  <c r="E179"/>
  <c r="F179"/>
  <c r="G179"/>
  <c r="H179"/>
  <c r="I179"/>
  <c r="J179"/>
  <c r="K179"/>
  <c r="L179"/>
  <c r="M179"/>
  <c r="E181"/>
  <c r="F181"/>
  <c r="G181"/>
  <c r="H181"/>
  <c r="I181"/>
  <c r="J181"/>
  <c r="K181"/>
  <c r="L181"/>
  <c r="M181"/>
  <c r="E183"/>
  <c r="F183"/>
  <c r="G183"/>
  <c r="H183"/>
  <c r="I183"/>
  <c r="J183"/>
  <c r="K183"/>
  <c r="L183"/>
  <c r="M183"/>
</calcChain>
</file>

<file path=xl/sharedStrings.xml><?xml version="1.0" encoding="utf-8"?>
<sst xmlns="http://schemas.openxmlformats.org/spreadsheetml/2006/main" count="492" uniqueCount="286">
  <si>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</si>
  <si>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</si>
  <si>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Tha Chang Subdistrict Municipality</t>
  </si>
  <si>
    <t xml:space="preserve">   เทศบาลตำบลท่าช้าง</t>
  </si>
  <si>
    <t xml:space="preserve">  Chaloem Phra Kiat District</t>
  </si>
  <si>
    <t>อำเภอเฉลิมพระเกียรติ</t>
  </si>
  <si>
    <t>Sida Subdistrict Municipality</t>
  </si>
  <si>
    <t xml:space="preserve">   เทศบาลตำบลสีดา</t>
  </si>
  <si>
    <t xml:space="preserve">  Sida District</t>
  </si>
  <si>
    <t>อำเภอสีดา</t>
  </si>
  <si>
    <t>Nong Bua Lai Subdistrict Municipality</t>
  </si>
  <si>
    <t xml:space="preserve">   เทศบาลตำบลหนองบัวลาย</t>
  </si>
  <si>
    <t xml:space="preserve">  Bua Lai District</t>
  </si>
  <si>
    <t>อำเภอบัวลาย</t>
  </si>
  <si>
    <t>Phlai Subdistrict Municipality</t>
  </si>
  <si>
    <t xml:space="preserve">   เทศบาลตำบลไพล </t>
  </si>
  <si>
    <t>Ban Yang  Subdistrict Municipality</t>
  </si>
  <si>
    <t xml:space="preserve">   เทศบาลตำบลบ้านยาง</t>
  </si>
  <si>
    <t>Chongmaw Subdistrict Municipality</t>
  </si>
  <si>
    <t xml:space="preserve">   เทศบาลตำบลช่องแมว</t>
  </si>
  <si>
    <t>Khui  Subdistrict Municipality</t>
  </si>
  <si>
    <t xml:space="preserve">   เทศบาลตำบลขุย</t>
  </si>
  <si>
    <t>Nong Bua Wong Subdistrict Municipality</t>
  </si>
  <si>
    <t xml:space="preserve">   เทศบาลตำบลหนองบัววง</t>
  </si>
  <si>
    <t xml:space="preserve">  Lam Thamenchai District</t>
  </si>
  <si>
    <t>อำเภอลำทะเมนชัย</t>
  </si>
  <si>
    <t>Phra Thong Kham Subdistrict Municipality</t>
  </si>
  <si>
    <t xml:space="preserve">   เทศบาลตำบลสระพระ</t>
  </si>
  <si>
    <t xml:space="preserve">   เทศบาลตำบลพระทองคำ</t>
  </si>
  <si>
    <t xml:space="preserve">  Phra Thong Kham District</t>
  </si>
  <si>
    <t>อำเภอพระทองคำ</t>
  </si>
  <si>
    <t>Mueang Yang Subdistrict Municipality</t>
  </si>
  <si>
    <t xml:space="preserve">   เทศบาลตำบลเมืองยาง</t>
  </si>
  <si>
    <t xml:space="preserve">  Mueang Yang District</t>
  </si>
  <si>
    <t>อำเภอเมืองยาง</t>
  </si>
  <si>
    <t xml:space="preserve">  Thepharak Minor District</t>
  </si>
  <si>
    <t>อำเภอเทพารักษ์</t>
  </si>
  <si>
    <t>San Chao Pho Subdistrict Municipality</t>
  </si>
  <si>
    <t xml:space="preserve">   เทศบาลตำบลศาลเจ้าพ่อ</t>
  </si>
  <si>
    <t xml:space="preserve">  Wang Nam Khiao District</t>
  </si>
  <si>
    <t>อำเภอวังน้ำเขียว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</si>
  <si>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</si>
  <si>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</si>
  <si>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</si>
  <si>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</si>
  <si>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</si>
  <si>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</si>
  <si>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</si>
  <si>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</si>
  <si>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</si>
  <si>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</si>
  <si>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</si>
  <si>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</si>
  <si>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</si>
  <si>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</si>
  <si>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</si>
  <si>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</si>
  <si>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</si>
  <si>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</si>
  <si>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</si>
  <si>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</si>
  <si>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</si>
  <si>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</si>
  <si>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</si>
  <si>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</si>
  <si>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</si>
  <si>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</si>
  <si>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</si>
  <si>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</si>
  <si>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</si>
  <si>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(ล้านบาท Million  Baht)</t>
  </si>
  <si>
    <t>Actual Revenue and Expenditure of Municipality by Type, District and Municipality: Fiscal Year 2015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</si>
  <si>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</si>
  <si>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2558  (ต่อ)</t>
  </si>
  <si>
    <t xml:space="preserve">ตาราง   </t>
  </si>
  <si>
    <t>Wanghin Subdistrict Municipality</t>
  </si>
  <si>
    <t xml:space="preserve">   เทศบาลตำบลงหิน</t>
  </si>
  <si>
    <t>Non Daeng Subdistrict Municipality</t>
  </si>
  <si>
    <t xml:space="preserve">   เทศบาลตำบลโนนแดง</t>
  </si>
  <si>
    <t xml:space="preserve">  Non Daeng District</t>
  </si>
  <si>
    <t>อำเภอโนนแดง</t>
  </si>
  <si>
    <t>Bungsumrong  Subdistrict Municipality</t>
  </si>
  <si>
    <t xml:space="preserve">   เทศบาลตำบลบึงสำโรง</t>
  </si>
  <si>
    <t xml:space="preserve">  Kaeng Sanam Nang District</t>
  </si>
  <si>
    <t>อำเภอแก้งสนามนาง</t>
  </si>
  <si>
    <t>Laemthong Subdistrict Municipality</t>
  </si>
  <si>
    <t xml:space="preserve">    เทศบาลตำบลแหลมทอง</t>
  </si>
  <si>
    <t>Nonghuarat   Subdistrict Municipality</t>
  </si>
  <si>
    <t xml:space="preserve">   เทศบาลตำบลหนองหัวแรต</t>
  </si>
  <si>
    <t xml:space="preserve">  Nong Bunnak District</t>
  </si>
  <si>
    <t>อำเภอหนองบุญมาก</t>
  </si>
  <si>
    <t>Mu Si Subdistrict Municipality</t>
  </si>
  <si>
    <t xml:space="preserve">   เทศบาลตำบลหมูสี</t>
  </si>
  <si>
    <t>Sima Mongkhon Subdistrict Municipality</t>
  </si>
  <si>
    <t xml:space="preserve">   เทศบาลตำบลสีมามงคล</t>
  </si>
  <si>
    <t>Wang Sai Subdistrict Municipality</t>
  </si>
  <si>
    <t xml:space="preserve">   เทศบาลตำบลวังไทร</t>
  </si>
  <si>
    <t>Klang Dong Subdistrict Municipality</t>
  </si>
  <si>
    <t xml:space="preserve">   เทศบาลตำบลกลางดง</t>
  </si>
  <si>
    <t>Pak Chong Subdistrict Municipality</t>
  </si>
  <si>
    <t xml:space="preserve">   เทศบาลเมืองปากช่อง</t>
  </si>
  <si>
    <t xml:space="preserve">  Pak Chong District</t>
  </si>
  <si>
    <t>อำเภอปากช่อง</t>
  </si>
  <si>
    <t>Nong Nam Sai Subdistrict Municipality</t>
  </si>
  <si>
    <t xml:space="preserve">   เทศบาลตำบลหนองน้ำใส</t>
  </si>
  <si>
    <t>Lat Bua Khao Subdistrict Municipality</t>
  </si>
  <si>
    <t xml:space="preserve">   เทศบาลตำบลลาดบัวขาว</t>
  </si>
  <si>
    <t>Khlong Phai Subdistrict Municipality</t>
  </si>
  <si>
    <t xml:space="preserve">   เทศบาลตำบลคลองไผ่</t>
  </si>
  <si>
    <t>Sikhio Subdistrict Municipality</t>
  </si>
  <si>
    <t xml:space="preserve">   เทศบาลตำบลสีคิ้ว</t>
  </si>
  <si>
    <t xml:space="preserve">  Sikhio District</t>
  </si>
  <si>
    <t>อำเภอสีคิ้ว</t>
  </si>
  <si>
    <t>Phandung Subdistrict Municipality</t>
  </si>
  <si>
    <t xml:space="preserve">   เทศบาลตำบลพันดุง</t>
  </si>
  <si>
    <t>Kham Thale So Subdistrict Municipality</t>
  </si>
  <si>
    <t xml:space="preserve">   เทศบาลตำบลขามทะเลสอ</t>
  </si>
  <si>
    <t xml:space="preserve">  Kham Thale So District</t>
  </si>
  <si>
    <t>อำเภอขามทะเลสอ</t>
  </si>
  <si>
    <t>Sung Noen Subdistrict Municipality</t>
  </si>
  <si>
    <t xml:space="preserve">   เทศบาลตำบลสูงเนิน</t>
  </si>
  <si>
    <t>Kut Chik Subdistrict Municipality</t>
  </si>
  <si>
    <t xml:space="preserve">   เทศบาลตำบลกุดจิก</t>
  </si>
  <si>
    <t xml:space="preserve">  Sung Noen District</t>
  </si>
  <si>
    <t>อำเภอสูงเนิน</t>
  </si>
  <si>
    <t>Chum Phuang Subdistrict Municipality</t>
  </si>
  <si>
    <t xml:space="preserve">   เทศบาลตำบลชุมพวง</t>
  </si>
  <si>
    <t xml:space="preserve">  Chum Phuang District</t>
  </si>
  <si>
    <t>อำเภอชุมพวง</t>
  </si>
  <si>
    <t>Kongroat  Subdistrict Municipality</t>
  </si>
  <si>
    <t xml:space="preserve">   เทศบาลตำบลกงรถ</t>
  </si>
  <si>
    <t>Hin Dat Subdistrict Municipality</t>
  </si>
  <si>
    <t xml:space="preserve">   เทศบาลตำบลหินดาด</t>
  </si>
  <si>
    <t>Huai Thalaeng Subdistrict Municipality</t>
  </si>
  <si>
    <t xml:space="preserve">   เทศบาลตำบลห้วยแถลง</t>
  </si>
  <si>
    <t xml:space="preserve">  Huai Thalaeng District</t>
  </si>
  <si>
    <t>อำเภอห้วยแถลง</t>
  </si>
  <si>
    <t>Rungkayai Subdistrict Municipality</t>
  </si>
  <si>
    <t xml:space="preserve">   เทศบาลตำบลรังกาใหญ่</t>
  </si>
  <si>
    <t>Phimai Subdistrict Municipality</t>
  </si>
  <si>
    <t xml:space="preserve">   เทศบาลตำบลพิมาย</t>
  </si>
  <si>
    <t xml:space="preserve">  Phimai District</t>
  </si>
  <si>
    <t>อำเภอพิมาย</t>
  </si>
  <si>
    <t>Borplatong Subdistrict Municipality</t>
  </si>
  <si>
    <t xml:space="preserve">   เทศบาลตำบลบ่อปลาทอง</t>
  </si>
  <si>
    <t>Nokaok Subdistrict Municipality</t>
  </si>
  <si>
    <t xml:space="preserve">   เทศบาลตำบลนกออก</t>
  </si>
  <si>
    <t>Pak Thong Chai Subdistrict Municipality</t>
  </si>
  <si>
    <t xml:space="preserve">   เทศบาลตำบลปักธงชัย</t>
  </si>
  <si>
    <t>Lam Nang Kaeo Subdistrict Municipality</t>
  </si>
  <si>
    <t xml:space="preserve">   เทศบาลตำบลลำนางแก้ว</t>
  </si>
  <si>
    <t>Takhop Subdistrict Municipality</t>
  </si>
  <si>
    <t xml:space="preserve">   เทศบาลตำบลตะขบ</t>
  </si>
  <si>
    <t>Mueang Pak Subdistrict Municipality</t>
  </si>
  <si>
    <t xml:space="preserve">   เทศบาลเมืองเมืองปัก</t>
  </si>
  <si>
    <t xml:space="preserve">  Pak Thong Chai District</t>
  </si>
  <si>
    <t>อำเภอปักธงชัย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</si>
  <si>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</si>
  <si>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Prathai Subdistrict Municipality</t>
  </si>
  <si>
    <t xml:space="preserve">   เทศบาลตำบลประทาย</t>
  </si>
  <si>
    <t xml:space="preserve">  Prathai District</t>
  </si>
  <si>
    <t>อำเภอประทาย</t>
  </si>
  <si>
    <t>Nongbuasaard  Subdistrict Municipality</t>
  </si>
  <si>
    <t xml:space="preserve">   เทศบาลหนองบัวสะอาด</t>
  </si>
  <si>
    <t>Bua Yai Subdistrict Municipality</t>
  </si>
  <si>
    <t xml:space="preserve">   เทศบาลเมืองบัวใหญ่</t>
  </si>
  <si>
    <t xml:space="preserve">  Bua Yai District</t>
  </si>
  <si>
    <t>อำเภอบัวใหญ่</t>
  </si>
  <si>
    <t>Nai Mueang Subdistrict Municipality</t>
  </si>
  <si>
    <t xml:space="preserve">   เทศบาลตำบลในเมือง</t>
  </si>
  <si>
    <t>Nong Hua Fan Subdistrict Municipality</t>
  </si>
  <si>
    <t xml:space="preserve">   เทศบาลตำบลหนองหัวฟาน</t>
  </si>
  <si>
    <t>Kham Sakaesaeng Subdistrict Municipality</t>
  </si>
  <si>
    <t xml:space="preserve">   เทศบาลตำบลขามสะแกแสง</t>
  </si>
  <si>
    <t xml:space="preserve">  Kham Sakaesaeng District</t>
  </si>
  <si>
    <t>อำเภอขามสะแกแสง</t>
  </si>
  <si>
    <t>Dan Khla Subdistrict Municipality</t>
  </si>
  <si>
    <t xml:space="preserve">   เทศบาลตำบลด่านคล้า</t>
  </si>
  <si>
    <t>Mai Subdistrict Municipality</t>
  </si>
  <si>
    <t xml:space="preserve">   เทศบาลตำบลใหม่</t>
  </si>
  <si>
    <t>Don Wai Subdistrict Municipality</t>
  </si>
  <si>
    <t xml:space="preserve">   เทศบาลตำบลดอนหวาย</t>
  </si>
  <si>
    <t>Makha Subdistrict Municipality</t>
  </si>
  <si>
    <t xml:space="preserve">   เทศบาลตำบลมะค่า</t>
  </si>
  <si>
    <t>Talat Khae Subdistrict Municipality</t>
  </si>
  <si>
    <t xml:space="preserve">   เทศบาลตำบลตลาดแค</t>
  </si>
  <si>
    <t>Non Sung Subdistrict Municipality</t>
  </si>
  <si>
    <t xml:space="preserve">   เทศบาลตำบลโนนสูง</t>
  </si>
  <si>
    <t xml:space="preserve">  Non Sung District</t>
  </si>
  <si>
    <t>อำเภอโนนสูง</t>
  </si>
  <si>
    <t>Banlang Subdistrict Municipality</t>
  </si>
  <si>
    <t xml:space="preserve">   เทศบาลตำบลบัลลังก์</t>
  </si>
  <si>
    <t>Non Thai Subdistrict Municipality</t>
  </si>
  <si>
    <t xml:space="preserve">   เทศบาลตำบลโนนไทย</t>
  </si>
  <si>
    <t>Khok Sawai Subdistrict Municipality</t>
  </si>
  <si>
    <t xml:space="preserve">   เทศบาลตำบลโคกสวาย</t>
  </si>
  <si>
    <t xml:space="preserve">  Non Thai District</t>
  </si>
  <si>
    <t>อำเภอโนนไทย</t>
  </si>
  <si>
    <t>Nong Bua Takiat Subdistrict Municipality</t>
  </si>
  <si>
    <t xml:space="preserve">   เทศบาลตำบลหนองบัวตะเกียด</t>
  </si>
  <si>
    <t>Nong Krat Subdistrict Municipality</t>
  </si>
  <si>
    <t xml:space="preserve">   เทศบาลตำบลหนองกราด</t>
  </si>
  <si>
    <t>Dan Khun Thot Subdistrict Municipality</t>
  </si>
  <si>
    <t xml:space="preserve">   เทศบาลตำบลด่านขุนทด</t>
  </si>
  <si>
    <t xml:space="preserve">  Dan Khun Thot District</t>
  </si>
  <si>
    <t>อำเภอด่านขุนทด</t>
  </si>
  <si>
    <t>Tha Yiem Subdistrict Municipality</t>
  </si>
  <si>
    <t xml:space="preserve">   เทศบาลตำบลท่าเยี่ยม</t>
  </si>
  <si>
    <t>Dan Kwian Subdistrict Municipality</t>
  </si>
  <si>
    <t xml:space="preserve">   เทศบาลตำบลด่านเกวียน</t>
  </si>
  <si>
    <t>Chok Chai Subdistrict Municipality</t>
  </si>
  <si>
    <t xml:space="preserve">   เทศบาลตำบลโชคชัย</t>
  </si>
  <si>
    <t xml:space="preserve">  Chok Chai District</t>
  </si>
  <si>
    <t>อำเภอโชคชัย</t>
  </si>
  <si>
    <t xml:space="preserve"> Chakkarat Subdistrict Municipality</t>
  </si>
  <si>
    <t xml:space="preserve">   เทศบาลตำบลจักราช</t>
  </si>
  <si>
    <t xml:space="preserve">  Chakkarat District</t>
  </si>
  <si>
    <t>อำเภอจักราช</t>
  </si>
  <si>
    <t>Ban Lueam Subdistrict Municipality</t>
  </si>
  <si>
    <t xml:space="preserve">   เทศบาลตำบลบ้านเหลื่อม</t>
  </si>
  <si>
    <t xml:space="preserve">  Ban Lueam District</t>
  </si>
  <si>
    <t>อำเภอบ้านเหลื่อม</t>
  </si>
  <si>
    <t>Mueang Khong Subdistrict Municipality</t>
  </si>
  <si>
    <t xml:space="preserve">   เทศบาลตำบลเมืองคง</t>
  </si>
  <si>
    <t>Thephalai Subdistrict Municipality</t>
  </si>
  <si>
    <t xml:space="preserve">   เทศบาลตำบลเทพาลัย</t>
  </si>
  <si>
    <t xml:space="preserve">  Khong District</t>
  </si>
  <si>
    <t>อำเภอคง</t>
  </si>
  <si>
    <t>Soeng Sang Subdistrict Municipality</t>
  </si>
  <si>
    <t xml:space="preserve">   เทศบาลตำบลเสิงสาง</t>
  </si>
  <si>
    <t>Non Sombun Subdistrict Municipality</t>
  </si>
  <si>
    <t xml:space="preserve"> -</t>
  </si>
  <si>
    <t xml:space="preserve">   เทศบาลตำบลโนนสมบูรณ์</t>
  </si>
  <si>
    <t xml:space="preserve">  Soeng Sang District</t>
  </si>
  <si>
    <t>อำเภอเสิงสาง</t>
  </si>
  <si>
    <t>Orrapim  Subdistrict Municipality</t>
  </si>
  <si>
    <t xml:space="preserve">  เทศบาลตำบลอรพิมพ์</t>
  </si>
  <si>
    <t>Khon Buree Tai  Subdistrict Municipality</t>
  </si>
  <si>
    <t xml:space="preserve">  เทศบาลตำบลครบุรีใต้</t>
  </si>
  <si>
    <t>Sae Subdistrict Municipality</t>
  </si>
  <si>
    <t xml:space="preserve">  เทศบาลตำบลแชะ</t>
  </si>
  <si>
    <t>Chorakhe Hin Subdistrict Municipality</t>
  </si>
  <si>
    <t xml:space="preserve">  เทศบาลตำบลจระเข้หิน</t>
  </si>
  <si>
    <t>Sai Yong-chai Wan Subdistrict Municipality</t>
  </si>
  <si>
    <t xml:space="preserve">  เทศบาลตำบลไทรโยง-ไชยวาล</t>
  </si>
  <si>
    <t xml:space="preserve">  Khon Buri District</t>
  </si>
  <si>
    <t>อำเภอครบุรี</t>
  </si>
  <si>
    <t>Chaimongkhon  Subdistrict  Municipality</t>
  </si>
  <si>
    <t>เทศบาลตำบลไชยมงคล</t>
  </si>
  <si>
    <t>Khokkruat City Municipality</t>
  </si>
  <si>
    <t>เทศบาลตำบลเมืองใหม่โคกกรวด</t>
  </si>
  <si>
    <t>Suranaree Subdistrict  Municipality</t>
  </si>
  <si>
    <t>เทศบาลตำบลสุรนารี</t>
  </si>
  <si>
    <t>Phudsa Subdistrict  Municipality</t>
  </si>
  <si>
    <t>เทศบาลตำบลพุดซา</t>
  </si>
  <si>
    <t>Banmai Subdistrict  Municipality</t>
  </si>
  <si>
    <t>เทศบาลตำบลบ้านใหม่</t>
  </si>
  <si>
    <t>Banpho Subdistrict  Municipality</t>
  </si>
  <si>
    <t>เทศบาลตำบลบ้านโพธิ์</t>
  </si>
  <si>
    <t>Talad  Subdistrict  Municipality</t>
  </si>
  <si>
    <t>เทศบาลตำบลตลาด</t>
  </si>
  <si>
    <t>Nong Khai Nam Subdistrict Municipality</t>
  </si>
  <si>
    <t xml:space="preserve"> เทศบาลตำบลหนองไข่น้ำ</t>
  </si>
  <si>
    <t>Pruyai Subdistrict Municipality</t>
  </si>
  <si>
    <t xml:space="preserve"> เทศบาลตำบลปรุใหญ่</t>
  </si>
  <si>
    <t>Khok Sung Subdistrict Municipality</t>
  </si>
  <si>
    <t xml:space="preserve"> เทศบาลตำบลโคกสูง</t>
  </si>
  <si>
    <t>Pho Klang Subdistrict Municipality</t>
  </si>
  <si>
    <t xml:space="preserve"> เทศบาลตำบลโพธิ์กลาง</t>
  </si>
  <si>
    <t>Nong Phai Lom Subdistrict Municipality</t>
  </si>
  <si>
    <t xml:space="preserve"> เทศบาลตำบลหนองไผ่ล้อม </t>
  </si>
  <si>
    <t>Hua Thale Subdistrict Municipality</t>
  </si>
  <si>
    <t xml:space="preserve"> เทศบาลตำบลหัวทะเล </t>
  </si>
  <si>
    <t>Khok Kruat Subdistrict Municipality</t>
  </si>
  <si>
    <t xml:space="preserve"> เทศบาลตำบลโคกกรวด</t>
  </si>
  <si>
    <t>Choho Subdistrict Municipality</t>
  </si>
  <si>
    <t xml:space="preserve"> เทศบาลตำบลจอหอ</t>
  </si>
  <si>
    <t>Nakhon Ratchasima City Municipality</t>
  </si>
  <si>
    <t xml:space="preserve"> เทศบาลนครนครราชสีมา</t>
  </si>
  <si>
    <t xml:space="preserve">  Mueang Nakhon Ratchasima District</t>
  </si>
  <si>
    <t>อำเภอเมืองนครราชสีมา</t>
  </si>
  <si>
    <t>Total</t>
  </si>
  <si>
    <t>รวมยอด</t>
  </si>
  <si>
    <t xml:space="preserve"> </t>
  </si>
  <si>
    <t xml:space="preserve">Actual Revenue and Expenditure of Municipality by Type, District and Municipality: Fiscal Year 2015 </t>
  </si>
  <si>
    <t xml:space="preserve">รายรับ และรายจ่ายจริงของเทศบาล จำแนกตามประเภท เป็นรายอำเภอ และเทศบาล ปีงบประมาณ 2558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</si>
</sst>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\ \ "/>
    <numFmt numFmtId="190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104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vertical="center"/>
    </xf>
    <xf numFmtId="0" fontId="2" fillId="0" borderId="0" xfId="2" applyFont="1" applyBorder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4" fillId="0" borderId="0" xfId="2" applyFont="1" applyBorder="1" applyAlignment="1"/>
    <xf numFmtId="0" fontId="4" fillId="0" borderId="0" xfId="2" applyFont="1" applyAlignment="1">
      <alignment horizontal="left" vertical="center" readingOrder="1"/>
    </xf>
    <xf numFmtId="187" fontId="6" fillId="0" borderId="4" xfId="1" applyNumberFormat="1" applyFont="1" applyBorder="1" applyAlignment="1">
      <alignment horizontal="right" vertical="center"/>
    </xf>
    <xf numFmtId="0" fontId="4" fillId="0" borderId="5" xfId="2" applyFont="1" applyFill="1" applyBorder="1" applyAlignment="1"/>
    <xf numFmtId="0" fontId="4" fillId="0" borderId="0" xfId="2" applyFont="1" applyAlignment="1"/>
    <xf numFmtId="0" fontId="7" fillId="0" borderId="0" xfId="2" applyFont="1"/>
    <xf numFmtId="0" fontId="8" fillId="0" borderId="0" xfId="2" applyFont="1" applyBorder="1" applyAlignment="1"/>
    <xf numFmtId="0" fontId="8" fillId="0" borderId="0" xfId="2" applyFont="1" applyAlignment="1">
      <alignment horizontal="left" vertical="center" readingOrder="1"/>
    </xf>
    <xf numFmtId="0" fontId="7" fillId="0" borderId="0" xfId="2" applyFont="1" applyBorder="1"/>
    <xf numFmtId="187" fontId="9" fillId="0" borderId="4" xfId="1" applyNumberFormat="1" applyFont="1" applyBorder="1" applyAlignment="1">
      <alignment horizontal="right" vertical="center"/>
    </xf>
    <xf numFmtId="0" fontId="8" fillId="0" borderId="5" xfId="2" applyFont="1" applyFill="1" applyBorder="1" applyAlignment="1"/>
    <xf numFmtId="0" fontId="8" fillId="0" borderId="0" xfId="2" applyFont="1" applyAlignment="1"/>
    <xf numFmtId="0" fontId="8" fillId="0" borderId="0" xfId="2" applyFont="1"/>
    <xf numFmtId="0" fontId="4" fillId="0" borderId="0" xfId="2" applyFont="1"/>
    <xf numFmtId="187" fontId="6" fillId="0" borderId="6" xfId="1" applyNumberFormat="1" applyFont="1" applyBorder="1" applyAlignment="1">
      <alignment horizontal="right" vertical="center"/>
    </xf>
    <xf numFmtId="0" fontId="4" fillId="0" borderId="0" xfId="2" applyFont="1" applyFill="1" applyBorder="1" applyAlignment="1"/>
    <xf numFmtId="0" fontId="10" fillId="0" borderId="0" xfId="2" applyFont="1" applyAlignment="1">
      <alignment horizontal="left" vertical="center" readingOrder="1"/>
    </xf>
    <xf numFmtId="187" fontId="6" fillId="0" borderId="4" xfId="1" applyNumberFormat="1" applyFont="1" applyBorder="1" applyAlignment="1">
      <alignment vertical="center"/>
    </xf>
    <xf numFmtId="0" fontId="6" fillId="0" borderId="0" xfId="0" applyFont="1"/>
    <xf numFmtId="0" fontId="11" fillId="0" borderId="0" xfId="2" applyFont="1" applyAlignment="1">
      <alignment horizontal="left" vertical="center" readingOrder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3" applyFont="1" applyFill="1"/>
    <xf numFmtId="0" fontId="3" fillId="0" borderId="0" xfId="0" applyFont="1" applyAlignment="1"/>
    <xf numFmtId="0" fontId="6" fillId="0" borderId="0" xfId="3" applyFont="1" applyFill="1" applyBorder="1"/>
    <xf numFmtId="189" fontId="6" fillId="0" borderId="0" xfId="4" applyNumberFormat="1" applyFont="1" applyBorder="1" applyAlignment="1">
      <alignment vertical="center"/>
    </xf>
    <xf numFmtId="43" fontId="6" fillId="0" borderId="0" xfId="5" applyFont="1" applyBorder="1" applyAlignment="1">
      <alignment vertical="center"/>
    </xf>
    <xf numFmtId="187" fontId="4" fillId="0" borderId="6" xfId="5" applyNumberFormat="1" applyFont="1" applyBorder="1" applyAlignment="1">
      <alignment horizontal="right" vertical="center"/>
    </xf>
    <xf numFmtId="187" fontId="4" fillId="0" borderId="8" xfId="5" applyNumberFormat="1" applyFont="1" applyBorder="1" applyAlignment="1">
      <alignment horizontal="right" vertical="center"/>
    </xf>
    <xf numFmtId="0" fontId="6" fillId="0" borderId="0" xfId="6" applyFont="1" applyAlignment="1">
      <alignment vertical="center"/>
    </xf>
    <xf numFmtId="0" fontId="6" fillId="0" borderId="4" xfId="6" applyFont="1" applyBorder="1" applyAlignment="1">
      <alignment horizontal="left" vertical="center"/>
    </xf>
    <xf numFmtId="0" fontId="9" fillId="2" borderId="0" xfId="3" applyFont="1" applyFill="1"/>
    <xf numFmtId="0" fontId="12" fillId="0" borderId="0" xfId="0" applyFont="1" applyAlignment="1"/>
    <xf numFmtId="43" fontId="6" fillId="0" borderId="8" xfId="5" applyFont="1" applyBorder="1" applyAlignment="1">
      <alignment vertical="center"/>
    </xf>
    <xf numFmtId="0" fontId="8" fillId="0" borderId="8" xfId="2" applyFont="1" applyBorder="1" applyAlignment="1"/>
    <xf numFmtId="0" fontId="4" fillId="0" borderId="0" xfId="2" applyFont="1" applyFill="1" applyAlignment="1"/>
    <xf numFmtId="0" fontId="9" fillId="0" borderId="0" xfId="0" applyFont="1"/>
    <xf numFmtId="0" fontId="8" fillId="0" borderId="0" xfId="2" applyFont="1" applyFill="1" applyAlignment="1"/>
    <xf numFmtId="0" fontId="8" fillId="0" borderId="0" xfId="2" applyFont="1" applyFill="1" applyBorder="1" applyAlignment="1"/>
    <xf numFmtId="0" fontId="6" fillId="2" borderId="0" xfId="3" applyFont="1" applyFill="1" applyBorder="1"/>
    <xf numFmtId="0" fontId="3" fillId="0" borderId="0" xfId="0" applyFont="1" applyFill="1" applyBorder="1" applyAlignment="1"/>
    <xf numFmtId="0" fontId="6" fillId="0" borderId="0" xfId="6" applyFont="1" applyBorder="1" applyAlignment="1">
      <alignment vertical="center"/>
    </xf>
    <xf numFmtId="0" fontId="6" fillId="0" borderId="0" xfId="6" applyFont="1" applyBorder="1" applyAlignment="1">
      <alignment horizontal="left" vertical="center"/>
    </xf>
    <xf numFmtId="187" fontId="9" fillId="0" borderId="4" xfId="1" applyNumberFormat="1" applyFont="1" applyBorder="1" applyAlignment="1">
      <alignment vertical="center"/>
    </xf>
    <xf numFmtId="190" fontId="6" fillId="0" borderId="4" xfId="1" applyNumberFormat="1" applyFont="1" applyBorder="1" applyAlignment="1">
      <alignment horizontal="right" vertical="center"/>
    </xf>
    <xf numFmtId="190" fontId="6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0" fontId="9" fillId="0" borderId="4" xfId="1" applyNumberFormat="1" applyFont="1" applyBorder="1" applyAlignment="1">
      <alignment horizontal="right" vertical="center"/>
    </xf>
    <xf numFmtId="43" fontId="4" fillId="0" borderId="8" xfId="5" applyFont="1" applyBorder="1" applyAlignment="1">
      <alignment horizontal="right" vertical="center"/>
    </xf>
    <xf numFmtId="43" fontId="4" fillId="0" borderId="6" xfId="5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 readingOrder="1"/>
    </xf>
    <xf numFmtId="0" fontId="4" fillId="0" borderId="8" xfId="2" applyFont="1" applyBorder="1" applyAlignment="1">
      <alignment horizontal="left" vertical="center" readingOrder="1"/>
    </xf>
    <xf numFmtId="190" fontId="6" fillId="0" borderId="0" xfId="1" applyNumberFormat="1" applyFont="1" applyBorder="1" applyAlignment="1">
      <alignment horizontal="right" vertical="center"/>
    </xf>
    <xf numFmtId="0" fontId="3" fillId="0" borderId="5" xfId="2" applyFont="1" applyFill="1" applyBorder="1" applyAlignment="1"/>
    <xf numFmtId="0" fontId="12" fillId="0" borderId="5" xfId="2" applyFont="1" applyFill="1" applyBorder="1" applyAlignment="1"/>
    <xf numFmtId="190" fontId="9" fillId="0" borderId="4" xfId="1" applyNumberFormat="1" applyFont="1" applyBorder="1" applyAlignment="1">
      <alignment horizontal="left" vertical="center"/>
    </xf>
    <xf numFmtId="0" fontId="3" fillId="0" borderId="0" xfId="2" applyFont="1" applyFill="1" applyBorder="1" applyAlignment="1"/>
    <xf numFmtId="0" fontId="12" fillId="0" borderId="0" xfId="2" applyFont="1" applyFill="1" applyAlignment="1"/>
    <xf numFmtId="0" fontId="12" fillId="0" borderId="0" xfId="2" applyFont="1" applyFill="1" applyBorder="1" applyAlignment="1"/>
    <xf numFmtId="0" fontId="10" fillId="0" borderId="0" xfId="2" applyFont="1"/>
    <xf numFmtId="0" fontId="2" fillId="0" borderId="8" xfId="0" applyFont="1" applyBorder="1"/>
    <xf numFmtId="0" fontId="11" fillId="0" borderId="0" xfId="2" applyFont="1"/>
    <xf numFmtId="187" fontId="9" fillId="0" borderId="6" xfId="1" applyNumberFormat="1" applyFont="1" applyBorder="1" applyAlignment="1">
      <alignment horizontal="right"/>
    </xf>
    <xf numFmtId="0" fontId="2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6" xfId="2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2" applyFont="1" applyFill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4" xfId="2" applyFont="1" applyBorder="1" applyAlignment="1">
      <alignment horizontal="center"/>
    </xf>
  </cellXfs>
  <cellStyles count="16">
    <cellStyle name="Comma 10" xfId="7"/>
    <cellStyle name="Comma 2" xfId="8"/>
    <cellStyle name="Comma 3" xfId="9"/>
    <cellStyle name="Normal 2" xfId="2"/>
    <cellStyle name="Normal 3" xfId="10"/>
    <cellStyle name="เครื่องหมายจุลภาค" xfId="1" builtinId="3"/>
    <cellStyle name="เครื่องหมายจุลภาค 2" xfId="11"/>
    <cellStyle name="เครื่องหมายจุลภาค 3" xfId="12"/>
    <cellStyle name="เครื่องหมายจุลภาค 4" xfId="5"/>
    <cellStyle name="ปกติ" xfId="0" builtinId="0"/>
    <cellStyle name="ปกติ 2" xfId="13"/>
    <cellStyle name="ปกติ 3" xfId="3"/>
    <cellStyle name="ปกติ 6" xfId="14"/>
    <cellStyle name="ปกติ 8" xfId="15"/>
    <cellStyle name="ปกติ_E92110-47" xfId="4"/>
    <cellStyle name="ปกติ_E9213-4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1752600</xdr:colOff>
      <xdr:row>0</xdr:row>
      <xdr:rowOff>7327</xdr:rowOff>
    </xdr:from>
    <xdr:to>
      <xdr:col>21</xdr:col>
      <xdr:colOff>216144</xdr:colOff>
      <xdr:row>30</xdr:row>
      <xdr:rowOff>109904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1153042" y="7327"/>
          <a:ext cx="932717" cy="7026519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1776047</xdr:colOff>
      <xdr:row>31</xdr:row>
      <xdr:rowOff>79862</xdr:rowOff>
    </xdr:from>
    <xdr:to>
      <xdr:col>19</xdr:col>
      <xdr:colOff>52021</xdr:colOff>
      <xdr:row>62</xdr:row>
      <xdr:rowOff>234461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1176489" y="7245593"/>
          <a:ext cx="532667" cy="6917349"/>
          <a:chOff x="999" y="0"/>
          <a:chExt cx="33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9" y="659"/>
            <a:ext cx="20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298206</xdr:colOff>
      <xdr:row>81</xdr:row>
      <xdr:rowOff>178044</xdr:rowOff>
    </xdr:from>
    <xdr:to>
      <xdr:col>27</xdr:col>
      <xdr:colOff>14654</xdr:colOff>
      <xdr:row>121</xdr:row>
      <xdr:rowOff>90855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4600360" y="18869025"/>
          <a:ext cx="932717" cy="9034830"/>
          <a:chOff x="997" y="0"/>
          <a:chExt cx="67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4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393456</xdr:colOff>
      <xdr:row>122</xdr:row>
      <xdr:rowOff>214680</xdr:rowOff>
    </xdr:from>
    <xdr:to>
      <xdr:col>26</xdr:col>
      <xdr:colOff>403714</xdr:colOff>
      <xdr:row>160</xdr:row>
      <xdr:rowOff>43962</xdr:rowOff>
    </xdr:to>
    <xdr:grpSp>
      <xdr:nvGrpSpPr>
        <xdr:cNvPr id="14" name="Group 117"/>
        <xdr:cNvGrpSpPr>
          <a:grpSpLocks/>
        </xdr:cNvGrpSpPr>
      </xdr:nvGrpSpPr>
      <xdr:grpSpPr bwMode="auto">
        <a:xfrm>
          <a:off x="14695610" y="28254815"/>
          <a:ext cx="618392" cy="8643570"/>
          <a:chOff x="999" y="0"/>
          <a:chExt cx="39" cy="703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9" y="162"/>
            <a:ext cx="38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4" y="660"/>
            <a:ext cx="3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317256</xdr:colOff>
      <xdr:row>161</xdr:row>
      <xdr:rowOff>123090</xdr:rowOff>
    </xdr:from>
    <xdr:to>
      <xdr:col>27</xdr:col>
      <xdr:colOff>33704</xdr:colOff>
      <xdr:row>204</xdr:row>
      <xdr:rowOff>152400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4619410" y="37197321"/>
          <a:ext cx="932717" cy="8711714"/>
          <a:chOff x="997" y="0"/>
          <a:chExt cx="67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4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374406</xdr:colOff>
      <xdr:row>206</xdr:row>
      <xdr:rowOff>137746</xdr:rowOff>
    </xdr:from>
    <xdr:to>
      <xdr:col>26</xdr:col>
      <xdr:colOff>384664</xdr:colOff>
      <xdr:row>243</xdr:row>
      <xdr:rowOff>142874</xdr:rowOff>
    </xdr:to>
    <xdr:grpSp>
      <xdr:nvGrpSpPr>
        <xdr:cNvPr id="22" name="Group 117"/>
        <xdr:cNvGrpSpPr>
          <a:grpSpLocks/>
        </xdr:cNvGrpSpPr>
      </xdr:nvGrpSpPr>
      <xdr:grpSpPr bwMode="auto">
        <a:xfrm>
          <a:off x="14676560" y="46377958"/>
          <a:ext cx="618392" cy="8951301"/>
          <a:chOff x="999" y="0"/>
          <a:chExt cx="39" cy="703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9" y="162"/>
            <a:ext cx="36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4" y="659"/>
            <a:ext cx="34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1729154</xdr:colOff>
      <xdr:row>63</xdr:row>
      <xdr:rowOff>102577</xdr:rowOff>
    </xdr:from>
    <xdr:to>
      <xdr:col>21</xdr:col>
      <xdr:colOff>192698</xdr:colOff>
      <xdr:row>92</xdr:row>
      <xdr:rowOff>102576</xdr:rowOff>
    </xdr:to>
    <xdr:grpSp>
      <xdr:nvGrpSpPr>
        <xdr:cNvPr id="26" name="Group 66"/>
        <xdr:cNvGrpSpPr>
          <a:grpSpLocks/>
        </xdr:cNvGrpSpPr>
      </xdr:nvGrpSpPr>
      <xdr:grpSpPr bwMode="auto">
        <a:xfrm>
          <a:off x="11129596" y="14353442"/>
          <a:ext cx="932717" cy="7026519"/>
          <a:chOff x="997" y="0"/>
          <a:chExt cx="67" cy="66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7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1752601</xdr:colOff>
      <xdr:row>93</xdr:row>
      <xdr:rowOff>87189</xdr:rowOff>
    </xdr:from>
    <xdr:to>
      <xdr:col>19</xdr:col>
      <xdr:colOff>28575</xdr:colOff>
      <xdr:row>124</xdr:row>
      <xdr:rowOff>14653</xdr:rowOff>
    </xdr:to>
    <xdr:grpSp>
      <xdr:nvGrpSpPr>
        <xdr:cNvPr id="30" name="Group 117"/>
        <xdr:cNvGrpSpPr>
          <a:grpSpLocks/>
        </xdr:cNvGrpSpPr>
      </xdr:nvGrpSpPr>
      <xdr:grpSpPr bwMode="auto">
        <a:xfrm>
          <a:off x="11153043" y="21591708"/>
          <a:ext cx="532667" cy="6917349"/>
          <a:chOff x="999" y="0"/>
          <a:chExt cx="33" cy="703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9" y="659"/>
            <a:ext cx="20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1670539</xdr:colOff>
      <xdr:row>124</xdr:row>
      <xdr:rowOff>29308</xdr:rowOff>
    </xdr:from>
    <xdr:to>
      <xdr:col>21</xdr:col>
      <xdr:colOff>134083</xdr:colOff>
      <xdr:row>153</xdr:row>
      <xdr:rowOff>146539</xdr:rowOff>
    </xdr:to>
    <xdr:grpSp>
      <xdr:nvGrpSpPr>
        <xdr:cNvPr id="34" name="Group 66"/>
        <xdr:cNvGrpSpPr>
          <a:grpSpLocks/>
        </xdr:cNvGrpSpPr>
      </xdr:nvGrpSpPr>
      <xdr:grpSpPr bwMode="auto">
        <a:xfrm>
          <a:off x="11070981" y="28523712"/>
          <a:ext cx="932717" cy="7026519"/>
          <a:chOff x="997" y="0"/>
          <a:chExt cx="67" cy="668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97" y="0"/>
            <a:ext cx="4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111370</xdr:colOff>
      <xdr:row>154</xdr:row>
      <xdr:rowOff>94516</xdr:rowOff>
    </xdr:from>
    <xdr:to>
      <xdr:col>20</xdr:col>
      <xdr:colOff>79864</xdr:colOff>
      <xdr:row>191</xdr:row>
      <xdr:rowOff>43961</xdr:rowOff>
    </xdr:to>
    <xdr:grpSp>
      <xdr:nvGrpSpPr>
        <xdr:cNvPr id="38" name="Group 117"/>
        <xdr:cNvGrpSpPr>
          <a:grpSpLocks/>
        </xdr:cNvGrpSpPr>
      </xdr:nvGrpSpPr>
      <xdr:grpSpPr bwMode="auto">
        <a:xfrm>
          <a:off x="11299582" y="35739997"/>
          <a:ext cx="532667" cy="6917349"/>
          <a:chOff x="999" y="0"/>
          <a:chExt cx="33" cy="703"/>
        </a:xfrm>
      </xdr:grpSpPr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0" name="Text Box 1"/>
          <xdr:cNvSpPr txBox="1">
            <a:spLocks noChangeArrowheads="1"/>
          </xdr:cNvSpPr>
        </xdr:nvSpPr>
        <xdr:spPr bwMode="auto">
          <a:xfrm>
            <a:off x="1009" y="659"/>
            <a:ext cx="20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0"/>
  <sheetViews>
    <sheetView tabSelected="1" zoomScale="130" zoomScaleNormal="130" workbookViewId="0">
      <selection activeCell="H8" sqref="H8"/>
    </sheetView>
  </sheetViews>
  <sheetFormatPr defaultRowHeight="18.75"/>
  <cols>
    <col min="1" max="1" width="1.7109375" style="1" customWidth="1"/>
    <col min="2" max="2" width="5.85546875" style="1" customWidth="1"/>
    <col min="3" max="3" width="5.5703125" style="1" customWidth="1"/>
    <col min="4" max="4" width="9.7109375" style="1" customWidth="1"/>
    <col min="5" max="5" width="14" style="1" customWidth="1"/>
    <col min="6" max="6" width="12.42578125" style="1" customWidth="1"/>
    <col min="7" max="7" width="12.140625" style="1" customWidth="1"/>
    <col min="8" max="8" width="11.140625" style="1" customWidth="1"/>
    <col min="9" max="9" width="11.5703125" style="1" customWidth="1"/>
    <col min="10" max="10" width="13.42578125" style="1" customWidth="1"/>
    <col min="11" max="11" width="14.28515625" style="1" customWidth="1"/>
    <col min="12" max="12" width="13.5703125" style="1" customWidth="1"/>
    <col min="13" max="13" width="12.28515625" style="1" customWidth="1"/>
    <col min="14" max="14" width="0.7109375" style="1" customWidth="1"/>
    <col min="15" max="15" width="2.5703125" style="1" customWidth="1"/>
    <col min="16" max="16" width="26.85546875" style="1" customWidth="1"/>
    <col min="17" max="17" width="2.7109375" style="1" customWidth="1"/>
    <col min="18" max="18" width="2.28515625" style="1" customWidth="1"/>
    <col min="19" max="19" width="2" style="1" customWidth="1"/>
    <col min="20" max="20" width="1.42578125" style="1" customWidth="1"/>
    <col min="21" max="21" width="1.7109375" style="1" customWidth="1"/>
    <col min="22" max="16384" width="9.140625" style="1"/>
  </cols>
  <sheetData>
    <row r="1" spans="1:21" s="36" customFormat="1">
      <c r="B1" s="40" t="s">
        <v>74</v>
      </c>
      <c r="C1" s="39">
        <v>19.2</v>
      </c>
      <c r="D1" s="40" t="s">
        <v>285</v>
      </c>
    </row>
    <row r="2" spans="1:21" s="34" customFormat="1">
      <c r="B2" s="36" t="s">
        <v>72</v>
      </c>
      <c r="C2" s="39">
        <v>19.2</v>
      </c>
      <c r="D2" s="38" t="s">
        <v>284</v>
      </c>
    </row>
    <row r="3" spans="1:21" s="34" customFormat="1" ht="15" customHeight="1">
      <c r="B3" s="36"/>
      <c r="C3" s="39"/>
      <c r="D3" s="38"/>
      <c r="O3" s="37" t="s">
        <v>70</v>
      </c>
    </row>
    <row r="4" spans="1:21" s="33" customFormat="1" ht="6" customHeight="1"/>
    <row r="5" spans="1:21" s="26" customFormat="1" ht="21" customHeight="1">
      <c r="A5" s="85" t="s">
        <v>69</v>
      </c>
      <c r="B5" s="85"/>
      <c r="C5" s="85"/>
      <c r="D5" s="86"/>
      <c r="E5" s="91" t="s">
        <v>68</v>
      </c>
      <c r="F5" s="92"/>
      <c r="G5" s="92"/>
      <c r="H5" s="92"/>
      <c r="I5" s="92"/>
      <c r="J5" s="93"/>
      <c r="K5" s="94" t="s">
        <v>64</v>
      </c>
      <c r="L5" s="95"/>
      <c r="M5" s="95"/>
      <c r="N5" s="96" t="s">
        <v>67</v>
      </c>
      <c r="O5" s="85"/>
      <c r="P5" s="85"/>
    </row>
    <row r="6" spans="1:21" s="26" customFormat="1" ht="18" customHeight="1">
      <c r="A6" s="87"/>
      <c r="B6" s="87"/>
      <c r="C6" s="87"/>
      <c r="D6" s="88"/>
      <c r="E6" s="98" t="s">
        <v>66</v>
      </c>
      <c r="F6" s="89"/>
      <c r="G6" s="89"/>
      <c r="H6" s="89"/>
      <c r="I6" s="89"/>
      <c r="J6" s="90"/>
      <c r="K6" s="99" t="s">
        <v>43</v>
      </c>
      <c r="L6" s="100"/>
      <c r="M6" s="100"/>
      <c r="N6" s="97"/>
      <c r="O6" s="87"/>
      <c r="P6" s="87"/>
    </row>
    <row r="7" spans="1:21" s="26" customFormat="1" ht="21" customHeight="1">
      <c r="A7" s="87"/>
      <c r="B7" s="87"/>
      <c r="C7" s="87"/>
      <c r="D7" s="88"/>
      <c r="E7" s="32"/>
      <c r="F7" s="32" t="s">
        <v>65</v>
      </c>
      <c r="G7" s="32"/>
      <c r="H7" s="32"/>
      <c r="I7" s="32"/>
      <c r="J7" s="35"/>
      <c r="K7" s="31"/>
      <c r="L7" s="31" t="s">
        <v>64</v>
      </c>
      <c r="M7" s="31" t="s">
        <v>64</v>
      </c>
      <c r="N7" s="97"/>
      <c r="O7" s="87"/>
      <c r="P7" s="87"/>
    </row>
    <row r="8" spans="1:21" s="26" customFormat="1" ht="21" customHeight="1">
      <c r="A8" s="87"/>
      <c r="B8" s="87"/>
      <c r="C8" s="87"/>
      <c r="D8" s="88"/>
      <c r="E8" s="32" t="s">
        <v>63</v>
      </c>
      <c r="F8" s="32" t="s">
        <v>62</v>
      </c>
      <c r="G8" s="32" t="s">
        <v>61</v>
      </c>
      <c r="H8" s="32" t="s">
        <v>60</v>
      </c>
      <c r="I8" s="32" t="s">
        <v>59</v>
      </c>
      <c r="J8" s="31" t="s">
        <v>58</v>
      </c>
      <c r="K8" s="31" t="s">
        <v>57</v>
      </c>
      <c r="L8" s="31" t="s">
        <v>56</v>
      </c>
      <c r="M8" s="31" t="s">
        <v>55</v>
      </c>
      <c r="N8" s="97"/>
      <c r="O8" s="87"/>
      <c r="P8" s="87"/>
    </row>
    <row r="9" spans="1:21" s="26" customFormat="1" ht="21" customHeight="1">
      <c r="A9" s="87"/>
      <c r="B9" s="87"/>
      <c r="C9" s="87"/>
      <c r="D9" s="88"/>
      <c r="E9" s="32" t="s">
        <v>54</v>
      </c>
      <c r="F9" s="32" t="s">
        <v>53</v>
      </c>
      <c r="G9" s="32" t="s">
        <v>52</v>
      </c>
      <c r="H9" s="32" t="s">
        <v>51</v>
      </c>
      <c r="I9" s="32" t="s">
        <v>50</v>
      </c>
      <c r="J9" s="32" t="s">
        <v>49</v>
      </c>
      <c r="K9" s="31" t="s">
        <v>48</v>
      </c>
      <c r="L9" s="31" t="s">
        <v>47</v>
      </c>
      <c r="M9" s="31" t="s">
        <v>46</v>
      </c>
      <c r="N9" s="97"/>
      <c r="O9" s="87"/>
      <c r="P9" s="87"/>
    </row>
    <row r="10" spans="1:21" s="26" customFormat="1" ht="21" customHeight="1">
      <c r="A10" s="89"/>
      <c r="B10" s="89"/>
      <c r="C10" s="89"/>
      <c r="D10" s="90"/>
      <c r="E10" s="29" t="s">
        <v>45</v>
      </c>
      <c r="F10" s="30"/>
      <c r="G10" s="29"/>
      <c r="H10" s="29" t="s">
        <v>44</v>
      </c>
      <c r="I10" s="29"/>
      <c r="J10" s="29"/>
      <c r="K10" s="28" t="s">
        <v>43</v>
      </c>
      <c r="L10" s="28" t="s">
        <v>42</v>
      </c>
      <c r="M10" s="28" t="s">
        <v>41</v>
      </c>
      <c r="N10" s="98"/>
      <c r="O10" s="89"/>
      <c r="P10" s="89"/>
    </row>
    <row r="11" spans="1:21" ht="3" customHeight="1">
      <c r="A11" s="102" t="s">
        <v>283</v>
      </c>
      <c r="B11" s="102"/>
      <c r="C11" s="102"/>
      <c r="D11" s="103"/>
      <c r="E11" s="84"/>
      <c r="F11" s="84"/>
      <c r="G11" s="84"/>
      <c r="H11" s="84"/>
      <c r="I11" s="84"/>
      <c r="J11" s="84"/>
      <c r="K11" s="84"/>
      <c r="L11" s="84"/>
      <c r="M11" s="84"/>
      <c r="N11" s="83"/>
      <c r="O11" s="82"/>
      <c r="R11" s="2"/>
    </row>
    <row r="12" spans="1:21" s="4" customFormat="1" ht="18.75" customHeight="1">
      <c r="A12" s="101" t="s">
        <v>282</v>
      </c>
      <c r="B12" s="101"/>
      <c r="C12" s="101"/>
      <c r="D12" s="101"/>
      <c r="E12" s="81">
        <v>5584180442.0899992</v>
      </c>
      <c r="F12" s="81">
        <v>109315231.29000004</v>
      </c>
      <c r="G12" s="81">
        <v>116885101.79000001</v>
      </c>
      <c r="H12" s="81">
        <v>36427341.649999999</v>
      </c>
      <c r="I12" s="81">
        <v>47850667.969999984</v>
      </c>
      <c r="J12" s="81">
        <v>3236264653.77</v>
      </c>
      <c r="K12" s="81">
        <v>3412219605.460001</v>
      </c>
      <c r="L12" s="81">
        <v>1605246528.8299999</v>
      </c>
      <c r="M12" s="81">
        <v>640924807.22000015</v>
      </c>
      <c r="O12" s="101" t="s">
        <v>281</v>
      </c>
      <c r="P12" s="101"/>
    </row>
    <row r="13" spans="1:21" s="13" customFormat="1" ht="18.75" customHeight="1">
      <c r="A13" s="15" t="s">
        <v>280</v>
      </c>
      <c r="B13" s="15"/>
      <c r="C13" s="57"/>
      <c r="D13" s="18"/>
      <c r="E13" s="17">
        <f t="shared" ref="E13:M13" si="0">SUM(E14:E29)</f>
        <v>1355170707.53</v>
      </c>
      <c r="F13" s="17">
        <f t="shared" si="0"/>
        <v>50972173.799999997</v>
      </c>
      <c r="G13" s="17">
        <f t="shared" si="0"/>
        <v>49187664.370000005</v>
      </c>
      <c r="H13" s="17">
        <f t="shared" si="0"/>
        <v>19574215.609999999</v>
      </c>
      <c r="I13" s="17">
        <f t="shared" si="0"/>
        <v>26140686.779999997</v>
      </c>
      <c r="J13" s="17">
        <f t="shared" si="0"/>
        <v>1117570972.6800001</v>
      </c>
      <c r="K13" s="17">
        <f t="shared" si="0"/>
        <v>1288965981.5200002</v>
      </c>
      <c r="L13" s="17">
        <f t="shared" si="0"/>
        <v>586089895.02999997</v>
      </c>
      <c r="M13" s="17">
        <f t="shared" si="0"/>
        <v>241093391.81</v>
      </c>
      <c r="N13" s="16"/>
      <c r="O13" s="15" t="s">
        <v>279</v>
      </c>
      <c r="P13" s="15"/>
      <c r="R13" s="16"/>
      <c r="U13" s="24"/>
    </row>
    <row r="14" spans="1:21" ht="18.75" customHeight="1">
      <c r="A14" s="9"/>
      <c r="B14" s="9" t="s">
        <v>278</v>
      </c>
      <c r="C14" s="23"/>
      <c r="D14" s="11"/>
      <c r="E14" s="10">
        <v>718261881.55999994</v>
      </c>
      <c r="F14" s="10">
        <v>30005549.800000001</v>
      </c>
      <c r="G14" s="10">
        <v>31709659.719999999</v>
      </c>
      <c r="H14" s="10">
        <v>19574215.609999999</v>
      </c>
      <c r="I14" s="10">
        <v>21653754.219999999</v>
      </c>
      <c r="J14" s="10">
        <v>609709703.88</v>
      </c>
      <c r="K14" s="10">
        <v>715266920.44000006</v>
      </c>
      <c r="L14" s="10">
        <v>329802810.74000001</v>
      </c>
      <c r="M14" s="10">
        <v>131771276.81</v>
      </c>
      <c r="N14" s="27"/>
      <c r="O14" s="9"/>
      <c r="P14" s="9" t="s">
        <v>277</v>
      </c>
      <c r="U14" s="27"/>
    </row>
    <row r="15" spans="1:21" ht="18.75" customHeight="1">
      <c r="A15" s="9"/>
      <c r="B15" s="9" t="s">
        <v>276</v>
      </c>
      <c r="C15" s="23"/>
      <c r="D15" s="11"/>
      <c r="E15" s="10">
        <v>63555804.100000001</v>
      </c>
      <c r="F15" s="10">
        <v>1995080.17</v>
      </c>
      <c r="G15" s="10">
        <v>3124219.21</v>
      </c>
      <c r="H15" s="10" t="s">
        <v>231</v>
      </c>
      <c r="I15" s="10">
        <v>134645</v>
      </c>
      <c r="J15" s="10">
        <v>36284552</v>
      </c>
      <c r="K15" s="10">
        <v>45951807.299999997</v>
      </c>
      <c r="L15" s="10">
        <v>30274911.260000002</v>
      </c>
      <c r="M15" s="10">
        <v>7302477.2699999996</v>
      </c>
      <c r="N15" s="27"/>
      <c r="O15" s="9"/>
      <c r="P15" s="9" t="s">
        <v>275</v>
      </c>
      <c r="U15" s="80"/>
    </row>
    <row r="16" spans="1:21" ht="18.75" customHeight="1">
      <c r="A16" s="21"/>
      <c r="B16" s="21" t="s">
        <v>274</v>
      </c>
      <c r="C16" s="23"/>
      <c r="D16" s="11"/>
      <c r="E16" s="10">
        <v>42314549.969999999</v>
      </c>
      <c r="F16" s="10">
        <v>1713380.8</v>
      </c>
      <c r="G16" s="10">
        <v>2331501.17</v>
      </c>
      <c r="H16" s="10" t="s">
        <v>231</v>
      </c>
      <c r="I16" s="10">
        <v>158372</v>
      </c>
      <c r="J16" s="10">
        <v>27398924.189999998</v>
      </c>
      <c r="K16" s="10">
        <v>34165102.579999998</v>
      </c>
      <c r="L16" s="10">
        <v>34552930.719999999</v>
      </c>
      <c r="M16" s="10">
        <v>2340467.1</v>
      </c>
      <c r="N16" s="27"/>
      <c r="O16" s="9"/>
      <c r="P16" s="21" t="s">
        <v>273</v>
      </c>
      <c r="U16" s="27"/>
    </row>
    <row r="17" spans="1:21" ht="18.75" customHeight="1">
      <c r="A17" s="23"/>
      <c r="B17" s="21" t="s">
        <v>272</v>
      </c>
      <c r="C17" s="23"/>
      <c r="D17" s="11"/>
      <c r="E17" s="10">
        <v>90718113.859999999</v>
      </c>
      <c r="F17" s="10">
        <v>1558296.6</v>
      </c>
      <c r="G17" s="10">
        <v>2590970.94</v>
      </c>
      <c r="H17" s="10" t="s">
        <v>231</v>
      </c>
      <c r="I17" s="10">
        <v>477829.25</v>
      </c>
      <c r="J17" s="10">
        <v>49158474.579999998</v>
      </c>
      <c r="K17" s="10">
        <v>65784991.640000001</v>
      </c>
      <c r="L17" s="10">
        <v>35644347</v>
      </c>
      <c r="M17" s="10">
        <v>26724252.399999999</v>
      </c>
      <c r="N17" s="27"/>
      <c r="O17" s="9"/>
      <c r="P17" s="54" t="s">
        <v>271</v>
      </c>
    </row>
    <row r="18" spans="1:21" ht="18.75" customHeight="1">
      <c r="A18" s="23"/>
      <c r="B18" s="9" t="s">
        <v>270</v>
      </c>
      <c r="C18" s="23"/>
      <c r="D18" s="11"/>
      <c r="E18" s="10">
        <v>64744612.090000004</v>
      </c>
      <c r="F18" s="10">
        <v>513361</v>
      </c>
      <c r="G18" s="10">
        <v>834670.02</v>
      </c>
      <c r="H18" s="10" t="s">
        <v>231</v>
      </c>
      <c r="I18" s="10">
        <v>59686</v>
      </c>
      <c r="J18" s="10">
        <v>66007952.409999996</v>
      </c>
      <c r="K18" s="10">
        <v>72254289.189999998</v>
      </c>
      <c r="L18" s="10">
        <v>3509743</v>
      </c>
      <c r="M18" s="10">
        <v>8826909.3100000005</v>
      </c>
      <c r="N18" s="27"/>
      <c r="O18" s="9"/>
      <c r="P18" s="54" t="s">
        <v>269</v>
      </c>
    </row>
    <row r="19" spans="1:21" ht="18.75" customHeight="1">
      <c r="A19" s="23"/>
      <c r="B19" s="9" t="s">
        <v>268</v>
      </c>
      <c r="C19" s="23"/>
      <c r="D19" s="11"/>
      <c r="E19" s="10">
        <v>50658525.609999999</v>
      </c>
      <c r="F19" s="10">
        <v>2408846</v>
      </c>
      <c r="G19" s="10">
        <v>1558267.25</v>
      </c>
      <c r="H19" s="10" t="s">
        <v>231</v>
      </c>
      <c r="I19" s="10">
        <v>378331.4</v>
      </c>
      <c r="J19" s="10">
        <v>48125936</v>
      </c>
      <c r="K19" s="10">
        <v>56285458.270000003</v>
      </c>
      <c r="L19" s="10">
        <v>13740296.859999999</v>
      </c>
      <c r="M19" s="10">
        <v>18886296.879999999</v>
      </c>
      <c r="N19" s="27"/>
      <c r="O19" s="9"/>
      <c r="P19" s="54" t="s">
        <v>267</v>
      </c>
    </row>
    <row r="20" spans="1:21" ht="18.75" customHeight="1">
      <c r="A20" s="21"/>
      <c r="B20" s="21" t="s">
        <v>266</v>
      </c>
      <c r="C20" s="23"/>
      <c r="D20" s="11"/>
      <c r="E20" s="10">
        <v>29205413.600000001</v>
      </c>
      <c r="F20" s="10">
        <v>582613.15</v>
      </c>
      <c r="G20" s="10">
        <v>458224.14</v>
      </c>
      <c r="H20" s="10" t="s">
        <v>231</v>
      </c>
      <c r="I20" s="10">
        <v>203985</v>
      </c>
      <c r="J20" s="10">
        <v>32170614</v>
      </c>
      <c r="K20" s="10">
        <v>30975546.469999999</v>
      </c>
      <c r="L20" s="10">
        <v>11232809.1</v>
      </c>
      <c r="M20" s="10">
        <v>13766300.26</v>
      </c>
      <c r="N20" s="27"/>
      <c r="O20" s="9"/>
      <c r="P20" s="21" t="s">
        <v>265</v>
      </c>
      <c r="U20" s="27"/>
    </row>
    <row r="21" spans="1:21" ht="18.75" customHeight="1">
      <c r="A21" s="9"/>
      <c r="B21" s="9" t="s">
        <v>264</v>
      </c>
      <c r="C21" s="23"/>
      <c r="D21" s="11"/>
      <c r="E21" s="10">
        <v>35231384.950000003</v>
      </c>
      <c r="F21" s="10">
        <v>2213863.66</v>
      </c>
      <c r="G21" s="10">
        <v>533364.59</v>
      </c>
      <c r="H21" s="10" t="s">
        <v>231</v>
      </c>
      <c r="I21" s="10">
        <v>88009</v>
      </c>
      <c r="J21" s="10">
        <v>24960714</v>
      </c>
      <c r="K21" s="10">
        <v>29158918.289999999</v>
      </c>
      <c r="L21" s="10">
        <v>27281340.5</v>
      </c>
      <c r="M21" s="10">
        <v>5623592.0599999996</v>
      </c>
      <c r="N21" s="27"/>
      <c r="O21" s="9"/>
      <c r="P21" s="54" t="s">
        <v>263</v>
      </c>
    </row>
    <row r="22" spans="1:21" ht="18.75" customHeight="1">
      <c r="A22" s="9"/>
      <c r="B22" s="21" t="s">
        <v>262</v>
      </c>
      <c r="C22" s="23"/>
      <c r="D22" s="11"/>
      <c r="E22" s="10">
        <v>15995810.08</v>
      </c>
      <c r="F22" s="10">
        <v>101135</v>
      </c>
      <c r="G22" s="10">
        <v>160628.66</v>
      </c>
      <c r="H22" s="10" t="s">
        <v>231</v>
      </c>
      <c r="I22" s="10">
        <v>326090</v>
      </c>
      <c r="J22" s="10">
        <v>40490861.43</v>
      </c>
      <c r="K22" s="10">
        <v>17690163.940000001</v>
      </c>
      <c r="L22" s="10">
        <v>3174500</v>
      </c>
      <c r="M22" s="10">
        <v>2918530.39</v>
      </c>
      <c r="N22" s="27"/>
      <c r="O22" s="9"/>
      <c r="P22" s="54" t="s">
        <v>261</v>
      </c>
    </row>
    <row r="23" spans="1:21" s="41" customFormat="1" ht="18.75" customHeight="1">
      <c r="A23" s="48"/>
      <c r="B23" s="49" t="s">
        <v>260</v>
      </c>
      <c r="E23" s="22">
        <v>21952478.559999999</v>
      </c>
      <c r="F23" s="10">
        <v>784704.6</v>
      </c>
      <c r="G23" s="10">
        <v>454357.86</v>
      </c>
      <c r="H23" s="10" t="s">
        <v>231</v>
      </c>
      <c r="I23" s="10">
        <v>43800</v>
      </c>
      <c r="J23" s="10">
        <v>16278845</v>
      </c>
      <c r="K23" s="10">
        <v>18701822.02</v>
      </c>
      <c r="L23" s="10">
        <v>6623389.5899999999</v>
      </c>
      <c r="M23" s="10">
        <v>828263.17</v>
      </c>
      <c r="N23" s="79"/>
      <c r="O23" s="44"/>
      <c r="P23" s="43" t="s">
        <v>259</v>
      </c>
    </row>
    <row r="24" spans="1:21" s="41" customFormat="1" ht="18.75" customHeight="1">
      <c r="A24" s="48"/>
      <c r="B24" s="49" t="s">
        <v>258</v>
      </c>
      <c r="E24" s="22">
        <v>29669401.48</v>
      </c>
      <c r="F24" s="10">
        <v>898710.5</v>
      </c>
      <c r="G24" s="10">
        <v>442318.56</v>
      </c>
      <c r="H24" s="10" t="s">
        <v>231</v>
      </c>
      <c r="I24" s="10">
        <v>143170</v>
      </c>
      <c r="J24" s="10">
        <v>24771757</v>
      </c>
      <c r="K24" s="10">
        <v>23615106.890000001</v>
      </c>
      <c r="L24" s="10">
        <v>24357072</v>
      </c>
      <c r="M24" s="10">
        <v>1261311.46</v>
      </c>
      <c r="N24" s="79"/>
      <c r="O24" s="44"/>
      <c r="P24" s="43" t="s">
        <v>257</v>
      </c>
    </row>
    <row r="25" spans="1:21" s="41" customFormat="1" ht="18.75" customHeight="1">
      <c r="A25" s="48"/>
      <c r="B25" s="49" t="s">
        <v>256</v>
      </c>
      <c r="E25" s="22">
        <v>51356526.719999999</v>
      </c>
      <c r="F25" s="10">
        <v>1528002.5</v>
      </c>
      <c r="G25" s="10">
        <v>737474.53</v>
      </c>
      <c r="H25" s="10" t="s">
        <v>231</v>
      </c>
      <c r="I25" s="10">
        <v>57380</v>
      </c>
      <c r="J25" s="10">
        <v>39819792</v>
      </c>
      <c r="K25" s="10">
        <v>69179124.650000006</v>
      </c>
      <c r="L25" s="10">
        <v>5090855.62</v>
      </c>
      <c r="M25" s="10">
        <v>2033321.5</v>
      </c>
      <c r="N25" s="79"/>
      <c r="O25" s="44"/>
      <c r="P25" s="43" t="s">
        <v>255</v>
      </c>
    </row>
    <row r="26" spans="1:21" s="41" customFormat="1" ht="18.75" customHeight="1">
      <c r="A26" s="48"/>
      <c r="B26" s="49" t="s">
        <v>254</v>
      </c>
      <c r="E26" s="22">
        <v>21316506.82</v>
      </c>
      <c r="F26" s="10">
        <v>527871</v>
      </c>
      <c r="G26" s="10">
        <v>415619.47</v>
      </c>
      <c r="H26" s="10" t="s">
        <v>231</v>
      </c>
      <c r="I26" s="10">
        <v>1572121.91</v>
      </c>
      <c r="J26" s="10">
        <v>29774009.489999998</v>
      </c>
      <c r="K26" s="10">
        <v>24498991.030000001</v>
      </c>
      <c r="L26" s="10">
        <v>11167658.640000001</v>
      </c>
      <c r="M26" s="10">
        <v>13497615</v>
      </c>
      <c r="N26" s="79"/>
      <c r="O26" s="44"/>
      <c r="P26" s="43" t="s">
        <v>253</v>
      </c>
    </row>
    <row r="27" spans="1:21" s="41" customFormat="1" ht="18.75" customHeight="1">
      <c r="A27" s="48"/>
      <c r="B27" s="49" t="s">
        <v>252</v>
      </c>
      <c r="E27" s="22">
        <v>58166218.439999998</v>
      </c>
      <c r="F27" s="10">
        <v>3988954.42</v>
      </c>
      <c r="G27" s="10">
        <v>1898027.21</v>
      </c>
      <c r="H27" s="10" t="s">
        <v>231</v>
      </c>
      <c r="I27" s="10">
        <v>421310</v>
      </c>
      <c r="J27" s="10">
        <v>33491025</v>
      </c>
      <c r="K27" s="10">
        <v>38874523.479999997</v>
      </c>
      <c r="L27" s="10">
        <v>19006720</v>
      </c>
      <c r="M27" s="10">
        <v>2320493.7999999998</v>
      </c>
      <c r="N27" s="79"/>
      <c r="O27" s="44"/>
      <c r="P27" s="43" t="s">
        <v>251</v>
      </c>
    </row>
    <row r="28" spans="1:21" s="41" customFormat="1" ht="18.75" customHeight="1">
      <c r="B28" s="49" t="s">
        <v>250</v>
      </c>
      <c r="C28" s="48"/>
      <c r="E28" s="22">
        <v>36997548.729999997</v>
      </c>
      <c r="F28" s="10">
        <v>1144355.6000000001</v>
      </c>
      <c r="G28" s="10">
        <v>1167329.53</v>
      </c>
      <c r="H28" s="10" t="s">
        <v>231</v>
      </c>
      <c r="I28" s="10">
        <v>232515</v>
      </c>
      <c r="J28" s="10">
        <v>31577372</v>
      </c>
      <c r="K28" s="10">
        <v>27903893.530000001</v>
      </c>
      <c r="L28" s="10">
        <v>28516720</v>
      </c>
      <c r="M28" s="10">
        <v>1792284.4</v>
      </c>
      <c r="N28" s="52"/>
      <c r="O28" s="44"/>
      <c r="P28" s="43" t="s">
        <v>249</v>
      </c>
    </row>
    <row r="29" spans="1:21" s="41" customFormat="1" ht="18.75" customHeight="1">
      <c r="B29" s="61" t="s">
        <v>248</v>
      </c>
      <c r="C29" s="48"/>
      <c r="E29" s="22">
        <v>25025930.960000001</v>
      </c>
      <c r="F29" s="10">
        <v>1007449</v>
      </c>
      <c r="G29" s="10">
        <v>771031.51</v>
      </c>
      <c r="H29" s="10" t="s">
        <v>231</v>
      </c>
      <c r="I29" s="10">
        <v>189688</v>
      </c>
      <c r="J29" s="10">
        <v>7550439.7000000002</v>
      </c>
      <c r="K29" s="10">
        <v>18659321.800000001</v>
      </c>
      <c r="L29" s="10">
        <v>2113790</v>
      </c>
      <c r="M29" s="10">
        <v>1200000</v>
      </c>
      <c r="N29" s="45"/>
      <c r="O29" s="44"/>
      <c r="P29" s="43" t="s">
        <v>247</v>
      </c>
    </row>
    <row r="30" spans="1:21" s="41" customFormat="1" ht="18.75" customHeight="1">
      <c r="A30" s="41" t="s">
        <v>246</v>
      </c>
      <c r="B30" s="61"/>
      <c r="C30" s="48"/>
      <c r="E30" s="22">
        <v>102561880.42</v>
      </c>
      <c r="F30" s="10">
        <v>1761371.9</v>
      </c>
      <c r="G30" s="10">
        <v>4965930.9399999995</v>
      </c>
      <c r="H30" s="10">
        <v>0</v>
      </c>
      <c r="I30" s="10">
        <v>379411.67000000004</v>
      </c>
      <c r="J30" s="10">
        <v>122570838.92</v>
      </c>
      <c r="K30" s="10">
        <v>112721263.86000001</v>
      </c>
      <c r="L30" s="10">
        <v>26658352.710000001</v>
      </c>
      <c r="M30" s="10">
        <v>19727149.129999999</v>
      </c>
      <c r="N30" s="45"/>
      <c r="O30" s="44" t="s">
        <v>245</v>
      </c>
      <c r="P30" s="43"/>
    </row>
    <row r="31" spans="1:21" s="41" customFormat="1" ht="18.75" customHeight="1">
      <c r="B31" s="61" t="s">
        <v>244</v>
      </c>
      <c r="C31" s="48"/>
      <c r="E31" s="22">
        <v>18098635.140000001</v>
      </c>
      <c r="F31" s="10">
        <v>192396</v>
      </c>
      <c r="G31" s="10">
        <v>313132.79999999999</v>
      </c>
      <c r="H31" s="10" t="s">
        <v>231</v>
      </c>
      <c r="I31" s="10">
        <v>27986.28</v>
      </c>
      <c r="J31" s="10">
        <v>17210151</v>
      </c>
      <c r="K31" s="10">
        <v>17657771.920000002</v>
      </c>
      <c r="L31" s="10">
        <v>3453656.51</v>
      </c>
      <c r="M31" s="10">
        <v>1194303</v>
      </c>
      <c r="N31" s="45"/>
      <c r="O31" s="44"/>
      <c r="P31" s="43" t="s">
        <v>243</v>
      </c>
    </row>
    <row r="32" spans="1:21" s="36" customFormat="1">
      <c r="B32" s="40" t="s">
        <v>74</v>
      </c>
      <c r="C32" s="39">
        <v>19.2</v>
      </c>
      <c r="D32" s="40" t="s">
        <v>157</v>
      </c>
    </row>
    <row r="33" spans="1:16" s="34" customFormat="1">
      <c r="B33" s="36" t="s">
        <v>72</v>
      </c>
      <c r="C33" s="39">
        <v>19.2</v>
      </c>
      <c r="D33" s="38" t="s">
        <v>71</v>
      </c>
    </row>
    <row r="34" spans="1:16" s="34" customFormat="1">
      <c r="B34" s="36"/>
      <c r="C34" s="39"/>
      <c r="D34" s="38"/>
      <c r="O34" s="37" t="s">
        <v>70</v>
      </c>
    </row>
    <row r="35" spans="1:16" s="33" customFormat="1" ht="6" customHeight="1"/>
    <row r="36" spans="1:16" s="26" customFormat="1" ht="19.5" customHeight="1">
      <c r="A36" s="85" t="s">
        <v>69</v>
      </c>
      <c r="B36" s="85"/>
      <c r="C36" s="85"/>
      <c r="D36" s="86"/>
      <c r="E36" s="91" t="s">
        <v>68</v>
      </c>
      <c r="F36" s="92"/>
      <c r="G36" s="92"/>
      <c r="H36" s="92"/>
      <c r="I36" s="92"/>
      <c r="J36" s="93"/>
      <c r="K36" s="94" t="s">
        <v>64</v>
      </c>
      <c r="L36" s="95"/>
      <c r="M36" s="95"/>
      <c r="N36" s="96" t="s">
        <v>67</v>
      </c>
      <c r="O36" s="85"/>
      <c r="P36" s="85"/>
    </row>
    <row r="37" spans="1:16" s="26" customFormat="1" ht="14.25" customHeight="1">
      <c r="A37" s="87"/>
      <c r="B37" s="87"/>
      <c r="C37" s="87"/>
      <c r="D37" s="88"/>
      <c r="E37" s="98" t="s">
        <v>66</v>
      </c>
      <c r="F37" s="89"/>
      <c r="G37" s="89"/>
      <c r="H37" s="89"/>
      <c r="I37" s="89"/>
      <c r="J37" s="90"/>
      <c r="K37" s="99" t="s">
        <v>43</v>
      </c>
      <c r="L37" s="100"/>
      <c r="M37" s="100"/>
      <c r="N37" s="97"/>
      <c r="O37" s="87"/>
      <c r="P37" s="87"/>
    </row>
    <row r="38" spans="1:16" s="26" customFormat="1" ht="19.5" customHeight="1">
      <c r="A38" s="87"/>
      <c r="B38" s="87"/>
      <c r="C38" s="87"/>
      <c r="D38" s="88"/>
      <c r="E38" s="32"/>
      <c r="F38" s="32" t="s">
        <v>65</v>
      </c>
      <c r="G38" s="32"/>
      <c r="H38" s="32"/>
      <c r="I38" s="32"/>
      <c r="J38" s="35"/>
      <c r="K38" s="31"/>
      <c r="L38" s="31" t="s">
        <v>64</v>
      </c>
      <c r="M38" s="31" t="s">
        <v>64</v>
      </c>
      <c r="N38" s="97"/>
      <c r="O38" s="87"/>
      <c r="P38" s="87"/>
    </row>
    <row r="39" spans="1:16" s="26" customFormat="1" ht="19.5" customHeight="1">
      <c r="A39" s="87"/>
      <c r="B39" s="87"/>
      <c r="C39" s="87"/>
      <c r="D39" s="88"/>
      <c r="E39" s="32" t="s">
        <v>63</v>
      </c>
      <c r="F39" s="32" t="s">
        <v>62</v>
      </c>
      <c r="G39" s="32" t="s">
        <v>61</v>
      </c>
      <c r="H39" s="32" t="s">
        <v>60</v>
      </c>
      <c r="I39" s="32" t="s">
        <v>59</v>
      </c>
      <c r="J39" s="31" t="s">
        <v>58</v>
      </c>
      <c r="K39" s="31" t="s">
        <v>57</v>
      </c>
      <c r="L39" s="31" t="s">
        <v>56</v>
      </c>
      <c r="M39" s="31" t="s">
        <v>55</v>
      </c>
      <c r="N39" s="97"/>
      <c r="O39" s="87"/>
      <c r="P39" s="87"/>
    </row>
    <row r="40" spans="1:16" s="26" customFormat="1" ht="19.5" customHeight="1">
      <c r="A40" s="87"/>
      <c r="B40" s="87"/>
      <c r="C40" s="87"/>
      <c r="D40" s="88"/>
      <c r="E40" s="32" t="s">
        <v>54</v>
      </c>
      <c r="F40" s="32" t="s">
        <v>53</v>
      </c>
      <c r="G40" s="32" t="s">
        <v>52</v>
      </c>
      <c r="H40" s="32" t="s">
        <v>51</v>
      </c>
      <c r="I40" s="32" t="s">
        <v>50</v>
      </c>
      <c r="J40" s="32" t="s">
        <v>49</v>
      </c>
      <c r="K40" s="31" t="s">
        <v>48</v>
      </c>
      <c r="L40" s="31" t="s">
        <v>47</v>
      </c>
      <c r="M40" s="31" t="s">
        <v>46</v>
      </c>
      <c r="N40" s="97"/>
      <c r="O40" s="87"/>
      <c r="P40" s="87"/>
    </row>
    <row r="41" spans="1:16" s="26" customFormat="1" ht="19.5" customHeight="1">
      <c r="A41" s="89"/>
      <c r="B41" s="89"/>
      <c r="C41" s="89"/>
      <c r="D41" s="90"/>
      <c r="E41" s="29" t="s">
        <v>45</v>
      </c>
      <c r="F41" s="30"/>
      <c r="G41" s="29"/>
      <c r="H41" s="29" t="s">
        <v>44</v>
      </c>
      <c r="I41" s="29"/>
      <c r="J41" s="29"/>
      <c r="K41" s="28" t="s">
        <v>43</v>
      </c>
      <c r="L41" s="28" t="s">
        <v>42</v>
      </c>
      <c r="M41" s="28" t="s">
        <v>41</v>
      </c>
      <c r="N41" s="98"/>
      <c r="O41" s="89"/>
      <c r="P41" s="89"/>
    </row>
    <row r="42" spans="1:16" ht="16.5" customHeight="1">
      <c r="A42" s="27"/>
      <c r="B42" s="9" t="s">
        <v>242</v>
      </c>
      <c r="C42" s="75"/>
      <c r="D42" s="72"/>
      <c r="E42" s="10">
        <v>24144146.079999998</v>
      </c>
      <c r="F42" s="10">
        <v>326122</v>
      </c>
      <c r="G42" s="10">
        <v>545858.37</v>
      </c>
      <c r="H42" s="10" t="s">
        <v>231</v>
      </c>
      <c r="I42" s="10">
        <v>56540</v>
      </c>
      <c r="J42" s="10">
        <v>26404585.420000002</v>
      </c>
      <c r="K42" s="10">
        <v>26043658.23</v>
      </c>
      <c r="L42" s="10">
        <v>7739258</v>
      </c>
      <c r="M42" s="10">
        <v>12447594.699999999</v>
      </c>
      <c r="N42" s="27"/>
      <c r="O42" s="27"/>
      <c r="P42" s="54" t="s">
        <v>241</v>
      </c>
    </row>
    <row r="43" spans="1:16" ht="16.5" customHeight="1">
      <c r="A43" s="27"/>
      <c r="B43" s="21" t="s">
        <v>240</v>
      </c>
      <c r="C43" s="75"/>
      <c r="D43" s="72"/>
      <c r="E43" s="10">
        <v>27082969.75</v>
      </c>
      <c r="F43" s="10">
        <v>841906.4</v>
      </c>
      <c r="G43" s="10">
        <v>3845479.46</v>
      </c>
      <c r="H43" s="10" t="s">
        <v>231</v>
      </c>
      <c r="I43" s="10">
        <v>165985.39000000001</v>
      </c>
      <c r="J43" s="10">
        <v>29197232.5</v>
      </c>
      <c r="K43" s="10">
        <v>31340475.309999999</v>
      </c>
      <c r="L43" s="10">
        <v>5348126.5999999996</v>
      </c>
      <c r="M43" s="10">
        <v>1291811.47</v>
      </c>
      <c r="N43" s="27"/>
      <c r="O43" s="27"/>
      <c r="P43" s="21" t="s">
        <v>239</v>
      </c>
    </row>
    <row r="44" spans="1:16" ht="16.5" customHeight="1">
      <c r="A44" s="27"/>
      <c r="B44" s="21" t="s">
        <v>238</v>
      </c>
      <c r="C44" s="75"/>
      <c r="D44" s="72"/>
      <c r="E44" s="10">
        <v>17736298.859999999</v>
      </c>
      <c r="F44" s="10">
        <v>57976</v>
      </c>
      <c r="G44" s="10">
        <v>137793.09</v>
      </c>
      <c r="H44" s="10" t="s">
        <v>231</v>
      </c>
      <c r="I44" s="10">
        <v>75000</v>
      </c>
      <c r="J44" s="10">
        <v>27257329</v>
      </c>
      <c r="K44" s="10">
        <v>21054001.719999999</v>
      </c>
      <c r="L44" s="10">
        <v>3493265</v>
      </c>
      <c r="M44" s="10">
        <v>3939840.96</v>
      </c>
      <c r="N44" s="27"/>
      <c r="O44" s="27"/>
      <c r="P44" s="54" t="s">
        <v>237</v>
      </c>
    </row>
    <row r="45" spans="1:16" ht="16.5" customHeight="1">
      <c r="A45" s="27"/>
      <c r="B45" s="21" t="s">
        <v>236</v>
      </c>
      <c r="C45" s="75"/>
      <c r="D45" s="72"/>
      <c r="E45" s="10">
        <v>15499830.59</v>
      </c>
      <c r="F45" s="10">
        <v>342971.5</v>
      </c>
      <c r="G45" s="10">
        <v>123667.22</v>
      </c>
      <c r="H45" s="10" t="s">
        <v>231</v>
      </c>
      <c r="I45" s="10">
        <v>53900</v>
      </c>
      <c r="J45" s="10">
        <v>22501541</v>
      </c>
      <c r="K45" s="10">
        <v>16625356.68</v>
      </c>
      <c r="L45" s="10">
        <v>6624046.5999999996</v>
      </c>
      <c r="M45" s="10">
        <v>853599</v>
      </c>
      <c r="N45" s="27"/>
      <c r="O45" s="27"/>
      <c r="P45" s="54" t="s">
        <v>235</v>
      </c>
    </row>
    <row r="46" spans="1:16" s="13" customFormat="1" ht="16.5" customHeight="1">
      <c r="A46" s="15" t="s">
        <v>234</v>
      </c>
      <c r="B46" s="78"/>
      <c r="C46" s="77"/>
      <c r="D46" s="73"/>
      <c r="E46" s="17">
        <f t="shared" ref="E46:M46" si="1">SUM(E47:E48)</f>
        <v>53090792.609999999</v>
      </c>
      <c r="F46" s="17">
        <f t="shared" si="1"/>
        <v>562071.69999999995</v>
      </c>
      <c r="G46" s="17">
        <f t="shared" si="1"/>
        <v>3089607.7</v>
      </c>
      <c r="H46" s="17">
        <f t="shared" si="1"/>
        <v>2143923.0299999998</v>
      </c>
      <c r="I46" s="17">
        <f t="shared" si="1"/>
        <v>323272</v>
      </c>
      <c r="J46" s="17">
        <f t="shared" si="1"/>
        <v>53091926</v>
      </c>
      <c r="K46" s="17">
        <f t="shared" si="1"/>
        <v>46733410.629999995</v>
      </c>
      <c r="L46" s="17">
        <f t="shared" si="1"/>
        <v>10670399.199999999</v>
      </c>
      <c r="M46" s="17">
        <f t="shared" si="1"/>
        <v>12282432.83</v>
      </c>
      <c r="N46" s="24"/>
      <c r="O46" s="15" t="s">
        <v>233</v>
      </c>
      <c r="P46" s="76"/>
    </row>
    <row r="47" spans="1:16" ht="16.5" customHeight="1">
      <c r="A47" s="27"/>
      <c r="B47" s="9" t="s">
        <v>232</v>
      </c>
      <c r="C47" s="75"/>
      <c r="D47" s="72"/>
      <c r="E47" s="22">
        <v>24739176.969999999</v>
      </c>
      <c r="F47" s="10">
        <v>135772.70000000001</v>
      </c>
      <c r="G47" s="10">
        <v>994422.81</v>
      </c>
      <c r="H47" s="10" t="s">
        <v>231</v>
      </c>
      <c r="I47" s="10">
        <v>140772</v>
      </c>
      <c r="J47" s="10">
        <v>25468330</v>
      </c>
      <c r="K47" s="10">
        <v>21341675.829999998</v>
      </c>
      <c r="L47" s="10">
        <v>918000</v>
      </c>
      <c r="M47" s="10">
        <v>1078129.8500000001</v>
      </c>
      <c r="N47" s="27"/>
      <c r="O47" s="27"/>
      <c r="P47" s="54" t="s">
        <v>230</v>
      </c>
    </row>
    <row r="48" spans="1:16" ht="16.5" customHeight="1">
      <c r="A48" s="27"/>
      <c r="B48" s="21" t="s">
        <v>229</v>
      </c>
      <c r="C48" s="75"/>
      <c r="D48" s="72"/>
      <c r="E48" s="22">
        <v>28351615.640000001</v>
      </c>
      <c r="F48" s="10">
        <v>426299</v>
      </c>
      <c r="G48" s="10">
        <v>2095184.89</v>
      </c>
      <c r="H48" s="10">
        <v>2143923.0299999998</v>
      </c>
      <c r="I48" s="10">
        <v>182500</v>
      </c>
      <c r="J48" s="10">
        <v>27623596</v>
      </c>
      <c r="K48" s="10">
        <v>25391734.800000001</v>
      </c>
      <c r="L48" s="10">
        <v>9752399.1999999993</v>
      </c>
      <c r="M48" s="10">
        <v>11204302.98</v>
      </c>
      <c r="N48" s="27"/>
      <c r="O48" s="27"/>
      <c r="P48" s="21" t="s">
        <v>228</v>
      </c>
    </row>
    <row r="49" spans="1:16" s="13" customFormat="1" ht="16.5" customHeight="1">
      <c r="A49" s="15" t="s">
        <v>227</v>
      </c>
      <c r="B49" s="15"/>
      <c r="C49" s="57"/>
      <c r="D49" s="18"/>
      <c r="E49" s="66">
        <f t="shared" ref="E49:M49" si="2">SUM(E50:E51)</f>
        <v>33486575.210000001</v>
      </c>
      <c r="F49" s="66">
        <f t="shared" si="2"/>
        <v>599082.80000000005</v>
      </c>
      <c r="G49" s="66">
        <f t="shared" si="2"/>
        <v>2308810.41</v>
      </c>
      <c r="H49" s="66">
        <f t="shared" si="2"/>
        <v>0</v>
      </c>
      <c r="I49" s="66">
        <f t="shared" si="2"/>
        <v>263929</v>
      </c>
      <c r="J49" s="66">
        <f t="shared" si="2"/>
        <v>41618592</v>
      </c>
      <c r="K49" s="66">
        <f t="shared" si="2"/>
        <v>41582535.960000001</v>
      </c>
      <c r="L49" s="66">
        <f t="shared" si="2"/>
        <v>21995070</v>
      </c>
      <c r="M49" s="66">
        <f t="shared" si="2"/>
        <v>12587587.16</v>
      </c>
      <c r="N49" s="24"/>
      <c r="O49" s="15" t="s">
        <v>226</v>
      </c>
      <c r="P49" s="56"/>
    </row>
    <row r="50" spans="1:16" ht="16.5" customHeight="1">
      <c r="A50" s="9"/>
      <c r="B50" s="21" t="s">
        <v>225</v>
      </c>
      <c r="C50" s="23"/>
      <c r="D50" s="18"/>
      <c r="E50" s="63">
        <v>16815818.870000001</v>
      </c>
      <c r="F50" s="63">
        <v>179320.2</v>
      </c>
      <c r="G50" s="63">
        <v>470372.98</v>
      </c>
      <c r="H50" s="63"/>
      <c r="I50" s="63">
        <v>89135</v>
      </c>
      <c r="J50" s="63">
        <v>15148262</v>
      </c>
      <c r="K50" s="63">
        <v>18020213.300000001</v>
      </c>
      <c r="L50" s="63">
        <v>8057970</v>
      </c>
      <c r="M50" s="63">
        <v>6915410.5</v>
      </c>
      <c r="N50" s="27"/>
      <c r="O50" s="9"/>
      <c r="P50" s="54" t="s">
        <v>224</v>
      </c>
    </row>
    <row r="51" spans="1:16" ht="16.5" customHeight="1">
      <c r="A51" s="9"/>
      <c r="B51" s="9" t="s">
        <v>223</v>
      </c>
      <c r="C51" s="23"/>
      <c r="D51" s="11"/>
      <c r="E51" s="63">
        <v>16670756.34</v>
      </c>
      <c r="F51" s="63">
        <v>419762.6</v>
      </c>
      <c r="G51" s="63">
        <v>1838437.43</v>
      </c>
      <c r="H51" s="63">
        <v>0</v>
      </c>
      <c r="I51" s="63">
        <v>174794</v>
      </c>
      <c r="J51" s="63">
        <v>26470330</v>
      </c>
      <c r="K51" s="63">
        <v>23562322.66</v>
      </c>
      <c r="L51" s="63">
        <v>13937100</v>
      </c>
      <c r="M51" s="63">
        <v>5672176.6600000001</v>
      </c>
      <c r="N51" s="27"/>
      <c r="O51" s="9"/>
      <c r="P51" s="54" t="s">
        <v>222</v>
      </c>
    </row>
    <row r="52" spans="1:16" s="13" customFormat="1" ht="16.5" customHeight="1">
      <c r="A52" s="15" t="s">
        <v>221</v>
      </c>
      <c r="B52" s="15"/>
      <c r="C52" s="57"/>
      <c r="D52" s="18"/>
      <c r="E52" s="74">
        <f t="shared" ref="E52:M52" si="3">E53</f>
        <v>18635930</v>
      </c>
      <c r="F52" s="74">
        <f t="shared" si="3"/>
        <v>128885</v>
      </c>
      <c r="G52" s="74">
        <f t="shared" si="3"/>
        <v>348968.54</v>
      </c>
      <c r="H52" s="74">
        <f t="shared" si="3"/>
        <v>0</v>
      </c>
      <c r="I52" s="74">
        <f t="shared" si="3"/>
        <v>104031</v>
      </c>
      <c r="J52" s="74">
        <f t="shared" si="3"/>
        <v>20213611</v>
      </c>
      <c r="K52" s="74">
        <f t="shared" si="3"/>
        <v>15214879.41</v>
      </c>
      <c r="L52" s="74">
        <f t="shared" si="3"/>
        <v>1557913.45</v>
      </c>
      <c r="M52" s="74">
        <f t="shared" si="3"/>
        <v>2989277</v>
      </c>
      <c r="N52" s="24"/>
      <c r="O52" s="15" t="s">
        <v>220</v>
      </c>
      <c r="P52" s="56"/>
    </row>
    <row r="53" spans="1:16" ht="16.5" customHeight="1">
      <c r="A53" s="9"/>
      <c r="B53" s="9" t="s">
        <v>219</v>
      </c>
      <c r="C53" s="23"/>
      <c r="D53" s="11"/>
      <c r="E53" s="63">
        <v>18635930</v>
      </c>
      <c r="F53" s="63">
        <v>128885</v>
      </c>
      <c r="G53" s="63">
        <v>348968.54</v>
      </c>
      <c r="H53" s="10">
        <v>0</v>
      </c>
      <c r="I53" s="63">
        <v>104031</v>
      </c>
      <c r="J53" s="63">
        <v>20213611</v>
      </c>
      <c r="K53" s="63">
        <v>15214879.41</v>
      </c>
      <c r="L53" s="63">
        <v>1557913.45</v>
      </c>
      <c r="M53" s="63">
        <v>2989277</v>
      </c>
      <c r="N53" s="27"/>
      <c r="O53" s="9"/>
      <c r="P53" s="54" t="s">
        <v>218</v>
      </c>
    </row>
    <row r="54" spans="1:16" s="13" customFormat="1" ht="16.5" customHeight="1">
      <c r="A54" s="15" t="s">
        <v>217</v>
      </c>
      <c r="B54" s="15"/>
      <c r="C54" s="57"/>
      <c r="D54" s="18"/>
      <c r="E54" s="74">
        <f t="shared" ref="E54:M54" si="4">E55</f>
        <v>19844026.059999999</v>
      </c>
      <c r="F54" s="74">
        <f t="shared" si="4"/>
        <v>508601</v>
      </c>
      <c r="G54" s="74">
        <f t="shared" si="4"/>
        <v>1171502.57</v>
      </c>
      <c r="H54" s="74">
        <f t="shared" si="4"/>
        <v>0</v>
      </c>
      <c r="I54" s="74">
        <f t="shared" si="4"/>
        <v>344453</v>
      </c>
      <c r="J54" s="74">
        <f t="shared" si="4"/>
        <v>27423291</v>
      </c>
      <c r="K54" s="74">
        <f t="shared" si="4"/>
        <v>27648495.800000001</v>
      </c>
      <c r="L54" s="74">
        <f t="shared" si="4"/>
        <v>13740047.77</v>
      </c>
      <c r="M54" s="74">
        <f t="shared" si="4"/>
        <v>7138502.8099999996</v>
      </c>
      <c r="N54" s="24"/>
      <c r="O54" s="15" t="s">
        <v>216</v>
      </c>
      <c r="P54" s="56"/>
    </row>
    <row r="55" spans="1:16" ht="16.5" customHeight="1">
      <c r="A55" s="9"/>
      <c r="B55" s="9" t="s">
        <v>215</v>
      </c>
      <c r="C55" s="23"/>
      <c r="D55" s="11"/>
      <c r="E55" s="63">
        <v>19844026.059999999</v>
      </c>
      <c r="F55" s="63">
        <v>508601</v>
      </c>
      <c r="G55" s="63">
        <v>1171502.57</v>
      </c>
      <c r="H55" s="10">
        <v>0</v>
      </c>
      <c r="I55" s="63">
        <v>344453</v>
      </c>
      <c r="J55" s="63">
        <v>27423291</v>
      </c>
      <c r="K55" s="63">
        <v>27648495.800000001</v>
      </c>
      <c r="L55" s="63">
        <v>13740047.77</v>
      </c>
      <c r="M55" s="63">
        <v>7138502.8099999996</v>
      </c>
      <c r="N55" s="27"/>
      <c r="O55" s="9"/>
      <c r="P55" s="54" t="s">
        <v>214</v>
      </c>
    </row>
    <row r="56" spans="1:16" ht="16.5" customHeight="1">
      <c r="A56" s="9" t="s">
        <v>213</v>
      </c>
      <c r="B56" s="21"/>
      <c r="C56" s="57"/>
      <c r="D56" s="18"/>
      <c r="E56" s="66">
        <f t="shared" ref="E56:M56" si="5">SUM(E57:E59)</f>
        <v>104822127.86</v>
      </c>
      <c r="F56" s="66">
        <f t="shared" si="5"/>
        <v>2684510.6</v>
      </c>
      <c r="G56" s="66">
        <f t="shared" si="5"/>
        <v>3099372.94</v>
      </c>
      <c r="H56" s="66">
        <f t="shared" si="5"/>
        <v>0</v>
      </c>
      <c r="I56" s="66">
        <f t="shared" si="5"/>
        <v>358294.02</v>
      </c>
      <c r="J56" s="66">
        <f t="shared" si="5"/>
        <v>72038849</v>
      </c>
      <c r="K56" s="66">
        <f t="shared" si="5"/>
        <v>107783799.27999999</v>
      </c>
      <c r="L56" s="66">
        <f t="shared" si="5"/>
        <v>30877715.300000001</v>
      </c>
      <c r="M56" s="66">
        <f t="shared" si="5"/>
        <v>8277850.3600000003</v>
      </c>
      <c r="N56" s="27"/>
      <c r="O56" s="9" t="s">
        <v>212</v>
      </c>
      <c r="P56" s="56"/>
    </row>
    <row r="57" spans="1:16" ht="16.5" customHeight="1">
      <c r="A57" s="9"/>
      <c r="B57" s="9" t="s">
        <v>211</v>
      </c>
      <c r="C57" s="23"/>
      <c r="D57" s="11"/>
      <c r="E57" s="63">
        <v>43100679.460000001</v>
      </c>
      <c r="F57" s="63">
        <v>875738.3</v>
      </c>
      <c r="G57" s="63">
        <v>2272635.38</v>
      </c>
      <c r="H57" s="63">
        <v>0</v>
      </c>
      <c r="I57" s="63">
        <v>96690</v>
      </c>
      <c r="J57" s="63">
        <v>42416472</v>
      </c>
      <c r="K57" s="63">
        <v>43288278.100000001</v>
      </c>
      <c r="L57" s="63">
        <v>15054030</v>
      </c>
      <c r="M57" s="63">
        <v>5205519.74</v>
      </c>
      <c r="N57" s="27"/>
      <c r="O57" s="9"/>
      <c r="P57" s="54" t="s">
        <v>210</v>
      </c>
    </row>
    <row r="58" spans="1:16" ht="16.5" customHeight="1">
      <c r="A58" s="9"/>
      <c r="B58" s="21" t="s">
        <v>209</v>
      </c>
      <c r="C58" s="23"/>
      <c r="D58" s="11"/>
      <c r="E58" s="63">
        <v>35996809.990000002</v>
      </c>
      <c r="F58" s="63">
        <v>886213.8</v>
      </c>
      <c r="G58" s="63">
        <v>431060.47999999998</v>
      </c>
      <c r="H58" s="63">
        <v>0</v>
      </c>
      <c r="I58" s="63">
        <v>110487</v>
      </c>
      <c r="J58" s="63">
        <v>13510755</v>
      </c>
      <c r="K58" s="63">
        <v>43745454.879999995</v>
      </c>
      <c r="L58" s="63">
        <v>14555567</v>
      </c>
      <c r="M58" s="63">
        <v>1936463.21</v>
      </c>
      <c r="N58" s="27"/>
      <c r="O58" s="9"/>
      <c r="P58" s="54" t="s">
        <v>208</v>
      </c>
    </row>
    <row r="59" spans="1:16" ht="16.5" customHeight="1">
      <c r="A59" s="9"/>
      <c r="B59" s="9" t="s">
        <v>207</v>
      </c>
      <c r="C59" s="23"/>
      <c r="D59" s="11"/>
      <c r="E59" s="63">
        <v>25724638.41</v>
      </c>
      <c r="F59" s="63">
        <v>922558.5</v>
      </c>
      <c r="G59" s="63">
        <v>395677.08</v>
      </c>
      <c r="H59" s="63">
        <v>0</v>
      </c>
      <c r="I59" s="63">
        <v>151117.01999999999</v>
      </c>
      <c r="J59" s="63">
        <v>16111622</v>
      </c>
      <c r="K59" s="63">
        <v>20750066.300000001</v>
      </c>
      <c r="L59" s="63">
        <v>1268118.3</v>
      </c>
      <c r="M59" s="63">
        <v>1135867.4099999999</v>
      </c>
      <c r="N59" s="27"/>
      <c r="O59" s="9"/>
      <c r="P59" s="54" t="s">
        <v>206</v>
      </c>
    </row>
    <row r="60" spans="1:16" ht="16.5" customHeight="1">
      <c r="A60" s="9" t="s">
        <v>205</v>
      </c>
      <c r="B60" s="21"/>
      <c r="C60" s="57"/>
      <c r="D60" s="18"/>
      <c r="E60" s="66">
        <f t="shared" ref="E60:M60" si="6">SUM(E61:E63)</f>
        <v>65358507.099999994</v>
      </c>
      <c r="F60" s="66">
        <f t="shared" si="6"/>
        <v>1123832.6000000001</v>
      </c>
      <c r="G60" s="66">
        <f t="shared" si="6"/>
        <v>1169010.55</v>
      </c>
      <c r="H60" s="66">
        <f t="shared" si="6"/>
        <v>1575011.83</v>
      </c>
      <c r="I60" s="66">
        <f t="shared" si="6"/>
        <v>1050252.07</v>
      </c>
      <c r="J60" s="66">
        <f t="shared" si="6"/>
        <v>75898906.5</v>
      </c>
      <c r="K60" s="66">
        <f t="shared" si="6"/>
        <v>70217034.620000005</v>
      </c>
      <c r="L60" s="66">
        <f t="shared" si="6"/>
        <v>48643975</v>
      </c>
      <c r="M60" s="66">
        <f t="shared" si="6"/>
        <v>16563834.59</v>
      </c>
      <c r="N60" s="27"/>
      <c r="O60" s="9" t="s">
        <v>204</v>
      </c>
      <c r="P60" s="56"/>
    </row>
    <row r="61" spans="1:16" ht="19.5" customHeight="1">
      <c r="A61" s="9"/>
      <c r="B61" s="9" t="s">
        <v>203</v>
      </c>
      <c r="C61" s="23"/>
      <c r="D61" s="11"/>
      <c r="E61" s="63">
        <v>28671894.690000001</v>
      </c>
      <c r="F61" s="63">
        <v>743160</v>
      </c>
      <c r="G61" s="63">
        <v>757716.85</v>
      </c>
      <c r="H61" s="63">
        <v>1575011.83</v>
      </c>
      <c r="I61" s="63">
        <v>719233.8</v>
      </c>
      <c r="J61" s="63">
        <v>26461448</v>
      </c>
      <c r="K61" s="63">
        <v>31453055.460000001</v>
      </c>
      <c r="L61" s="63">
        <v>13120150</v>
      </c>
      <c r="M61" s="63">
        <v>12771289.699999999</v>
      </c>
      <c r="N61" s="27"/>
      <c r="O61" s="9"/>
      <c r="P61" s="54" t="s">
        <v>202</v>
      </c>
    </row>
    <row r="62" spans="1:16" ht="19.5" customHeight="1">
      <c r="A62" s="9"/>
      <c r="B62" s="9" t="s">
        <v>201</v>
      </c>
      <c r="C62" s="23"/>
      <c r="D62" s="11"/>
      <c r="E62" s="63">
        <v>16182615.67</v>
      </c>
      <c r="F62" s="63">
        <v>371372.6</v>
      </c>
      <c r="G62" s="63">
        <v>200791.01</v>
      </c>
      <c r="H62" s="10">
        <v>0</v>
      </c>
      <c r="I62" s="63">
        <v>83584.27</v>
      </c>
      <c r="J62" s="63">
        <v>18494381</v>
      </c>
      <c r="K62" s="63">
        <v>19861951.460000001</v>
      </c>
      <c r="L62" s="63">
        <v>10840074</v>
      </c>
      <c r="M62" s="63">
        <v>649335.31999999995</v>
      </c>
      <c r="N62" s="27"/>
      <c r="O62" s="9"/>
      <c r="P62" s="54" t="s">
        <v>200</v>
      </c>
    </row>
    <row r="63" spans="1:16" ht="25.5" customHeight="1">
      <c r="A63" s="9"/>
      <c r="B63" s="9" t="s">
        <v>199</v>
      </c>
      <c r="C63" s="23"/>
      <c r="D63" s="11"/>
      <c r="E63" s="63">
        <v>20503996.739999998</v>
      </c>
      <c r="F63" s="63">
        <v>9300</v>
      </c>
      <c r="G63" s="63">
        <v>210502.69</v>
      </c>
      <c r="H63" s="10">
        <v>0</v>
      </c>
      <c r="I63" s="63">
        <v>247434</v>
      </c>
      <c r="J63" s="63">
        <v>30943077.5</v>
      </c>
      <c r="K63" s="63">
        <v>18902027.699999999</v>
      </c>
      <c r="L63" s="63">
        <v>24683751</v>
      </c>
      <c r="M63" s="63">
        <v>3143209.57</v>
      </c>
      <c r="N63" s="27"/>
      <c r="O63" s="9"/>
      <c r="P63" s="54" t="s">
        <v>198</v>
      </c>
    </row>
    <row r="64" spans="1:16" s="36" customFormat="1" ht="27.75" customHeight="1">
      <c r="B64" s="40" t="s">
        <v>74</v>
      </c>
      <c r="C64" s="39">
        <v>19.2</v>
      </c>
      <c r="D64" s="40" t="s">
        <v>73</v>
      </c>
    </row>
    <row r="65" spans="1:16" s="34" customFormat="1">
      <c r="B65" s="36" t="s">
        <v>72</v>
      </c>
      <c r="C65" s="39">
        <v>19.2</v>
      </c>
      <c r="D65" s="38" t="s">
        <v>71</v>
      </c>
    </row>
    <row r="66" spans="1:16" s="34" customFormat="1" ht="21.75" customHeight="1">
      <c r="B66" s="36"/>
      <c r="C66" s="39"/>
      <c r="D66" s="38"/>
      <c r="O66" s="37" t="s">
        <v>70</v>
      </c>
    </row>
    <row r="67" spans="1:16" s="33" customFormat="1" ht="1.5" customHeight="1"/>
    <row r="68" spans="1:16" s="26" customFormat="1" ht="19.5" customHeight="1">
      <c r="A68" s="85" t="s">
        <v>69</v>
      </c>
      <c r="B68" s="85"/>
      <c r="C68" s="85"/>
      <c r="D68" s="86"/>
      <c r="E68" s="91" t="s">
        <v>68</v>
      </c>
      <c r="F68" s="92"/>
      <c r="G68" s="92"/>
      <c r="H68" s="92"/>
      <c r="I68" s="92"/>
      <c r="J68" s="93"/>
      <c r="K68" s="94" t="s">
        <v>64</v>
      </c>
      <c r="L68" s="95"/>
      <c r="M68" s="95"/>
      <c r="N68" s="96" t="s">
        <v>67</v>
      </c>
      <c r="O68" s="85"/>
      <c r="P68" s="85"/>
    </row>
    <row r="69" spans="1:16" s="26" customFormat="1" ht="19.5" customHeight="1">
      <c r="A69" s="87"/>
      <c r="B69" s="87"/>
      <c r="C69" s="87"/>
      <c r="D69" s="88"/>
      <c r="E69" s="98" t="s">
        <v>66</v>
      </c>
      <c r="F69" s="89"/>
      <c r="G69" s="89"/>
      <c r="H69" s="89"/>
      <c r="I69" s="89"/>
      <c r="J69" s="90"/>
      <c r="K69" s="99" t="s">
        <v>43</v>
      </c>
      <c r="L69" s="100"/>
      <c r="M69" s="100"/>
      <c r="N69" s="97"/>
      <c r="O69" s="87"/>
      <c r="P69" s="87"/>
    </row>
    <row r="70" spans="1:16" s="26" customFormat="1" ht="19.5" customHeight="1">
      <c r="A70" s="87"/>
      <c r="B70" s="87"/>
      <c r="C70" s="87"/>
      <c r="D70" s="88"/>
      <c r="E70" s="32"/>
      <c r="F70" s="32" t="s">
        <v>65</v>
      </c>
      <c r="G70" s="32"/>
      <c r="H70" s="32"/>
      <c r="I70" s="32"/>
      <c r="J70" s="35"/>
      <c r="K70" s="31"/>
      <c r="L70" s="31" t="s">
        <v>64</v>
      </c>
      <c r="M70" s="31" t="s">
        <v>64</v>
      </c>
      <c r="N70" s="97"/>
      <c r="O70" s="87"/>
      <c r="P70" s="87"/>
    </row>
    <row r="71" spans="1:16" s="26" customFormat="1" ht="19.5" customHeight="1">
      <c r="A71" s="87"/>
      <c r="B71" s="87"/>
      <c r="C71" s="87"/>
      <c r="D71" s="88"/>
      <c r="E71" s="32" t="s">
        <v>63</v>
      </c>
      <c r="F71" s="32" t="s">
        <v>62</v>
      </c>
      <c r="G71" s="32" t="s">
        <v>61</v>
      </c>
      <c r="H71" s="32" t="s">
        <v>60</v>
      </c>
      <c r="I71" s="32" t="s">
        <v>59</v>
      </c>
      <c r="J71" s="31" t="s">
        <v>58</v>
      </c>
      <c r="K71" s="31" t="s">
        <v>57</v>
      </c>
      <c r="L71" s="31" t="s">
        <v>56</v>
      </c>
      <c r="M71" s="31" t="s">
        <v>55</v>
      </c>
      <c r="N71" s="97"/>
      <c r="O71" s="87"/>
      <c r="P71" s="87"/>
    </row>
    <row r="72" spans="1:16" s="26" customFormat="1" ht="19.5" customHeight="1">
      <c r="A72" s="87"/>
      <c r="B72" s="87"/>
      <c r="C72" s="87"/>
      <c r="D72" s="88"/>
      <c r="E72" s="32" t="s">
        <v>54</v>
      </c>
      <c r="F72" s="32" t="s">
        <v>53</v>
      </c>
      <c r="G72" s="32" t="s">
        <v>52</v>
      </c>
      <c r="H72" s="32" t="s">
        <v>51</v>
      </c>
      <c r="I72" s="32" t="s">
        <v>50</v>
      </c>
      <c r="J72" s="32" t="s">
        <v>49</v>
      </c>
      <c r="K72" s="31" t="s">
        <v>48</v>
      </c>
      <c r="L72" s="31" t="s">
        <v>47</v>
      </c>
      <c r="M72" s="31" t="s">
        <v>46</v>
      </c>
      <c r="N72" s="97"/>
      <c r="O72" s="87"/>
      <c r="P72" s="87"/>
    </row>
    <row r="73" spans="1:16" s="26" customFormat="1" ht="19.5" customHeight="1">
      <c r="A73" s="89"/>
      <c r="B73" s="89"/>
      <c r="C73" s="89"/>
      <c r="D73" s="90"/>
      <c r="E73" s="29" t="s">
        <v>45</v>
      </c>
      <c r="F73" s="30"/>
      <c r="G73" s="29"/>
      <c r="H73" s="29" t="s">
        <v>44</v>
      </c>
      <c r="I73" s="29"/>
      <c r="J73" s="29"/>
      <c r="K73" s="28" t="s">
        <v>43</v>
      </c>
      <c r="L73" s="28" t="s">
        <v>42</v>
      </c>
      <c r="M73" s="28" t="s">
        <v>41</v>
      </c>
      <c r="N73" s="98"/>
      <c r="O73" s="89"/>
      <c r="P73" s="89"/>
    </row>
    <row r="74" spans="1:16" ht="20.25" customHeight="1">
      <c r="A74" s="9" t="s">
        <v>197</v>
      </c>
      <c r="B74" s="21"/>
      <c r="C74" s="57"/>
      <c r="D74" s="73"/>
      <c r="E74" s="66">
        <f t="shared" ref="E74:M74" si="7">SUM(E75:E77)</f>
        <v>60779330.740000002</v>
      </c>
      <c r="F74" s="66">
        <f t="shared" si="7"/>
        <v>962440.59</v>
      </c>
      <c r="G74" s="66">
        <f t="shared" si="7"/>
        <v>2391464.2000000002</v>
      </c>
      <c r="H74" s="66">
        <f t="shared" si="7"/>
        <v>29172</v>
      </c>
      <c r="I74" s="66">
        <f t="shared" si="7"/>
        <v>543822.9</v>
      </c>
      <c r="J74" s="66">
        <f t="shared" si="7"/>
        <v>90169729</v>
      </c>
      <c r="K74" s="66">
        <f t="shared" si="7"/>
        <v>73036324.629999995</v>
      </c>
      <c r="L74" s="66">
        <f t="shared" si="7"/>
        <v>49008885.990000002</v>
      </c>
      <c r="M74" s="66">
        <f t="shared" si="7"/>
        <v>33754113.609999999</v>
      </c>
      <c r="N74" s="27"/>
      <c r="O74" s="9" t="s">
        <v>196</v>
      </c>
      <c r="P74" s="56"/>
    </row>
    <row r="75" spans="1:16" ht="20.25" customHeight="1">
      <c r="A75" s="9"/>
      <c r="B75" s="9" t="s">
        <v>195</v>
      </c>
      <c r="C75" s="23"/>
      <c r="D75" s="72"/>
      <c r="E75" s="63">
        <f>455332.75+22696681.37</f>
        <v>23152014.120000001</v>
      </c>
      <c r="F75" s="63">
        <v>271380.40000000002</v>
      </c>
      <c r="G75" s="63">
        <v>485694</v>
      </c>
      <c r="H75" s="63">
        <v>0</v>
      </c>
      <c r="I75" s="63">
        <v>91415</v>
      </c>
      <c r="J75" s="63">
        <f>23653617+1260000</f>
        <v>24913617</v>
      </c>
      <c r="K75" s="63">
        <f>9588993.6+1446720+4749320+1189068+3282508.65+2887948.09+549815.07+2530200</f>
        <v>26224573.41</v>
      </c>
      <c r="L75" s="63">
        <f>5336827.99+3186000+2354000</f>
        <v>10876827.99</v>
      </c>
      <c r="M75" s="63">
        <f>1158722.33+158303.62+500000+220752+1390000+8315761</f>
        <v>11743538.949999999</v>
      </c>
      <c r="N75" s="27"/>
      <c r="O75" s="9"/>
      <c r="P75" s="54" t="s">
        <v>194</v>
      </c>
    </row>
    <row r="76" spans="1:16" ht="20.25" customHeight="1">
      <c r="A76" s="9"/>
      <c r="B76" s="9" t="s">
        <v>193</v>
      </c>
      <c r="C76" s="23"/>
      <c r="D76" s="72"/>
      <c r="E76" s="63">
        <f>1333652.11+17941074.61</f>
        <v>19274726.719999999</v>
      </c>
      <c r="F76" s="63">
        <v>475907.54</v>
      </c>
      <c r="G76" s="63">
        <v>1545412.2</v>
      </c>
      <c r="H76" s="10">
        <v>0</v>
      </c>
      <c r="I76" s="63">
        <v>169407.9</v>
      </c>
      <c r="J76" s="63">
        <f>8178528+6608031+9884000</f>
        <v>24670559</v>
      </c>
      <c r="K76" s="63">
        <f>9658014+1758555+2666840+285942.5+2301030.2+1557404.87+454923.51+789819.09</f>
        <v>19472529.170000002</v>
      </c>
      <c r="L76" s="63">
        <f>1158550+6741128+9884000+853000+1044040</f>
        <v>19680718</v>
      </c>
      <c r="M76" s="63">
        <f>842265.09+132883.71+406000+133333+6665+1000000+5163346</f>
        <v>7684492.7999999998</v>
      </c>
      <c r="N76" s="27"/>
      <c r="O76" s="9"/>
      <c r="P76" s="54" t="s">
        <v>192</v>
      </c>
    </row>
    <row r="77" spans="1:16" ht="20.25" customHeight="1">
      <c r="A77" s="9"/>
      <c r="B77" s="9" t="s">
        <v>191</v>
      </c>
      <c r="C77" s="23"/>
      <c r="D77" s="72"/>
      <c r="E77" s="63">
        <f>218718.9+18133871</f>
        <v>18352589.899999999</v>
      </c>
      <c r="F77" s="63">
        <v>215152.65</v>
      </c>
      <c r="G77" s="63">
        <v>360358</v>
      </c>
      <c r="H77" s="63">
        <v>29172</v>
      </c>
      <c r="I77" s="63">
        <v>283000</v>
      </c>
      <c r="J77" s="63">
        <f>16238964+16181189+284000+7881400</f>
        <v>40585553</v>
      </c>
      <c r="K77" s="63">
        <f>8928860+716445+5432257+457940+4857773.77+3684355.45+424090.83+2837500</f>
        <v>27339222.049999997</v>
      </c>
      <c r="L77" s="63">
        <f>1100140+4431300+7881400+3918000+1120500</f>
        <v>18451340</v>
      </c>
      <c r="M77" s="63">
        <f>373730.86+215025+379990+229885+211981+12915470</f>
        <v>14326081.859999999</v>
      </c>
      <c r="N77" s="27"/>
      <c r="O77" s="9"/>
      <c r="P77" s="54" t="s">
        <v>190</v>
      </c>
    </row>
    <row r="78" spans="1:16" s="13" customFormat="1" ht="20.25" customHeight="1">
      <c r="A78" s="15" t="s">
        <v>189</v>
      </c>
      <c r="B78" s="15"/>
      <c r="C78" s="57"/>
      <c r="D78" s="18"/>
      <c r="E78" s="66">
        <f t="shared" ref="E78:M78" si="8">SUM(E79:E84)</f>
        <v>157967673.08999997</v>
      </c>
      <c r="F78" s="66">
        <f t="shared" si="8"/>
        <v>3769873.88</v>
      </c>
      <c r="G78" s="66">
        <f t="shared" si="8"/>
        <v>4875394.49</v>
      </c>
      <c r="H78" s="66">
        <f t="shared" si="8"/>
        <v>1376180.67</v>
      </c>
      <c r="I78" s="66">
        <f t="shared" si="8"/>
        <v>3238062.9099999997</v>
      </c>
      <c r="J78" s="66">
        <f t="shared" si="8"/>
        <v>236638459.20999998</v>
      </c>
      <c r="K78" s="66">
        <f t="shared" si="8"/>
        <v>214651015.94</v>
      </c>
      <c r="L78" s="66">
        <f t="shared" si="8"/>
        <v>142789323.29000002</v>
      </c>
      <c r="M78" s="66">
        <f t="shared" si="8"/>
        <v>26906812.43</v>
      </c>
      <c r="N78" s="15"/>
      <c r="O78" s="15" t="s">
        <v>188</v>
      </c>
      <c r="P78" s="56"/>
    </row>
    <row r="79" spans="1:16" ht="20.25" customHeight="1">
      <c r="A79" s="9"/>
      <c r="B79" s="9" t="s">
        <v>187</v>
      </c>
      <c r="C79" s="23"/>
      <c r="D79" s="11"/>
      <c r="E79" s="63">
        <v>71422946.859999999</v>
      </c>
      <c r="F79" s="63">
        <v>1419360.93</v>
      </c>
      <c r="G79" s="63">
        <v>2670699.4</v>
      </c>
      <c r="H79" s="63">
        <v>1376180.67</v>
      </c>
      <c r="I79" s="63">
        <v>381609.5</v>
      </c>
      <c r="J79" s="63">
        <v>110407550.20999999</v>
      </c>
      <c r="K79" s="63">
        <v>98656674.469999999</v>
      </c>
      <c r="L79" s="63">
        <v>69089211.400000006</v>
      </c>
      <c r="M79" s="63">
        <v>15925792.949999999</v>
      </c>
      <c r="N79" s="9"/>
      <c r="O79" s="9"/>
      <c r="P79" s="54" t="s">
        <v>186</v>
      </c>
    </row>
    <row r="80" spans="1:16" ht="20.25" customHeight="1">
      <c r="A80" s="9"/>
      <c r="B80" s="9" t="s">
        <v>185</v>
      </c>
      <c r="C80" s="23"/>
      <c r="D80" s="11"/>
      <c r="E80" s="63">
        <v>18664080.029999997</v>
      </c>
      <c r="F80" s="63">
        <v>513596.15</v>
      </c>
      <c r="G80" s="63">
        <v>735645.22</v>
      </c>
      <c r="H80" s="10">
        <v>0</v>
      </c>
      <c r="I80" s="63">
        <v>225541.4</v>
      </c>
      <c r="J80" s="63">
        <v>41447665</v>
      </c>
      <c r="K80" s="63">
        <v>28281697.220000003</v>
      </c>
      <c r="L80" s="63">
        <v>23429529.48</v>
      </c>
      <c r="M80" s="63">
        <v>3451292.89</v>
      </c>
      <c r="N80" s="9"/>
      <c r="O80" s="9"/>
      <c r="P80" s="54" t="s">
        <v>184</v>
      </c>
    </row>
    <row r="81" spans="1:16" ht="20.25" customHeight="1">
      <c r="A81" s="9"/>
      <c r="B81" s="21" t="s">
        <v>183</v>
      </c>
      <c r="C81" s="23"/>
      <c r="D81" s="11"/>
      <c r="E81" s="63">
        <v>17359650.620000001</v>
      </c>
      <c r="F81" s="63">
        <v>106414.75</v>
      </c>
      <c r="G81" s="63">
        <v>800036.82</v>
      </c>
      <c r="H81" s="10">
        <v>0</v>
      </c>
      <c r="I81" s="63">
        <v>108732</v>
      </c>
      <c r="J81" s="63">
        <v>13192493</v>
      </c>
      <c r="K81" s="63">
        <v>14769602.550000001</v>
      </c>
      <c r="L81" s="63">
        <v>5738128.75</v>
      </c>
      <c r="M81" s="71">
        <v>1239644.18</v>
      </c>
      <c r="N81" s="70"/>
      <c r="O81" s="69"/>
      <c r="P81" s="54" t="s">
        <v>182</v>
      </c>
    </row>
    <row r="82" spans="1:16" ht="20.25" customHeight="1">
      <c r="A82" s="9"/>
      <c r="B82" s="9" t="s">
        <v>181</v>
      </c>
      <c r="C82" s="23"/>
      <c r="D82" s="11"/>
      <c r="E82" s="68">
        <v>12963204.189999999</v>
      </c>
      <c r="F82" s="68">
        <v>1399785</v>
      </c>
      <c r="G82" s="68">
        <v>224781.64</v>
      </c>
      <c r="H82" s="10">
        <v>0</v>
      </c>
      <c r="I82" s="68">
        <v>2215550.0099999998</v>
      </c>
      <c r="J82" s="68">
        <v>17285102</v>
      </c>
      <c r="K82" s="68">
        <v>17767112.419999998</v>
      </c>
      <c r="L82" s="67">
        <v>11334615</v>
      </c>
      <c r="M82" s="67">
        <v>1834131.79</v>
      </c>
      <c r="N82" s="70"/>
      <c r="O82" s="69"/>
      <c r="P82" s="54" t="s">
        <v>180</v>
      </c>
    </row>
    <row r="83" spans="1:16" ht="20.25" customHeight="1">
      <c r="A83" s="9"/>
      <c r="B83" s="21" t="s">
        <v>179</v>
      </c>
      <c r="C83" s="23"/>
      <c r="D83" s="11"/>
      <c r="E83" s="68">
        <v>19040000</v>
      </c>
      <c r="F83" s="68">
        <v>223200</v>
      </c>
      <c r="G83" s="68">
        <v>201000</v>
      </c>
      <c r="H83" s="10">
        <v>0</v>
      </c>
      <c r="I83" s="68">
        <v>160100</v>
      </c>
      <c r="J83" s="68">
        <v>22815700</v>
      </c>
      <c r="K83" s="68">
        <v>32533710</v>
      </c>
      <c r="L83" s="67">
        <v>8151400</v>
      </c>
      <c r="M83" s="67">
        <v>1650890</v>
      </c>
      <c r="N83" s="70"/>
      <c r="O83" s="69"/>
      <c r="P83" s="54" t="s">
        <v>178</v>
      </c>
    </row>
    <row r="84" spans="1:16" ht="20.25" customHeight="1">
      <c r="A84" s="9"/>
      <c r="B84" s="9" t="s">
        <v>177</v>
      </c>
      <c r="C84" s="23"/>
      <c r="D84" s="11"/>
      <c r="E84" s="68">
        <v>18517791.390000001</v>
      </c>
      <c r="F84" s="68">
        <v>107517.05</v>
      </c>
      <c r="G84" s="68">
        <v>243231.41</v>
      </c>
      <c r="H84" s="10">
        <v>0</v>
      </c>
      <c r="I84" s="68">
        <v>146530</v>
      </c>
      <c r="J84" s="68">
        <v>31489949</v>
      </c>
      <c r="K84" s="68">
        <v>22642219.279999997</v>
      </c>
      <c r="L84" s="67">
        <v>25046438.66</v>
      </c>
      <c r="M84" s="67">
        <v>2805060.62</v>
      </c>
      <c r="N84" s="70"/>
      <c r="O84" s="69"/>
      <c r="P84" s="54" t="s">
        <v>176</v>
      </c>
    </row>
    <row r="85" spans="1:16" s="13" customFormat="1" ht="18" customHeight="1">
      <c r="A85" s="15" t="s">
        <v>175</v>
      </c>
      <c r="B85" s="20"/>
      <c r="C85" s="57"/>
      <c r="D85" s="18"/>
      <c r="E85" s="66">
        <f t="shared" ref="E85:M85" si="9">SUM(E86:E88)</f>
        <v>56782325.730000004</v>
      </c>
      <c r="F85" s="66">
        <f t="shared" si="9"/>
        <v>456337.3</v>
      </c>
      <c r="G85" s="66">
        <f t="shared" si="9"/>
        <v>1302118.5900000001</v>
      </c>
      <c r="H85" s="66">
        <f t="shared" si="9"/>
        <v>0</v>
      </c>
      <c r="I85" s="66">
        <f t="shared" si="9"/>
        <v>748490.23999999999</v>
      </c>
      <c r="J85" s="66">
        <f t="shared" si="9"/>
        <v>71934735</v>
      </c>
      <c r="K85" s="66">
        <f t="shared" si="9"/>
        <v>61926197.109999999</v>
      </c>
      <c r="L85" s="66">
        <f t="shared" si="9"/>
        <v>20393947.439999998</v>
      </c>
      <c r="M85" s="66">
        <f t="shared" si="9"/>
        <v>9274479.9800000004</v>
      </c>
      <c r="N85" s="15"/>
      <c r="O85" s="15" t="s">
        <v>174</v>
      </c>
      <c r="P85" s="56"/>
    </row>
    <row r="86" spans="1:16" ht="18" customHeight="1">
      <c r="A86" s="9"/>
      <c r="B86" s="9" t="s">
        <v>173</v>
      </c>
      <c r="C86" s="23"/>
      <c r="D86" s="11"/>
      <c r="E86" s="63">
        <v>22665363.23</v>
      </c>
      <c r="F86" s="63">
        <v>204480.3</v>
      </c>
      <c r="G86" s="63">
        <v>896829.07</v>
      </c>
      <c r="H86" s="10">
        <v>0</v>
      </c>
      <c r="I86" s="63">
        <v>425672.24</v>
      </c>
      <c r="J86" s="63">
        <v>22023981</v>
      </c>
      <c r="K86" s="63">
        <v>23754231.420000002</v>
      </c>
      <c r="L86" s="63">
        <v>8950335.5800000001</v>
      </c>
      <c r="M86" s="63">
        <v>4072180.87</v>
      </c>
      <c r="N86" s="9"/>
      <c r="O86" s="9"/>
      <c r="P86" s="54" t="s">
        <v>172</v>
      </c>
    </row>
    <row r="87" spans="1:16" ht="18" customHeight="1">
      <c r="A87" s="9"/>
      <c r="B87" s="9" t="s">
        <v>171</v>
      </c>
      <c r="C87" s="23"/>
      <c r="D87" s="11"/>
      <c r="E87" s="63">
        <v>20806530.920000002</v>
      </c>
      <c r="F87" s="63">
        <v>148481</v>
      </c>
      <c r="G87" s="63">
        <v>185315.23</v>
      </c>
      <c r="H87" s="10">
        <v>0</v>
      </c>
      <c r="I87" s="63">
        <v>129733</v>
      </c>
      <c r="J87" s="63">
        <v>30686489</v>
      </c>
      <c r="K87" s="63">
        <v>24280166.350000001</v>
      </c>
      <c r="L87" s="63">
        <v>7780671.6900000004</v>
      </c>
      <c r="M87" s="63">
        <v>4371404.88</v>
      </c>
      <c r="N87" s="9"/>
      <c r="O87" s="9"/>
      <c r="P87" s="54" t="s">
        <v>170</v>
      </c>
    </row>
    <row r="88" spans="1:16" ht="18" customHeight="1">
      <c r="A88" s="9"/>
      <c r="B88" s="9" t="s">
        <v>169</v>
      </c>
      <c r="C88" s="23"/>
      <c r="D88" s="11"/>
      <c r="E88" s="63">
        <v>13310431.58</v>
      </c>
      <c r="F88" s="63">
        <v>103376</v>
      </c>
      <c r="G88" s="63">
        <v>219974.29</v>
      </c>
      <c r="H88" s="10">
        <v>0</v>
      </c>
      <c r="I88" s="63">
        <v>193085</v>
      </c>
      <c r="J88" s="63">
        <v>19224265</v>
      </c>
      <c r="K88" s="63">
        <v>13891799.34</v>
      </c>
      <c r="L88" s="63">
        <v>3662940.17</v>
      </c>
      <c r="M88" s="63">
        <v>830894.23</v>
      </c>
      <c r="N88" s="9"/>
      <c r="O88" s="9"/>
      <c r="P88" s="54" t="s">
        <v>168</v>
      </c>
    </row>
    <row r="89" spans="1:16" s="13" customFormat="1" ht="18" customHeight="1">
      <c r="A89" s="15" t="s">
        <v>167</v>
      </c>
      <c r="B89" s="20"/>
      <c r="C89" s="57"/>
      <c r="D89" s="57"/>
      <c r="E89" s="65">
        <f t="shared" ref="E89:M89" si="10">SUM(E90:E91)</f>
        <v>115799537.42999999</v>
      </c>
      <c r="F89" s="65">
        <f t="shared" si="10"/>
        <v>5801100.7300000004</v>
      </c>
      <c r="G89" s="65">
        <f t="shared" si="10"/>
        <v>4100728.8200000003</v>
      </c>
      <c r="H89" s="65">
        <f t="shared" si="10"/>
        <v>1561791.14</v>
      </c>
      <c r="I89" s="65">
        <f t="shared" si="10"/>
        <v>693674.55</v>
      </c>
      <c r="J89" s="65">
        <f t="shared" si="10"/>
        <v>125107094.5</v>
      </c>
      <c r="K89" s="65">
        <f t="shared" si="10"/>
        <v>190987941.14000002</v>
      </c>
      <c r="L89" s="65">
        <f t="shared" si="10"/>
        <v>49125880.329999998</v>
      </c>
      <c r="M89" s="65">
        <f t="shared" si="10"/>
        <v>12692914.6</v>
      </c>
      <c r="N89" s="15"/>
      <c r="O89" s="15" t="s">
        <v>166</v>
      </c>
      <c r="P89" s="56"/>
    </row>
    <row r="90" spans="1:16" ht="18" customHeight="1">
      <c r="A90" s="9"/>
      <c r="B90" s="9" t="s">
        <v>165</v>
      </c>
      <c r="C90" s="23"/>
      <c r="D90" s="23"/>
      <c r="E90" s="64">
        <v>101091985.27</v>
      </c>
      <c r="F90" s="63">
        <v>5729599.7300000004</v>
      </c>
      <c r="G90" s="63">
        <v>3765555.14</v>
      </c>
      <c r="H90" s="63">
        <v>1561791.14</v>
      </c>
      <c r="I90" s="63">
        <v>458754.55</v>
      </c>
      <c r="J90" s="63">
        <v>105516066.5</v>
      </c>
      <c r="K90" s="63">
        <v>175465226.86000001</v>
      </c>
      <c r="L90" s="63">
        <v>43478087.329999998</v>
      </c>
      <c r="M90" s="63">
        <v>11992458.67</v>
      </c>
      <c r="N90" s="9"/>
      <c r="O90" s="9"/>
      <c r="P90" s="54" t="s">
        <v>164</v>
      </c>
    </row>
    <row r="91" spans="1:16" s="41" customFormat="1" ht="18" customHeight="1">
      <c r="A91" s="58"/>
      <c r="B91" s="49" t="s">
        <v>163</v>
      </c>
      <c r="C91" s="48"/>
      <c r="E91" s="68">
        <v>14707552.16</v>
      </c>
      <c r="F91" s="68">
        <v>71501</v>
      </c>
      <c r="G91" s="68">
        <v>335173.68</v>
      </c>
      <c r="H91" s="10">
        <v>0</v>
      </c>
      <c r="I91" s="68">
        <v>234920</v>
      </c>
      <c r="J91" s="68">
        <v>19591028</v>
      </c>
      <c r="K91" s="68">
        <v>15522714.280000001</v>
      </c>
      <c r="L91" s="67">
        <v>5647793</v>
      </c>
      <c r="M91" s="67">
        <v>700455.92999999993</v>
      </c>
      <c r="N91" s="52"/>
      <c r="O91" s="44"/>
      <c r="P91" s="43" t="s">
        <v>162</v>
      </c>
    </row>
    <row r="92" spans="1:16" s="13" customFormat="1" ht="18" customHeight="1">
      <c r="A92" s="15" t="s">
        <v>161</v>
      </c>
      <c r="B92" s="15"/>
      <c r="C92" s="57"/>
      <c r="D92" s="57"/>
      <c r="E92" s="65">
        <f t="shared" ref="E92:M92" si="11">E93</f>
        <v>28266409.41</v>
      </c>
      <c r="F92" s="66">
        <f t="shared" si="11"/>
        <v>2107720.75</v>
      </c>
      <c r="G92" s="66">
        <f t="shared" si="11"/>
        <v>1180807.75</v>
      </c>
      <c r="H92" s="66">
        <f t="shared" si="11"/>
        <v>0</v>
      </c>
      <c r="I92" s="66">
        <f t="shared" si="11"/>
        <v>718956</v>
      </c>
      <c r="J92" s="66">
        <f t="shared" si="11"/>
        <v>23521490</v>
      </c>
      <c r="K92" s="66">
        <f t="shared" si="11"/>
        <v>28251239.850000001</v>
      </c>
      <c r="L92" s="66">
        <f t="shared" si="11"/>
        <v>12009140</v>
      </c>
      <c r="M92" s="66">
        <f t="shared" si="11"/>
        <v>2234573.69</v>
      </c>
      <c r="N92" s="15"/>
      <c r="O92" s="15" t="s">
        <v>160</v>
      </c>
      <c r="P92" s="56"/>
    </row>
    <row r="93" spans="1:16" ht="18" customHeight="1">
      <c r="A93" s="9"/>
      <c r="B93" s="9" t="s">
        <v>159</v>
      </c>
      <c r="C93" s="23"/>
      <c r="D93" s="23"/>
      <c r="E93" s="64">
        <v>28266409.41</v>
      </c>
      <c r="F93" s="63">
        <v>2107720.75</v>
      </c>
      <c r="G93" s="63">
        <v>1180807.75</v>
      </c>
      <c r="H93" s="10">
        <v>0</v>
      </c>
      <c r="I93" s="63">
        <v>718956</v>
      </c>
      <c r="J93" s="63">
        <v>23521490</v>
      </c>
      <c r="K93" s="63">
        <v>28251239.850000001</v>
      </c>
      <c r="L93" s="63">
        <v>12009140</v>
      </c>
      <c r="M93" s="63">
        <v>2234573.69</v>
      </c>
      <c r="N93" s="9"/>
      <c r="O93" s="9"/>
      <c r="P93" s="54" t="s">
        <v>158</v>
      </c>
    </row>
    <row r="94" spans="1:16" ht="31.5" customHeight="1">
      <c r="A94" s="36"/>
      <c r="B94" s="40" t="s">
        <v>74</v>
      </c>
      <c r="C94" s="39">
        <v>19.2</v>
      </c>
      <c r="D94" s="40" t="s">
        <v>157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ht="20.25" customHeight="1">
      <c r="A95" s="34"/>
      <c r="B95" s="36" t="s">
        <v>72</v>
      </c>
      <c r="C95" s="39">
        <v>19.2</v>
      </c>
      <c r="D95" s="38" t="s">
        <v>71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1:16" ht="18" customHeight="1">
      <c r="A96" s="34"/>
      <c r="B96" s="36"/>
      <c r="C96" s="39"/>
      <c r="D96" s="38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7" t="s">
        <v>70</v>
      </c>
      <c r="P96" s="34"/>
    </row>
    <row r="97" spans="1:16" ht="3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1:16" s="36" customFormat="1">
      <c r="A98" s="85" t="s">
        <v>69</v>
      </c>
      <c r="B98" s="85"/>
      <c r="C98" s="85"/>
      <c r="D98" s="86"/>
      <c r="E98" s="91" t="s">
        <v>68</v>
      </c>
      <c r="F98" s="92"/>
      <c r="G98" s="92"/>
      <c r="H98" s="92"/>
      <c r="I98" s="92"/>
      <c r="J98" s="93"/>
      <c r="K98" s="94" t="s">
        <v>64</v>
      </c>
      <c r="L98" s="95"/>
      <c r="M98" s="95"/>
      <c r="N98" s="96" t="s">
        <v>67</v>
      </c>
      <c r="O98" s="85"/>
      <c r="P98" s="85"/>
    </row>
    <row r="99" spans="1:16" s="34" customFormat="1" ht="17.25">
      <c r="A99" s="87"/>
      <c r="B99" s="87"/>
      <c r="C99" s="87"/>
      <c r="D99" s="88"/>
      <c r="E99" s="98" t="s">
        <v>66</v>
      </c>
      <c r="F99" s="89"/>
      <c r="G99" s="89"/>
      <c r="H99" s="89"/>
      <c r="I99" s="89"/>
      <c r="J99" s="90"/>
      <c r="K99" s="99" t="s">
        <v>43</v>
      </c>
      <c r="L99" s="100"/>
      <c r="M99" s="100"/>
      <c r="N99" s="97"/>
      <c r="O99" s="87"/>
      <c r="P99" s="87"/>
    </row>
    <row r="100" spans="1:16" s="34" customFormat="1" ht="17.25">
      <c r="A100" s="87"/>
      <c r="B100" s="87"/>
      <c r="C100" s="87"/>
      <c r="D100" s="88"/>
      <c r="E100" s="32"/>
      <c r="F100" s="32" t="s">
        <v>65</v>
      </c>
      <c r="G100" s="32"/>
      <c r="H100" s="32"/>
      <c r="I100" s="32"/>
      <c r="J100" s="35"/>
      <c r="K100" s="31"/>
      <c r="L100" s="31" t="s">
        <v>64</v>
      </c>
      <c r="M100" s="31" t="s">
        <v>64</v>
      </c>
      <c r="N100" s="97"/>
      <c r="O100" s="87"/>
      <c r="P100" s="87"/>
    </row>
    <row r="101" spans="1:16" s="33" customFormat="1" ht="15" customHeight="1">
      <c r="A101" s="87"/>
      <c r="B101" s="87"/>
      <c r="C101" s="87"/>
      <c r="D101" s="88"/>
      <c r="E101" s="32" t="s">
        <v>63</v>
      </c>
      <c r="F101" s="32" t="s">
        <v>62</v>
      </c>
      <c r="G101" s="32" t="s">
        <v>61</v>
      </c>
      <c r="H101" s="32" t="s">
        <v>60</v>
      </c>
      <c r="I101" s="32" t="s">
        <v>59</v>
      </c>
      <c r="J101" s="31" t="s">
        <v>58</v>
      </c>
      <c r="K101" s="31" t="s">
        <v>57</v>
      </c>
      <c r="L101" s="31" t="s">
        <v>56</v>
      </c>
      <c r="M101" s="31" t="s">
        <v>55</v>
      </c>
      <c r="N101" s="97"/>
      <c r="O101" s="87"/>
      <c r="P101" s="87"/>
    </row>
    <row r="102" spans="1:16" s="26" customFormat="1" ht="21" customHeight="1">
      <c r="A102" s="87"/>
      <c r="B102" s="87"/>
      <c r="C102" s="87"/>
      <c r="D102" s="88"/>
      <c r="E102" s="32" t="s">
        <v>54</v>
      </c>
      <c r="F102" s="32" t="s">
        <v>53</v>
      </c>
      <c r="G102" s="32" t="s">
        <v>52</v>
      </c>
      <c r="H102" s="32" t="s">
        <v>51</v>
      </c>
      <c r="I102" s="32" t="s">
        <v>50</v>
      </c>
      <c r="J102" s="32" t="s">
        <v>49</v>
      </c>
      <c r="K102" s="31" t="s">
        <v>48</v>
      </c>
      <c r="L102" s="31" t="s">
        <v>47</v>
      </c>
      <c r="M102" s="31" t="s">
        <v>46</v>
      </c>
      <c r="N102" s="97"/>
      <c r="O102" s="87"/>
      <c r="P102" s="87"/>
    </row>
    <row r="103" spans="1:16" s="26" customFormat="1" ht="21" customHeight="1">
      <c r="A103" s="89"/>
      <c r="B103" s="89"/>
      <c r="C103" s="89"/>
      <c r="D103" s="90"/>
      <c r="E103" s="29" t="s">
        <v>45</v>
      </c>
      <c r="F103" s="30"/>
      <c r="G103" s="29"/>
      <c r="H103" s="29" t="s">
        <v>44</v>
      </c>
      <c r="I103" s="29"/>
      <c r="J103" s="29"/>
      <c r="K103" s="28" t="s">
        <v>43</v>
      </c>
      <c r="L103" s="28" t="s">
        <v>42</v>
      </c>
      <c r="M103" s="28" t="s">
        <v>41</v>
      </c>
      <c r="N103" s="98"/>
      <c r="O103" s="89"/>
      <c r="P103" s="89"/>
    </row>
    <row r="104" spans="1:16" s="55" customFormat="1" ht="15.75" customHeight="1">
      <c r="A104" s="15" t="s">
        <v>156</v>
      </c>
      <c r="B104" s="15"/>
      <c r="C104" s="57"/>
      <c r="D104" s="15"/>
      <c r="E104" s="65">
        <f t="shared" ref="E104:M104" si="12">SUM(E105:E110)</f>
        <v>136366851.75999999</v>
      </c>
      <c r="F104" s="65">
        <f t="shared" si="12"/>
        <v>5037618.1499999994</v>
      </c>
      <c r="G104" s="65">
        <f t="shared" si="12"/>
        <v>2430340.48</v>
      </c>
      <c r="H104" s="65">
        <f t="shared" si="12"/>
        <v>216072.67</v>
      </c>
      <c r="I104" s="65">
        <f t="shared" si="12"/>
        <v>3540303.9</v>
      </c>
      <c r="J104" s="65">
        <f t="shared" si="12"/>
        <v>156004239</v>
      </c>
      <c r="K104" s="65">
        <f t="shared" si="12"/>
        <v>140211898.48999998</v>
      </c>
      <c r="L104" s="65">
        <f t="shared" si="12"/>
        <v>72552877.730000004</v>
      </c>
      <c r="M104" s="65">
        <f t="shared" si="12"/>
        <v>50136161.590000004</v>
      </c>
      <c r="N104" s="24"/>
      <c r="O104" s="15" t="s">
        <v>155</v>
      </c>
      <c r="P104" s="56"/>
    </row>
    <row r="105" spans="1:16" s="26" customFormat="1" ht="15.75" customHeight="1">
      <c r="A105" s="9"/>
      <c r="B105" s="9" t="s">
        <v>154</v>
      </c>
      <c r="C105" s="57"/>
      <c r="D105" s="9"/>
      <c r="E105" s="64">
        <v>56400175.32</v>
      </c>
      <c r="F105" s="63">
        <v>4228880</v>
      </c>
      <c r="G105" s="63">
        <v>1854828.37</v>
      </c>
      <c r="H105" s="10">
        <v>0</v>
      </c>
      <c r="I105" s="63">
        <v>1771345.25</v>
      </c>
      <c r="J105" s="63">
        <v>48403911</v>
      </c>
      <c r="K105" s="63">
        <v>48240740.030000001</v>
      </c>
      <c r="L105" s="63">
        <v>33766159.289999999</v>
      </c>
      <c r="M105" s="63">
        <v>23749180.059999999</v>
      </c>
      <c r="N105" s="27"/>
      <c r="O105" s="27"/>
      <c r="P105" s="54" t="s">
        <v>153</v>
      </c>
    </row>
    <row r="106" spans="1:16" s="26" customFormat="1" ht="15.75" customHeight="1">
      <c r="A106" s="9"/>
      <c r="B106" s="9" t="s">
        <v>152</v>
      </c>
      <c r="C106" s="23"/>
      <c r="D106" s="9"/>
      <c r="E106" s="64">
        <v>22278161.050000001</v>
      </c>
      <c r="F106" s="63">
        <v>265338.8</v>
      </c>
      <c r="G106" s="63">
        <v>263353.88</v>
      </c>
      <c r="H106" s="10">
        <v>0</v>
      </c>
      <c r="I106" s="63">
        <v>218965</v>
      </c>
      <c r="J106" s="63">
        <v>28710443</v>
      </c>
      <c r="K106" s="63">
        <v>24008013.52</v>
      </c>
      <c r="L106" s="63">
        <v>8191778</v>
      </c>
      <c r="M106" s="63">
        <v>5185796.47</v>
      </c>
      <c r="N106" s="27"/>
      <c r="O106" s="9"/>
      <c r="P106" s="54" t="s">
        <v>151</v>
      </c>
    </row>
    <row r="107" spans="1:16" s="26" customFormat="1" ht="15.75" customHeight="1">
      <c r="A107" s="9"/>
      <c r="B107" s="9" t="s">
        <v>150</v>
      </c>
      <c r="C107" s="23"/>
      <c r="D107" s="9"/>
      <c r="E107" s="64">
        <v>13204843.25</v>
      </c>
      <c r="F107" s="63">
        <v>29975</v>
      </c>
      <c r="G107" s="63">
        <v>82356.649999999994</v>
      </c>
      <c r="H107" s="10">
        <v>0</v>
      </c>
      <c r="I107" s="63">
        <v>283925</v>
      </c>
      <c r="J107" s="63">
        <v>23237485</v>
      </c>
      <c r="K107" s="63">
        <v>18650445.809999999</v>
      </c>
      <c r="L107" s="63">
        <v>12663625.039999999</v>
      </c>
      <c r="M107" s="63">
        <v>6888727</v>
      </c>
      <c r="N107" s="27"/>
      <c r="O107" s="27"/>
      <c r="P107" s="54" t="s">
        <v>149</v>
      </c>
    </row>
    <row r="108" spans="1:16" ht="18" customHeight="1">
      <c r="A108" s="9"/>
      <c r="B108" s="9" t="s">
        <v>148</v>
      </c>
      <c r="C108" s="57"/>
      <c r="D108" s="9"/>
      <c r="E108" s="64">
        <v>14231508.039999999</v>
      </c>
      <c r="F108" s="63">
        <v>19011</v>
      </c>
      <c r="G108" s="63">
        <v>206801.58</v>
      </c>
      <c r="H108" s="10">
        <v>0</v>
      </c>
      <c r="I108" s="63">
        <v>139390</v>
      </c>
      <c r="J108" s="63">
        <v>9551816</v>
      </c>
      <c r="K108" s="63">
        <v>14332682.630000001</v>
      </c>
      <c r="L108" s="63">
        <v>3899466</v>
      </c>
      <c r="M108" s="63">
        <v>7381265.9000000004</v>
      </c>
      <c r="N108" s="27"/>
      <c r="O108" s="27"/>
      <c r="P108" s="54" t="s">
        <v>147</v>
      </c>
    </row>
    <row r="109" spans="1:16" ht="18" customHeight="1">
      <c r="A109" s="9"/>
      <c r="B109" s="9" t="s">
        <v>146</v>
      </c>
      <c r="C109" s="23"/>
      <c r="D109" s="9"/>
      <c r="E109" s="64">
        <v>16260712.560000001</v>
      </c>
      <c r="F109" s="63">
        <v>480429</v>
      </c>
      <c r="G109" s="63">
        <v>23000</v>
      </c>
      <c r="H109" s="63">
        <v>160989.45000000001</v>
      </c>
      <c r="I109" s="63">
        <v>261655</v>
      </c>
      <c r="J109" s="63">
        <v>25214979</v>
      </c>
      <c r="K109" s="63">
        <v>17683922.16</v>
      </c>
      <c r="L109" s="63">
        <v>4214994.9800000004</v>
      </c>
      <c r="M109" s="63">
        <v>790554.03</v>
      </c>
      <c r="N109" s="27"/>
      <c r="O109" s="27"/>
      <c r="P109" s="54" t="s">
        <v>145</v>
      </c>
    </row>
    <row r="110" spans="1:16" ht="18" customHeight="1">
      <c r="A110" s="9"/>
      <c r="B110" s="9" t="s">
        <v>144</v>
      </c>
      <c r="C110" s="57"/>
      <c r="D110" s="9"/>
      <c r="E110" s="64">
        <v>13991451.539999999</v>
      </c>
      <c r="F110" s="63">
        <v>13984.35</v>
      </c>
      <c r="G110" s="10">
        <v>0</v>
      </c>
      <c r="H110" s="63">
        <v>55083.22</v>
      </c>
      <c r="I110" s="63">
        <v>865023.65</v>
      </c>
      <c r="J110" s="63">
        <v>20885605</v>
      </c>
      <c r="K110" s="63">
        <v>17296094.34</v>
      </c>
      <c r="L110" s="63">
        <v>9816854.4199999999</v>
      </c>
      <c r="M110" s="63">
        <v>6140638.1299999999</v>
      </c>
      <c r="N110" s="27"/>
      <c r="O110" s="27"/>
      <c r="P110" s="54" t="s">
        <v>143</v>
      </c>
    </row>
    <row r="111" spans="1:16" s="13" customFormat="1" ht="18" customHeight="1">
      <c r="A111" s="15" t="s">
        <v>142</v>
      </c>
      <c r="B111" s="20"/>
      <c r="C111" s="57"/>
      <c r="D111" s="18"/>
      <c r="E111" s="17">
        <f t="shared" ref="E111:M111" si="13">SUM(E112:E113)</f>
        <v>61576514.759999998</v>
      </c>
      <c r="F111" s="17">
        <f t="shared" si="13"/>
        <v>3183480.9</v>
      </c>
      <c r="G111" s="17">
        <f t="shared" si="13"/>
        <v>3543344.0900000003</v>
      </c>
      <c r="H111" s="62">
        <f t="shared" si="13"/>
        <v>0</v>
      </c>
      <c r="I111" s="17">
        <f t="shared" si="13"/>
        <v>626716</v>
      </c>
      <c r="J111" s="17">
        <f t="shared" si="13"/>
        <v>89352651.770000011</v>
      </c>
      <c r="K111" s="17">
        <f t="shared" si="13"/>
        <v>54313603.519999996</v>
      </c>
      <c r="L111" s="17">
        <f t="shared" si="13"/>
        <v>23037746.210000001</v>
      </c>
      <c r="M111" s="17">
        <f t="shared" si="13"/>
        <v>3955407.5199999996</v>
      </c>
      <c r="N111" s="24"/>
      <c r="O111" s="15" t="s">
        <v>141</v>
      </c>
      <c r="P111" s="56"/>
    </row>
    <row r="112" spans="1:16" ht="18" customHeight="1">
      <c r="A112" s="9"/>
      <c r="B112" s="9" t="s">
        <v>140</v>
      </c>
      <c r="C112" s="23"/>
      <c r="D112" s="11"/>
      <c r="E112" s="10">
        <v>33939870.909999996</v>
      </c>
      <c r="F112" s="10">
        <v>1394984.9</v>
      </c>
      <c r="G112" s="10">
        <v>3067762.89</v>
      </c>
      <c r="H112" s="10">
        <v>0</v>
      </c>
      <c r="I112" s="10">
        <v>76750</v>
      </c>
      <c r="J112" s="10">
        <v>37257622</v>
      </c>
      <c r="K112" s="10">
        <v>39610796.719999999</v>
      </c>
      <c r="L112" s="10">
        <v>12911384.210000001</v>
      </c>
      <c r="M112" s="10">
        <v>2195685.36</v>
      </c>
      <c r="N112" s="27"/>
      <c r="O112" s="9"/>
      <c r="P112" s="54" t="s">
        <v>139</v>
      </c>
    </row>
    <row r="113" spans="1:17" ht="18" customHeight="1">
      <c r="A113" s="9"/>
      <c r="B113" s="9" t="s">
        <v>138</v>
      </c>
      <c r="C113" s="23"/>
      <c r="D113" s="11"/>
      <c r="E113" s="10">
        <v>27636643.850000001</v>
      </c>
      <c r="F113" s="10">
        <v>1788496</v>
      </c>
      <c r="G113" s="10">
        <v>475581.2</v>
      </c>
      <c r="H113" s="10">
        <v>0</v>
      </c>
      <c r="I113" s="10">
        <v>549966</v>
      </c>
      <c r="J113" s="10">
        <v>52095029.770000003</v>
      </c>
      <c r="K113" s="10">
        <v>14702806.800000001</v>
      </c>
      <c r="L113" s="10">
        <v>10126362</v>
      </c>
      <c r="M113" s="10">
        <v>1759722.16</v>
      </c>
      <c r="N113" s="27"/>
      <c r="O113" s="9"/>
      <c r="P113" s="54" t="s">
        <v>137</v>
      </c>
    </row>
    <row r="114" spans="1:17" s="13" customFormat="1" ht="18" customHeight="1">
      <c r="A114" s="15" t="s">
        <v>136</v>
      </c>
      <c r="B114" s="20"/>
      <c r="C114" s="57"/>
      <c r="D114" s="18"/>
      <c r="E114" s="17">
        <f t="shared" ref="E114:M114" si="14">SUM(E115:E117)</f>
        <v>54429420.830000006</v>
      </c>
      <c r="F114" s="17">
        <f t="shared" si="14"/>
        <v>586054.40000000002</v>
      </c>
      <c r="G114" s="17">
        <f t="shared" si="14"/>
        <v>1129195.45</v>
      </c>
      <c r="H114" s="17">
        <f t="shared" si="14"/>
        <v>0</v>
      </c>
      <c r="I114" s="17">
        <f t="shared" si="14"/>
        <v>653636.58000000007</v>
      </c>
      <c r="J114" s="17">
        <f t="shared" si="14"/>
        <v>45675483.090000004</v>
      </c>
      <c r="K114" s="17">
        <f t="shared" si="14"/>
        <v>42581277.540000007</v>
      </c>
      <c r="L114" s="17">
        <f t="shared" si="14"/>
        <v>31291352.749999996</v>
      </c>
      <c r="M114" s="17">
        <f t="shared" si="14"/>
        <v>1867728.6</v>
      </c>
      <c r="N114" s="24"/>
      <c r="O114" s="15" t="s">
        <v>135</v>
      </c>
      <c r="P114" s="56"/>
    </row>
    <row r="115" spans="1:17" ht="18" customHeight="1">
      <c r="A115" s="9"/>
      <c r="B115" s="9" t="s">
        <v>134</v>
      </c>
      <c r="C115" s="23"/>
      <c r="D115" s="11"/>
      <c r="E115" s="10">
        <v>25329071.880000003</v>
      </c>
      <c r="F115" s="10">
        <v>479014</v>
      </c>
      <c r="G115" s="10">
        <v>976464.75</v>
      </c>
      <c r="H115" s="10">
        <v>0</v>
      </c>
      <c r="I115" s="10">
        <v>334511.89</v>
      </c>
      <c r="J115" s="10">
        <v>17427465.710000001</v>
      </c>
      <c r="K115" s="10">
        <v>18078787.650000002</v>
      </c>
      <c r="L115" s="10">
        <v>18013853.259999998</v>
      </c>
      <c r="M115" s="10">
        <v>724034</v>
      </c>
      <c r="N115" s="27"/>
      <c r="O115" s="9"/>
      <c r="P115" s="54" t="s">
        <v>133</v>
      </c>
    </row>
    <row r="116" spans="1:17" ht="18" customHeight="1">
      <c r="A116" s="9"/>
      <c r="B116" s="9" t="s">
        <v>132</v>
      </c>
      <c r="C116" s="23"/>
      <c r="D116" s="11"/>
      <c r="E116" s="10">
        <v>15926865.27</v>
      </c>
      <c r="F116" s="10">
        <v>89384</v>
      </c>
      <c r="G116" s="10">
        <v>71991.44</v>
      </c>
      <c r="H116" s="10">
        <v>0</v>
      </c>
      <c r="I116" s="10">
        <v>248139.69</v>
      </c>
      <c r="J116" s="10">
        <v>13283064</v>
      </c>
      <c r="K116" s="10">
        <v>12991935.66</v>
      </c>
      <c r="L116" s="10">
        <v>9717464.879999999</v>
      </c>
      <c r="M116" s="10">
        <v>605905.85</v>
      </c>
      <c r="N116" s="27"/>
      <c r="O116" s="9"/>
      <c r="P116" s="54" t="s">
        <v>131</v>
      </c>
    </row>
    <row r="117" spans="1:17" s="41" customFormat="1" ht="18" customHeight="1">
      <c r="B117" s="49" t="s">
        <v>130</v>
      </c>
      <c r="C117" s="48"/>
      <c r="E117" s="46">
        <v>13173483.68</v>
      </c>
      <c r="F117" s="46">
        <v>17656.400000000001</v>
      </c>
      <c r="G117" s="46">
        <v>80739.259999999995</v>
      </c>
      <c r="H117" s="10">
        <v>0</v>
      </c>
      <c r="I117" s="46">
        <v>70985</v>
      </c>
      <c r="J117" s="46">
        <v>14964953.379999999</v>
      </c>
      <c r="K117" s="46">
        <v>11510554.23</v>
      </c>
      <c r="L117" s="47">
        <v>3560034.6100000003</v>
      </c>
      <c r="M117" s="47">
        <v>537788.75</v>
      </c>
      <c r="N117" s="52"/>
      <c r="O117" s="44"/>
      <c r="P117" s="43" t="s">
        <v>129</v>
      </c>
      <c r="Q117" s="59"/>
    </row>
    <row r="118" spans="1:17" s="13" customFormat="1" ht="18" customHeight="1">
      <c r="A118" s="15" t="s">
        <v>128</v>
      </c>
      <c r="B118" s="20"/>
      <c r="C118" s="57"/>
      <c r="D118" s="18"/>
      <c r="E118" s="17">
        <f t="shared" ref="E118:M118" si="15">E119</f>
        <v>35048931.979999997</v>
      </c>
      <c r="F118" s="17">
        <f t="shared" si="15"/>
        <v>889867</v>
      </c>
      <c r="G118" s="17">
        <f t="shared" si="15"/>
        <v>3062948.36</v>
      </c>
      <c r="H118" s="17">
        <f t="shared" si="15"/>
        <v>0</v>
      </c>
      <c r="I118" s="17">
        <f t="shared" si="15"/>
        <v>280245</v>
      </c>
      <c r="J118" s="17">
        <f t="shared" si="15"/>
        <v>34645817.25</v>
      </c>
      <c r="K118" s="17">
        <f t="shared" si="15"/>
        <v>36869867.789999999</v>
      </c>
      <c r="L118" s="17">
        <f t="shared" si="15"/>
        <v>25467666.25</v>
      </c>
      <c r="M118" s="17">
        <f t="shared" si="15"/>
        <v>1811869.1</v>
      </c>
      <c r="N118" s="24"/>
      <c r="O118" s="15" t="s">
        <v>127</v>
      </c>
      <c r="P118" s="56"/>
    </row>
    <row r="119" spans="1:17" ht="18" customHeight="1">
      <c r="A119" s="9"/>
      <c r="B119" s="9" t="s">
        <v>126</v>
      </c>
      <c r="C119" s="23"/>
      <c r="D119" s="11"/>
      <c r="E119" s="10">
        <v>35048931.979999997</v>
      </c>
      <c r="F119" s="10">
        <v>889867</v>
      </c>
      <c r="G119" s="10">
        <v>3062948.36</v>
      </c>
      <c r="H119" s="10">
        <v>0</v>
      </c>
      <c r="I119" s="10">
        <v>280245</v>
      </c>
      <c r="J119" s="10">
        <v>34645817.25</v>
      </c>
      <c r="K119" s="10">
        <v>36869867.789999999</v>
      </c>
      <c r="L119" s="10">
        <v>25467666.25</v>
      </c>
      <c r="M119" s="10">
        <v>1811869.1</v>
      </c>
      <c r="N119" s="27"/>
      <c r="O119" s="9"/>
      <c r="P119" s="54" t="s">
        <v>125</v>
      </c>
    </row>
    <row r="120" spans="1:17" s="13" customFormat="1" ht="18" customHeight="1">
      <c r="A120" s="15" t="s">
        <v>124</v>
      </c>
      <c r="B120" s="15"/>
      <c r="C120" s="57"/>
      <c r="D120" s="18"/>
      <c r="E120" s="17">
        <f t="shared" ref="E120:M120" si="16">SUM(E121:E122)</f>
        <v>58825919.829999998</v>
      </c>
      <c r="F120" s="17">
        <f t="shared" si="16"/>
        <v>2372697.87</v>
      </c>
      <c r="G120" s="17">
        <f t="shared" si="16"/>
        <v>6649051.8200000003</v>
      </c>
      <c r="H120" s="17">
        <f t="shared" si="16"/>
        <v>2497494</v>
      </c>
      <c r="I120" s="17">
        <f t="shared" si="16"/>
        <v>334272.74</v>
      </c>
      <c r="J120" s="17">
        <f t="shared" si="16"/>
        <v>52879296</v>
      </c>
      <c r="K120" s="17">
        <f t="shared" si="16"/>
        <v>60048374.570000008</v>
      </c>
      <c r="L120" s="17">
        <f t="shared" si="16"/>
        <v>19847185.009999998</v>
      </c>
      <c r="M120" s="17">
        <f t="shared" si="16"/>
        <v>12938348.800000001</v>
      </c>
      <c r="N120" s="24"/>
      <c r="O120" s="15" t="s">
        <v>123</v>
      </c>
      <c r="P120" s="56"/>
    </row>
    <row r="121" spans="1:17" ht="18" customHeight="1">
      <c r="A121" s="9"/>
      <c r="B121" s="9" t="s">
        <v>122</v>
      </c>
      <c r="C121" s="23"/>
      <c r="D121" s="11"/>
      <c r="E121" s="10">
        <v>18625652.210000001</v>
      </c>
      <c r="F121" s="10">
        <v>1165738.57</v>
      </c>
      <c r="G121" s="10">
        <v>627819.84</v>
      </c>
      <c r="H121" s="10">
        <v>0</v>
      </c>
      <c r="I121" s="10">
        <v>139190.74</v>
      </c>
      <c r="J121" s="10">
        <v>16172736</v>
      </c>
      <c r="K121" s="10">
        <v>19892140.23</v>
      </c>
      <c r="L121" s="10">
        <v>4213282</v>
      </c>
      <c r="M121" s="10">
        <v>5686432.9199999999</v>
      </c>
      <c r="N121" s="27"/>
      <c r="O121" s="9"/>
      <c r="P121" s="54" t="s">
        <v>121</v>
      </c>
    </row>
    <row r="122" spans="1:17" ht="18" customHeight="1">
      <c r="A122" s="9"/>
      <c r="B122" s="21" t="s">
        <v>120</v>
      </c>
      <c r="C122" s="23"/>
      <c r="D122" s="11"/>
      <c r="E122" s="10">
        <v>40200267.619999997</v>
      </c>
      <c r="F122" s="10">
        <v>1206959.3</v>
      </c>
      <c r="G122" s="10">
        <v>6021231.9800000004</v>
      </c>
      <c r="H122" s="10">
        <v>2497494</v>
      </c>
      <c r="I122" s="10">
        <v>195082</v>
      </c>
      <c r="J122" s="10">
        <v>36706560</v>
      </c>
      <c r="K122" s="10">
        <v>40156234.340000004</v>
      </c>
      <c r="L122" s="10">
        <v>15633903.01</v>
      </c>
      <c r="M122" s="10">
        <v>7251915.8799999999</v>
      </c>
      <c r="N122" s="27"/>
      <c r="O122" s="9"/>
      <c r="P122" s="54" t="s">
        <v>119</v>
      </c>
    </row>
    <row r="123" spans="1:17" s="13" customFormat="1" ht="18" customHeight="1">
      <c r="A123" s="15" t="s">
        <v>118</v>
      </c>
      <c r="B123" s="15"/>
      <c r="C123" s="57"/>
      <c r="D123" s="18"/>
      <c r="E123" s="17">
        <f t="shared" ref="E123:M123" si="17">SUM(E124:E124)</f>
        <v>21314416.449999999</v>
      </c>
      <c r="F123" s="17">
        <f t="shared" si="17"/>
        <v>375424.95</v>
      </c>
      <c r="G123" s="17">
        <f t="shared" si="17"/>
        <v>705033.89</v>
      </c>
      <c r="H123" s="17">
        <f t="shared" si="17"/>
        <v>0</v>
      </c>
      <c r="I123" s="17">
        <f t="shared" si="17"/>
        <v>330665.40000000002</v>
      </c>
      <c r="J123" s="17">
        <f t="shared" si="17"/>
        <v>19351988</v>
      </c>
      <c r="K123" s="17">
        <f t="shared" si="17"/>
        <v>26551481.73</v>
      </c>
      <c r="L123" s="17">
        <f t="shared" si="17"/>
        <v>4806300</v>
      </c>
      <c r="M123" s="17">
        <f t="shared" si="17"/>
        <v>7531595.2999999998</v>
      </c>
      <c r="N123" s="24"/>
      <c r="O123" s="15" t="s">
        <v>117</v>
      </c>
      <c r="P123" s="56"/>
    </row>
    <row r="124" spans="1:17" ht="18" customHeight="1">
      <c r="A124" s="9"/>
      <c r="B124" s="9" t="s">
        <v>116</v>
      </c>
      <c r="C124" s="23"/>
      <c r="D124" s="11"/>
      <c r="E124" s="10">
        <v>21314416.449999999</v>
      </c>
      <c r="F124" s="10">
        <v>375424.95</v>
      </c>
      <c r="G124" s="10">
        <v>705033.89</v>
      </c>
      <c r="H124" s="10">
        <v>0</v>
      </c>
      <c r="I124" s="10">
        <v>330665.40000000002</v>
      </c>
      <c r="J124" s="10">
        <v>19351988</v>
      </c>
      <c r="K124" s="10">
        <v>26551481.73</v>
      </c>
      <c r="L124" s="10">
        <v>4806300</v>
      </c>
      <c r="M124" s="10">
        <v>7531595.2999999998</v>
      </c>
      <c r="N124" s="27"/>
      <c r="O124" s="9"/>
      <c r="P124" s="54" t="s">
        <v>115</v>
      </c>
    </row>
    <row r="125" spans="1:17" ht="26.25" customHeight="1">
      <c r="A125" s="36"/>
      <c r="B125" s="40" t="s">
        <v>74</v>
      </c>
      <c r="C125" s="39">
        <v>19.2</v>
      </c>
      <c r="D125" s="40" t="s">
        <v>73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7" ht="20.25" customHeight="1">
      <c r="A126" s="34"/>
      <c r="B126" s="36" t="s">
        <v>72</v>
      </c>
      <c r="C126" s="39">
        <v>19.2</v>
      </c>
      <c r="D126" s="38" t="s">
        <v>71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</row>
    <row r="127" spans="1:17" ht="20.25" customHeight="1">
      <c r="A127" s="34"/>
      <c r="B127" s="36"/>
      <c r="C127" s="39"/>
      <c r="D127" s="38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7" t="s">
        <v>70</v>
      </c>
      <c r="P127" s="34"/>
    </row>
    <row r="128" spans="1:17" ht="9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</row>
    <row r="129" spans="1:19" s="36" customFormat="1" ht="24" customHeight="1">
      <c r="A129" s="85" t="s">
        <v>69</v>
      </c>
      <c r="B129" s="85"/>
      <c r="C129" s="85"/>
      <c r="D129" s="86"/>
      <c r="E129" s="91" t="s">
        <v>68</v>
      </c>
      <c r="F129" s="92"/>
      <c r="G129" s="92"/>
      <c r="H129" s="92"/>
      <c r="I129" s="92"/>
      <c r="J129" s="93"/>
      <c r="K129" s="94" t="s">
        <v>64</v>
      </c>
      <c r="L129" s="95"/>
      <c r="M129" s="95"/>
      <c r="N129" s="96" t="s">
        <v>67</v>
      </c>
      <c r="O129" s="85"/>
      <c r="P129" s="85"/>
    </row>
    <row r="130" spans="1:19" s="34" customFormat="1" ht="17.25">
      <c r="A130" s="87"/>
      <c r="B130" s="87"/>
      <c r="C130" s="87"/>
      <c r="D130" s="88"/>
      <c r="E130" s="98" t="s">
        <v>66</v>
      </c>
      <c r="F130" s="89"/>
      <c r="G130" s="89"/>
      <c r="H130" s="89"/>
      <c r="I130" s="89"/>
      <c r="J130" s="90"/>
      <c r="K130" s="99" t="s">
        <v>43</v>
      </c>
      <c r="L130" s="100"/>
      <c r="M130" s="100"/>
      <c r="N130" s="97"/>
      <c r="O130" s="87"/>
      <c r="P130" s="87"/>
    </row>
    <row r="131" spans="1:19" s="34" customFormat="1" ht="17.25">
      <c r="A131" s="87"/>
      <c r="B131" s="87"/>
      <c r="C131" s="87"/>
      <c r="D131" s="88"/>
      <c r="E131" s="32"/>
      <c r="F131" s="32" t="s">
        <v>65</v>
      </c>
      <c r="G131" s="32"/>
      <c r="H131" s="32"/>
      <c r="I131" s="32"/>
      <c r="J131" s="35"/>
      <c r="K131" s="31"/>
      <c r="L131" s="31" t="s">
        <v>64</v>
      </c>
      <c r="M131" s="31" t="s">
        <v>64</v>
      </c>
      <c r="N131" s="97"/>
      <c r="O131" s="87"/>
      <c r="P131" s="87"/>
    </row>
    <row r="132" spans="1:19" s="33" customFormat="1" ht="16.5" customHeight="1">
      <c r="A132" s="87"/>
      <c r="B132" s="87"/>
      <c r="C132" s="87"/>
      <c r="D132" s="88"/>
      <c r="E132" s="32" t="s">
        <v>63</v>
      </c>
      <c r="F132" s="32" t="s">
        <v>62</v>
      </c>
      <c r="G132" s="32" t="s">
        <v>61</v>
      </c>
      <c r="H132" s="32" t="s">
        <v>60</v>
      </c>
      <c r="I132" s="32" t="s">
        <v>59</v>
      </c>
      <c r="J132" s="31" t="s">
        <v>58</v>
      </c>
      <c r="K132" s="31" t="s">
        <v>57</v>
      </c>
      <c r="L132" s="31" t="s">
        <v>56</v>
      </c>
      <c r="M132" s="31" t="s">
        <v>55</v>
      </c>
      <c r="N132" s="97"/>
      <c r="O132" s="87"/>
      <c r="P132" s="87"/>
    </row>
    <row r="133" spans="1:19" s="26" customFormat="1" ht="21" customHeight="1">
      <c r="A133" s="87"/>
      <c r="B133" s="87"/>
      <c r="C133" s="87"/>
      <c r="D133" s="88"/>
      <c r="E133" s="32" t="s">
        <v>54</v>
      </c>
      <c r="F133" s="32" t="s">
        <v>53</v>
      </c>
      <c r="G133" s="32" t="s">
        <v>52</v>
      </c>
      <c r="H133" s="32" t="s">
        <v>51</v>
      </c>
      <c r="I133" s="32" t="s">
        <v>50</v>
      </c>
      <c r="J133" s="32" t="s">
        <v>49</v>
      </c>
      <c r="K133" s="31" t="s">
        <v>48</v>
      </c>
      <c r="L133" s="31" t="s">
        <v>47</v>
      </c>
      <c r="M133" s="31" t="s">
        <v>46</v>
      </c>
      <c r="N133" s="97"/>
      <c r="O133" s="87"/>
      <c r="P133" s="87"/>
    </row>
    <row r="134" spans="1:19" s="26" customFormat="1" ht="21" customHeight="1">
      <c r="A134" s="89"/>
      <c r="B134" s="89"/>
      <c r="C134" s="89"/>
      <c r="D134" s="90"/>
      <c r="E134" s="29" t="s">
        <v>45</v>
      </c>
      <c r="F134" s="30"/>
      <c r="G134" s="29"/>
      <c r="H134" s="29" t="s">
        <v>44</v>
      </c>
      <c r="I134" s="29"/>
      <c r="J134" s="29"/>
      <c r="K134" s="28" t="s">
        <v>43</v>
      </c>
      <c r="L134" s="28" t="s">
        <v>42</v>
      </c>
      <c r="M134" s="28" t="s">
        <v>41</v>
      </c>
      <c r="N134" s="98"/>
      <c r="O134" s="89"/>
      <c r="P134" s="89"/>
    </row>
    <row r="135" spans="1:19" s="41" customFormat="1" ht="15" customHeight="1">
      <c r="B135" s="61" t="s">
        <v>114</v>
      </c>
      <c r="C135" s="60"/>
      <c r="E135" s="46">
        <v>14688894.42</v>
      </c>
      <c r="F135" s="46">
        <v>274118</v>
      </c>
      <c r="G135" s="46">
        <v>255591.23</v>
      </c>
      <c r="H135" s="46">
        <v>0</v>
      </c>
      <c r="I135" s="46">
        <v>58130</v>
      </c>
      <c r="J135" s="46">
        <v>8999796</v>
      </c>
      <c r="K135" s="46">
        <v>14833178.279999999</v>
      </c>
      <c r="L135" s="47">
        <v>5590602.5099999998</v>
      </c>
      <c r="M135" s="47">
        <v>7712106.7599999998</v>
      </c>
      <c r="N135" s="52"/>
      <c r="O135" s="44"/>
      <c r="P135" s="43" t="s">
        <v>113</v>
      </c>
      <c r="Q135" s="59"/>
      <c r="R135" s="58"/>
      <c r="S135" s="58"/>
    </row>
    <row r="136" spans="1:19" s="55" customFormat="1" ht="15" customHeight="1">
      <c r="A136" s="15" t="s">
        <v>112</v>
      </c>
      <c r="B136" s="15"/>
      <c r="C136" s="57"/>
      <c r="D136" s="18"/>
      <c r="E136" s="17">
        <f t="shared" ref="E136:M136" si="18">SUM(E137:E140)</f>
        <v>133900954</v>
      </c>
      <c r="F136" s="17">
        <f t="shared" si="18"/>
        <v>5904885.5999999996</v>
      </c>
      <c r="G136" s="17">
        <f t="shared" si="18"/>
        <v>2852988.5100000002</v>
      </c>
      <c r="H136" s="17">
        <f t="shared" si="18"/>
        <v>2081011.7</v>
      </c>
      <c r="I136" s="17">
        <f t="shared" si="18"/>
        <v>907851.05</v>
      </c>
      <c r="J136" s="17">
        <f t="shared" si="18"/>
        <v>120420692.33</v>
      </c>
      <c r="K136" s="17">
        <f t="shared" si="18"/>
        <v>141223251.85999998</v>
      </c>
      <c r="L136" s="17">
        <f t="shared" si="18"/>
        <v>51837415.600000001</v>
      </c>
      <c r="M136" s="17">
        <f t="shared" si="18"/>
        <v>48316163.460000008</v>
      </c>
      <c r="N136" s="24"/>
      <c r="O136" s="15" t="s">
        <v>111</v>
      </c>
      <c r="P136" s="56"/>
    </row>
    <row r="137" spans="1:19" s="26" customFormat="1" ht="15" customHeight="1">
      <c r="A137" s="9"/>
      <c r="B137" s="9" t="s">
        <v>110</v>
      </c>
      <c r="C137" s="23"/>
      <c r="D137" s="11"/>
      <c r="E137" s="10">
        <v>69384310.140000001</v>
      </c>
      <c r="F137" s="10">
        <v>2647129.4</v>
      </c>
      <c r="G137" s="10">
        <v>1549940.86</v>
      </c>
      <c r="H137" s="10">
        <v>2081011.7</v>
      </c>
      <c r="I137" s="10">
        <v>403073.3</v>
      </c>
      <c r="J137" s="10">
        <v>51183782.329999998</v>
      </c>
      <c r="K137" s="10">
        <v>65557633.289999992</v>
      </c>
      <c r="L137" s="10">
        <v>17446400</v>
      </c>
      <c r="M137" s="10">
        <v>28259214.140000001</v>
      </c>
      <c r="N137" s="27"/>
      <c r="O137" s="9"/>
      <c r="P137" s="23" t="s">
        <v>109</v>
      </c>
    </row>
    <row r="138" spans="1:19" s="26" customFormat="1" ht="15" customHeight="1">
      <c r="A138" s="9"/>
      <c r="B138" s="21" t="s">
        <v>108</v>
      </c>
      <c r="C138" s="23"/>
      <c r="D138" s="11"/>
      <c r="E138" s="10">
        <v>19105550.670000002</v>
      </c>
      <c r="F138" s="10">
        <v>610132</v>
      </c>
      <c r="G138" s="10">
        <v>590192.31999999995</v>
      </c>
      <c r="H138" s="10">
        <v>0</v>
      </c>
      <c r="I138" s="10">
        <v>170819</v>
      </c>
      <c r="J138" s="10">
        <v>16081036</v>
      </c>
      <c r="K138" s="10">
        <v>20210046.349999998</v>
      </c>
      <c r="L138" s="10">
        <v>8898933</v>
      </c>
      <c r="M138" s="10">
        <v>1455465.7</v>
      </c>
      <c r="N138" s="27"/>
      <c r="O138" s="9"/>
      <c r="P138" s="54" t="s">
        <v>107</v>
      </c>
    </row>
    <row r="139" spans="1:19" s="26" customFormat="1" ht="15" customHeight="1">
      <c r="A139" s="9"/>
      <c r="B139" s="9" t="s">
        <v>106</v>
      </c>
      <c r="C139" s="23"/>
      <c r="D139" s="11"/>
      <c r="E139" s="10">
        <v>21774945.640000001</v>
      </c>
      <c r="F139" s="10">
        <v>1367936.4</v>
      </c>
      <c r="G139" s="10">
        <v>314300.63</v>
      </c>
      <c r="H139" s="10">
        <v>0</v>
      </c>
      <c r="I139" s="10">
        <v>210408.75</v>
      </c>
      <c r="J139" s="10">
        <v>17170386</v>
      </c>
      <c r="K139" s="10">
        <v>26422097.41</v>
      </c>
      <c r="L139" s="10">
        <v>5494780</v>
      </c>
      <c r="M139" s="10">
        <v>5312005</v>
      </c>
      <c r="N139" s="27"/>
      <c r="O139" s="9"/>
      <c r="P139" s="54" t="s">
        <v>105</v>
      </c>
    </row>
    <row r="140" spans="1:19" ht="15" customHeight="1">
      <c r="A140" s="9"/>
      <c r="B140" s="21" t="s">
        <v>104</v>
      </c>
      <c r="C140" s="12"/>
      <c r="D140" s="11"/>
      <c r="E140" s="10">
        <v>23636147.550000001</v>
      </c>
      <c r="F140" s="10">
        <v>1279687.8</v>
      </c>
      <c r="G140" s="10">
        <v>398554.7</v>
      </c>
      <c r="H140" s="10">
        <v>0</v>
      </c>
      <c r="I140" s="10">
        <v>123550</v>
      </c>
      <c r="J140" s="10">
        <v>35985488</v>
      </c>
      <c r="K140" s="10">
        <v>29033474.810000002</v>
      </c>
      <c r="L140" s="10">
        <v>19997302.600000001</v>
      </c>
      <c r="M140" s="10">
        <v>13289478.620000001</v>
      </c>
      <c r="N140" s="27"/>
      <c r="O140" s="9"/>
      <c r="P140" s="8" t="s">
        <v>103</v>
      </c>
    </row>
    <row r="141" spans="1:19" s="13" customFormat="1" ht="15" customHeight="1">
      <c r="A141" s="15" t="s">
        <v>102</v>
      </c>
      <c r="B141" s="15"/>
      <c r="C141" s="19"/>
      <c r="D141" s="18"/>
      <c r="E141" s="17">
        <f t="shared" ref="E141:M141" si="19">SUM(E142:E146)</f>
        <v>316458345.53999996</v>
      </c>
      <c r="F141" s="17">
        <f t="shared" si="19"/>
        <v>12430942.5</v>
      </c>
      <c r="G141" s="17">
        <f t="shared" si="19"/>
        <v>10806744.35</v>
      </c>
      <c r="H141" s="17">
        <f t="shared" si="19"/>
        <v>4524249.68</v>
      </c>
      <c r="I141" s="17">
        <f t="shared" si="19"/>
        <v>4059346.38</v>
      </c>
      <c r="J141" s="17">
        <f t="shared" si="19"/>
        <v>242496722.34999999</v>
      </c>
      <c r="K141" s="17">
        <f t="shared" si="19"/>
        <v>292247643.47000003</v>
      </c>
      <c r="L141" s="17">
        <f t="shared" si="19"/>
        <v>247700019.29999998</v>
      </c>
      <c r="M141" s="17">
        <f t="shared" si="19"/>
        <v>25942290.539999999</v>
      </c>
      <c r="N141" s="24"/>
      <c r="O141" s="15" t="s">
        <v>101</v>
      </c>
      <c r="P141" s="14"/>
    </row>
    <row r="142" spans="1:19" ht="22.5" customHeight="1">
      <c r="A142" s="9"/>
      <c r="B142" s="9" t="s">
        <v>100</v>
      </c>
      <c r="C142" s="12"/>
      <c r="D142" s="11"/>
      <c r="E142" s="10">
        <v>144511152.66</v>
      </c>
      <c r="F142" s="10">
        <v>6403560.7999999998</v>
      </c>
      <c r="G142" s="10">
        <v>8216163.3600000003</v>
      </c>
      <c r="H142" s="10">
        <v>4524249.68</v>
      </c>
      <c r="I142" s="10">
        <v>2313213.35</v>
      </c>
      <c r="J142" s="10">
        <v>141831465.34999999</v>
      </c>
      <c r="K142" s="10">
        <v>161308177.34000003</v>
      </c>
      <c r="L142" s="10">
        <v>111999350.50999999</v>
      </c>
      <c r="M142" s="10">
        <v>19376564.530000001</v>
      </c>
      <c r="N142" s="27"/>
      <c r="O142" s="9"/>
      <c r="P142" s="8" t="s">
        <v>99</v>
      </c>
    </row>
    <row r="143" spans="1:19" ht="22.5" customHeight="1">
      <c r="A143" s="9"/>
      <c r="B143" s="21" t="s">
        <v>98</v>
      </c>
      <c r="C143" s="12"/>
      <c r="D143" s="11"/>
      <c r="E143" s="10">
        <v>28948286.420000002</v>
      </c>
      <c r="F143" s="10">
        <v>1040992.1</v>
      </c>
      <c r="G143" s="10">
        <v>828476.49</v>
      </c>
      <c r="H143" s="10">
        <v>0</v>
      </c>
      <c r="I143" s="10">
        <v>148670</v>
      </c>
      <c r="J143" s="10">
        <v>21714162</v>
      </c>
      <c r="K143" s="10">
        <v>30363666.649999999</v>
      </c>
      <c r="L143" s="10">
        <v>12851794.99</v>
      </c>
      <c r="M143" s="10">
        <v>1200920.33</v>
      </c>
      <c r="N143" s="27"/>
      <c r="O143" s="9"/>
      <c r="P143" s="8" t="s">
        <v>97</v>
      </c>
    </row>
    <row r="144" spans="1:19" ht="22.5" customHeight="1">
      <c r="A144" s="9"/>
      <c r="B144" s="9" t="s">
        <v>96</v>
      </c>
      <c r="C144" s="12"/>
      <c r="D144" s="11"/>
      <c r="E144" s="10">
        <v>26095916.579999998</v>
      </c>
      <c r="F144" s="10">
        <v>481495</v>
      </c>
      <c r="G144" s="10">
        <v>627122.09</v>
      </c>
      <c r="H144" s="10">
        <v>0</v>
      </c>
      <c r="I144" s="10">
        <v>225019</v>
      </c>
      <c r="J144" s="10">
        <v>15769635</v>
      </c>
      <c r="K144" s="10">
        <v>31174522.469999999</v>
      </c>
      <c r="L144" s="10">
        <v>11845540</v>
      </c>
      <c r="M144" s="10">
        <v>1704144.5499999998</v>
      </c>
      <c r="N144" s="27"/>
      <c r="O144" s="9"/>
      <c r="P144" s="8" t="s">
        <v>95</v>
      </c>
    </row>
    <row r="145" spans="1:18" ht="22.5" customHeight="1">
      <c r="A145" s="9"/>
      <c r="B145" s="9" t="s">
        <v>94</v>
      </c>
      <c r="C145" s="12"/>
      <c r="D145" s="11"/>
      <c r="E145" s="10">
        <v>27713475.52</v>
      </c>
      <c r="F145" s="10">
        <v>1748266.6</v>
      </c>
      <c r="G145" s="10">
        <v>892582.41</v>
      </c>
      <c r="H145" s="10">
        <v>0</v>
      </c>
      <c r="I145" s="10">
        <v>608238</v>
      </c>
      <c r="J145" s="10">
        <v>22535076</v>
      </c>
      <c r="K145" s="10">
        <v>25886275.419999998</v>
      </c>
      <c r="L145" s="10">
        <v>20304465.449999999</v>
      </c>
      <c r="M145" s="10">
        <v>1105271</v>
      </c>
      <c r="N145" s="27"/>
      <c r="O145" s="9"/>
      <c r="P145" s="8" t="s">
        <v>93</v>
      </c>
    </row>
    <row r="146" spans="1:18" ht="22.5" customHeight="1">
      <c r="A146" s="9"/>
      <c r="B146" s="21" t="s">
        <v>92</v>
      </c>
      <c r="C146" s="12"/>
      <c r="D146" s="11"/>
      <c r="E146" s="10">
        <v>89189514.359999999</v>
      </c>
      <c r="F146" s="10">
        <v>2756628</v>
      </c>
      <c r="G146" s="10">
        <v>242400</v>
      </c>
      <c r="H146" s="10">
        <v>0</v>
      </c>
      <c r="I146" s="10">
        <v>764206.03</v>
      </c>
      <c r="J146" s="10">
        <v>40646384</v>
      </c>
      <c r="K146" s="10">
        <v>43515001.589999996</v>
      </c>
      <c r="L146" s="10">
        <v>90698868.349999994</v>
      </c>
      <c r="M146" s="10">
        <v>2555390.13</v>
      </c>
      <c r="N146" s="27"/>
      <c r="O146" s="9"/>
      <c r="P146" s="8" t="s">
        <v>91</v>
      </c>
    </row>
    <row r="147" spans="1:18" s="13" customFormat="1" ht="18.75" customHeight="1">
      <c r="A147" s="15" t="s">
        <v>90</v>
      </c>
      <c r="B147" s="20"/>
      <c r="C147" s="19"/>
      <c r="D147" s="18"/>
      <c r="E147" s="17">
        <f t="shared" ref="E147:M147" si="20">SUM(E148:E149)</f>
        <v>39562681.240000002</v>
      </c>
      <c r="F147" s="17">
        <f t="shared" si="20"/>
        <v>2412169.4</v>
      </c>
      <c r="G147" s="17">
        <f t="shared" si="20"/>
        <v>1735169.1300000001</v>
      </c>
      <c r="H147" s="17">
        <f t="shared" si="20"/>
        <v>0</v>
      </c>
      <c r="I147" s="17">
        <f t="shared" si="20"/>
        <v>575090.01</v>
      </c>
      <c r="J147" s="17">
        <f t="shared" si="20"/>
        <v>59473881</v>
      </c>
      <c r="K147" s="17">
        <f t="shared" si="20"/>
        <v>36291481.840000004</v>
      </c>
      <c r="L147" s="17">
        <f t="shared" si="20"/>
        <v>18579259</v>
      </c>
      <c r="M147" s="17">
        <f t="shared" si="20"/>
        <v>4276304.66</v>
      </c>
      <c r="N147" s="24"/>
      <c r="O147" s="15" t="s">
        <v>89</v>
      </c>
      <c r="P147" s="53"/>
    </row>
    <row r="148" spans="1:18" s="41" customFormat="1" ht="18.75" customHeight="1">
      <c r="B148" s="49" t="s">
        <v>88</v>
      </c>
      <c r="C148" s="48"/>
      <c r="E148" s="46">
        <v>23348051.75</v>
      </c>
      <c r="F148" s="46">
        <v>2123166.4</v>
      </c>
      <c r="G148" s="46">
        <v>1511220.07</v>
      </c>
      <c r="H148" s="10">
        <v>0</v>
      </c>
      <c r="I148" s="46">
        <v>473554.01</v>
      </c>
      <c r="J148" s="46">
        <v>34939687</v>
      </c>
      <c r="K148" s="46">
        <v>18764324.579999998</v>
      </c>
      <c r="L148" s="47">
        <v>11394150</v>
      </c>
      <c r="M148" s="47">
        <v>2844115.39</v>
      </c>
      <c r="N148" s="52"/>
      <c r="O148" s="44"/>
      <c r="P148" s="43" t="s">
        <v>87</v>
      </c>
      <c r="Q148" s="51"/>
      <c r="R148" s="50"/>
    </row>
    <row r="149" spans="1:18" ht="18.75" customHeight="1">
      <c r="A149" s="9"/>
      <c r="B149" s="21" t="s">
        <v>86</v>
      </c>
      <c r="C149" s="12"/>
      <c r="D149" s="11"/>
      <c r="E149" s="10">
        <v>16214629.49</v>
      </c>
      <c r="F149" s="10">
        <v>289003</v>
      </c>
      <c r="G149" s="10">
        <v>223949.06</v>
      </c>
      <c r="H149" s="10">
        <v>0</v>
      </c>
      <c r="I149" s="10">
        <v>101536</v>
      </c>
      <c r="J149" s="10">
        <v>24534194</v>
      </c>
      <c r="K149" s="10">
        <v>17527157.260000002</v>
      </c>
      <c r="L149" s="10">
        <v>7185109</v>
      </c>
      <c r="M149" s="10">
        <v>1432189.27</v>
      </c>
      <c r="N149" s="27"/>
      <c r="O149" s="9"/>
      <c r="P149" s="8" t="s">
        <v>85</v>
      </c>
    </row>
    <row r="150" spans="1:18" s="13" customFormat="1" ht="18.75" customHeight="1">
      <c r="A150" s="15" t="s">
        <v>84</v>
      </c>
      <c r="B150" s="15"/>
      <c r="C150" s="19"/>
      <c r="D150" s="18"/>
      <c r="E150" s="17">
        <f t="shared" ref="E150:M150" si="21">E151</f>
        <v>14039312.529999999</v>
      </c>
      <c r="F150" s="17">
        <f t="shared" si="21"/>
        <v>8553.25</v>
      </c>
      <c r="G150" s="17">
        <f t="shared" si="21"/>
        <v>110564.32</v>
      </c>
      <c r="H150" s="17">
        <f t="shared" si="21"/>
        <v>110564.32</v>
      </c>
      <c r="I150" s="17">
        <f t="shared" si="21"/>
        <v>147542</v>
      </c>
      <c r="J150" s="17">
        <f t="shared" si="21"/>
        <v>17589261.16</v>
      </c>
      <c r="K150" s="17">
        <f t="shared" si="21"/>
        <v>20553260.039999999</v>
      </c>
      <c r="L150" s="17">
        <f t="shared" si="21"/>
        <v>7697690</v>
      </c>
      <c r="M150" s="17">
        <f t="shared" si="21"/>
        <v>2365135.12</v>
      </c>
      <c r="N150" s="24"/>
      <c r="O150" s="15" t="s">
        <v>83</v>
      </c>
      <c r="P150" s="14"/>
    </row>
    <row r="151" spans="1:18" ht="18.75" customHeight="1">
      <c r="A151" s="9"/>
      <c r="B151" s="21" t="s">
        <v>82</v>
      </c>
      <c r="C151" s="19"/>
      <c r="D151" s="18"/>
      <c r="E151" s="10">
        <v>14039312.529999999</v>
      </c>
      <c r="F151" s="10">
        <v>8553.25</v>
      </c>
      <c r="G151" s="10">
        <v>110564.32</v>
      </c>
      <c r="H151" s="10">
        <v>110564.32</v>
      </c>
      <c r="I151" s="10">
        <v>147542</v>
      </c>
      <c r="J151" s="10">
        <v>17589261.16</v>
      </c>
      <c r="K151" s="10">
        <v>20553260.039999999</v>
      </c>
      <c r="L151" s="10">
        <v>7697690</v>
      </c>
      <c r="M151" s="22">
        <v>2365135.12</v>
      </c>
      <c r="N151" s="27"/>
      <c r="O151" s="9"/>
      <c r="P151" s="8" t="s">
        <v>81</v>
      </c>
    </row>
    <row r="152" spans="1:18" s="13" customFormat="1" ht="18.75" customHeight="1">
      <c r="A152" s="15" t="s">
        <v>80</v>
      </c>
      <c r="B152" s="15"/>
      <c r="C152" s="19"/>
      <c r="D152" s="18"/>
      <c r="E152" s="17">
        <f t="shared" ref="E152:M152" si="22">SUM(E153:E154)</f>
        <v>33871745.349999994</v>
      </c>
      <c r="F152" s="17">
        <f t="shared" si="22"/>
        <v>278325</v>
      </c>
      <c r="G152" s="17">
        <f t="shared" si="22"/>
        <v>779889.57</v>
      </c>
      <c r="H152" s="17">
        <f t="shared" si="22"/>
        <v>311960</v>
      </c>
      <c r="I152" s="17">
        <f t="shared" si="22"/>
        <v>363009</v>
      </c>
      <c r="J152" s="17">
        <f t="shared" si="22"/>
        <v>55528115.200000003</v>
      </c>
      <c r="K152" s="17">
        <f t="shared" si="22"/>
        <v>25446800.18</v>
      </c>
      <c r="L152" s="17">
        <f t="shared" si="22"/>
        <v>9131362.6699999999</v>
      </c>
      <c r="M152" s="17">
        <f t="shared" si="22"/>
        <v>1186015.7</v>
      </c>
      <c r="N152" s="24"/>
      <c r="O152" s="15" t="s">
        <v>79</v>
      </c>
      <c r="P152" s="14"/>
    </row>
    <row r="153" spans="1:18" ht="18.75" customHeight="1">
      <c r="A153" s="9"/>
      <c r="B153" s="9" t="s">
        <v>78</v>
      </c>
      <c r="C153" s="12"/>
      <c r="D153" s="11"/>
      <c r="E153" s="46">
        <v>20721541.399999999</v>
      </c>
      <c r="F153" s="46">
        <v>219177</v>
      </c>
      <c r="G153" s="46">
        <v>544087.69999999995</v>
      </c>
      <c r="H153" s="10">
        <v>0</v>
      </c>
      <c r="I153" s="46">
        <v>155758.6</v>
      </c>
      <c r="J153" s="46">
        <f>31874306.2+4760640</f>
        <v>36634946.200000003</v>
      </c>
      <c r="K153" s="46">
        <v>13621480.9</v>
      </c>
      <c r="L153" s="47">
        <v>6114762.6699999999</v>
      </c>
      <c r="M153" s="46">
        <v>612907.85</v>
      </c>
      <c r="N153" s="27"/>
      <c r="O153" s="9"/>
      <c r="P153" s="8" t="s">
        <v>77</v>
      </c>
    </row>
    <row r="154" spans="1:18" s="41" customFormat="1" ht="18.75" customHeight="1">
      <c r="B154" s="49" t="s">
        <v>76</v>
      </c>
      <c r="C154" s="48"/>
      <c r="E154" s="46">
        <v>13150203.949999999</v>
      </c>
      <c r="F154" s="46">
        <v>59148</v>
      </c>
      <c r="G154" s="46">
        <v>235801.87</v>
      </c>
      <c r="H154" s="10">
        <v>311960</v>
      </c>
      <c r="I154" s="46">
        <v>207250.4</v>
      </c>
      <c r="J154" s="46">
        <f>7265213+11627956</f>
        <v>18893169</v>
      </c>
      <c r="K154" s="46">
        <v>11825319.279999999</v>
      </c>
      <c r="L154" s="47">
        <v>3016600</v>
      </c>
      <c r="M154" s="46">
        <v>573107.85</v>
      </c>
      <c r="N154" s="45"/>
      <c r="O154" s="44"/>
      <c r="P154" s="43" t="s">
        <v>75</v>
      </c>
      <c r="Q154" s="42"/>
    </row>
    <row r="155" spans="1:18" ht="25.5" customHeight="1">
      <c r="A155" s="36"/>
      <c r="B155" s="40" t="s">
        <v>74</v>
      </c>
      <c r="C155" s="39">
        <v>19.2</v>
      </c>
      <c r="D155" s="40" t="s">
        <v>73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</row>
    <row r="156" spans="1:18" ht="19.5" customHeight="1">
      <c r="A156" s="34"/>
      <c r="B156" s="36" t="s">
        <v>72</v>
      </c>
      <c r="C156" s="39">
        <v>19.2</v>
      </c>
      <c r="D156" s="38" t="s">
        <v>71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</row>
    <row r="157" spans="1:18" ht="17.25" customHeight="1">
      <c r="A157" s="34"/>
      <c r="B157" s="36"/>
      <c r="C157" s="39"/>
      <c r="D157" s="38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7" t="s">
        <v>70</v>
      </c>
      <c r="P157" s="34"/>
    </row>
    <row r="158" spans="1:18" ht="3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8" s="36" customFormat="1" ht="15" customHeight="1">
      <c r="A159" s="85" t="s">
        <v>69</v>
      </c>
      <c r="B159" s="85"/>
      <c r="C159" s="85"/>
      <c r="D159" s="86"/>
      <c r="E159" s="91" t="s">
        <v>68</v>
      </c>
      <c r="F159" s="92"/>
      <c r="G159" s="92"/>
      <c r="H159" s="92"/>
      <c r="I159" s="92"/>
      <c r="J159" s="93"/>
      <c r="K159" s="94" t="s">
        <v>64</v>
      </c>
      <c r="L159" s="95"/>
      <c r="M159" s="95"/>
      <c r="N159" s="96" t="s">
        <v>67</v>
      </c>
      <c r="O159" s="85"/>
      <c r="P159" s="85"/>
    </row>
    <row r="160" spans="1:18" s="34" customFormat="1" ht="15" customHeight="1">
      <c r="A160" s="87"/>
      <c r="B160" s="87"/>
      <c r="C160" s="87"/>
      <c r="D160" s="88"/>
      <c r="E160" s="98" t="s">
        <v>66</v>
      </c>
      <c r="F160" s="89"/>
      <c r="G160" s="89"/>
      <c r="H160" s="89"/>
      <c r="I160" s="89"/>
      <c r="J160" s="90"/>
      <c r="K160" s="99" t="s">
        <v>43</v>
      </c>
      <c r="L160" s="100"/>
      <c r="M160" s="100"/>
      <c r="N160" s="97"/>
      <c r="O160" s="87"/>
      <c r="P160" s="87"/>
    </row>
    <row r="161" spans="1:16" s="34" customFormat="1" ht="17.25">
      <c r="A161" s="87"/>
      <c r="B161" s="87"/>
      <c r="C161" s="87"/>
      <c r="D161" s="88"/>
      <c r="E161" s="32"/>
      <c r="F161" s="32" t="s">
        <v>65</v>
      </c>
      <c r="G161" s="32"/>
      <c r="H161" s="32"/>
      <c r="I161" s="32"/>
      <c r="J161" s="35"/>
      <c r="K161" s="31"/>
      <c r="L161" s="31" t="s">
        <v>64</v>
      </c>
      <c r="M161" s="31" t="s">
        <v>64</v>
      </c>
      <c r="N161" s="97"/>
      <c r="O161" s="87"/>
      <c r="P161" s="87"/>
    </row>
    <row r="162" spans="1:16" s="33" customFormat="1" ht="17.25" customHeight="1">
      <c r="A162" s="87"/>
      <c r="B162" s="87"/>
      <c r="C162" s="87"/>
      <c r="D162" s="88"/>
      <c r="E162" s="32" t="s">
        <v>63</v>
      </c>
      <c r="F162" s="32" t="s">
        <v>62</v>
      </c>
      <c r="G162" s="32" t="s">
        <v>61</v>
      </c>
      <c r="H162" s="32" t="s">
        <v>60</v>
      </c>
      <c r="I162" s="32" t="s">
        <v>59</v>
      </c>
      <c r="J162" s="31" t="s">
        <v>58</v>
      </c>
      <c r="K162" s="31" t="s">
        <v>57</v>
      </c>
      <c r="L162" s="31" t="s">
        <v>56</v>
      </c>
      <c r="M162" s="31" t="s">
        <v>55</v>
      </c>
      <c r="N162" s="97"/>
      <c r="O162" s="87"/>
      <c r="P162" s="87"/>
    </row>
    <row r="163" spans="1:16" s="26" customFormat="1" ht="21" customHeight="1">
      <c r="A163" s="87"/>
      <c r="B163" s="87"/>
      <c r="C163" s="87"/>
      <c r="D163" s="88"/>
      <c r="E163" s="32" t="s">
        <v>54</v>
      </c>
      <c r="F163" s="32" t="s">
        <v>53</v>
      </c>
      <c r="G163" s="32" t="s">
        <v>52</v>
      </c>
      <c r="H163" s="32" t="s">
        <v>51</v>
      </c>
      <c r="I163" s="32" t="s">
        <v>50</v>
      </c>
      <c r="J163" s="32" t="s">
        <v>49</v>
      </c>
      <c r="K163" s="31" t="s">
        <v>48</v>
      </c>
      <c r="L163" s="31" t="s">
        <v>47</v>
      </c>
      <c r="M163" s="31" t="s">
        <v>46</v>
      </c>
      <c r="N163" s="97"/>
      <c r="O163" s="87"/>
      <c r="P163" s="87"/>
    </row>
    <row r="164" spans="1:16" s="26" customFormat="1" ht="21" customHeight="1">
      <c r="A164" s="89"/>
      <c r="B164" s="89"/>
      <c r="C164" s="89"/>
      <c r="D164" s="90"/>
      <c r="E164" s="29" t="s">
        <v>45</v>
      </c>
      <c r="F164" s="30"/>
      <c r="G164" s="29"/>
      <c r="H164" s="29" t="s">
        <v>44</v>
      </c>
      <c r="I164" s="29"/>
      <c r="J164" s="29"/>
      <c r="K164" s="28" t="s">
        <v>43</v>
      </c>
      <c r="L164" s="28" t="s">
        <v>42</v>
      </c>
      <c r="M164" s="28" t="s">
        <v>41</v>
      </c>
      <c r="N164" s="98"/>
      <c r="O164" s="89"/>
      <c r="P164" s="89"/>
    </row>
    <row r="165" spans="1:16" s="13" customFormat="1" ht="15" customHeight="1">
      <c r="A165" s="15" t="s">
        <v>40</v>
      </c>
      <c r="B165" s="15"/>
      <c r="C165" s="19"/>
      <c r="D165" s="18"/>
      <c r="E165" s="17">
        <f t="shared" ref="E165:M165" si="23">E166</f>
        <v>16294894.5</v>
      </c>
      <c r="F165" s="17">
        <f t="shared" si="23"/>
        <v>1725764.7</v>
      </c>
      <c r="G165" s="17">
        <f t="shared" si="23"/>
        <v>727334.64</v>
      </c>
      <c r="H165" s="17">
        <f t="shared" si="23"/>
        <v>0</v>
      </c>
      <c r="I165" s="17">
        <f t="shared" si="23"/>
        <v>44850.23</v>
      </c>
      <c r="J165" s="17">
        <f t="shared" si="23"/>
        <v>15033257.220000001</v>
      </c>
      <c r="K165" s="17">
        <f t="shared" si="23"/>
        <v>17348800.439999998</v>
      </c>
      <c r="L165" s="17">
        <f t="shared" si="23"/>
        <v>4488148.55</v>
      </c>
      <c r="M165" s="17">
        <f t="shared" si="23"/>
        <v>4464558.55</v>
      </c>
      <c r="N165" s="24"/>
      <c r="O165" s="15" t="s">
        <v>39</v>
      </c>
      <c r="P165" s="14"/>
    </row>
    <row r="166" spans="1:16" ht="15" customHeight="1">
      <c r="A166" s="9"/>
      <c r="B166" s="21" t="s">
        <v>38</v>
      </c>
      <c r="C166" s="12"/>
      <c r="D166" s="11"/>
      <c r="E166" s="10">
        <f>1468252.71+14826641.79</f>
        <v>16294894.5</v>
      </c>
      <c r="F166" s="10">
        <v>1725764.7</v>
      </c>
      <c r="G166" s="10">
        <v>727334.64</v>
      </c>
      <c r="H166" s="10">
        <v>0</v>
      </c>
      <c r="I166" s="10">
        <v>44850.23</v>
      </c>
      <c r="J166" s="10">
        <f>13408257.22+1625000</f>
        <v>15033257.220000001</v>
      </c>
      <c r="K166" s="10">
        <f>10911288.17+1424087.5+2468038.42+2183042.86+362343.49</f>
        <v>17348800.439999998</v>
      </c>
      <c r="L166" s="10">
        <f>738948.55+3749200</f>
        <v>4488148.55</v>
      </c>
      <c r="M166" s="10">
        <f>1381950.93+237431.62+329670+147006+2368500</f>
        <v>4464558.55</v>
      </c>
      <c r="N166" s="27"/>
      <c r="O166" s="9"/>
      <c r="P166" s="8" t="s">
        <v>37</v>
      </c>
    </row>
    <row r="167" spans="1:16" s="13" customFormat="1" ht="15" customHeight="1">
      <c r="A167" s="15" t="s">
        <v>36</v>
      </c>
      <c r="B167" s="15"/>
      <c r="C167" s="19"/>
      <c r="D167" s="18"/>
      <c r="E167" s="17">
        <v>0</v>
      </c>
      <c r="F167" s="17">
        <v>0</v>
      </c>
      <c r="G167" s="17">
        <v>0</v>
      </c>
      <c r="H167" s="10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24"/>
      <c r="O167" s="15" t="s">
        <v>35</v>
      </c>
      <c r="P167" s="14"/>
    </row>
    <row r="168" spans="1:16" s="13" customFormat="1" ht="15" customHeight="1">
      <c r="A168" s="15" t="s">
        <v>34</v>
      </c>
      <c r="B168" s="15"/>
      <c r="C168" s="19"/>
      <c r="D168" s="18"/>
      <c r="E168" s="17">
        <f t="shared" ref="E168:M168" si="24">E169</f>
        <v>18477449.079999998</v>
      </c>
      <c r="F168" s="17">
        <f t="shared" si="24"/>
        <v>337789</v>
      </c>
      <c r="G168" s="17">
        <f t="shared" si="24"/>
        <v>165011.87</v>
      </c>
      <c r="H168" s="17">
        <f t="shared" si="24"/>
        <v>0</v>
      </c>
      <c r="I168" s="17">
        <f t="shared" si="24"/>
        <v>146150</v>
      </c>
      <c r="J168" s="17">
        <f t="shared" si="24"/>
        <v>31108855.280000001</v>
      </c>
      <c r="K168" s="17">
        <f t="shared" si="24"/>
        <v>23506704.010000002</v>
      </c>
      <c r="L168" s="17">
        <f t="shared" si="24"/>
        <v>10875280</v>
      </c>
      <c r="M168" s="17">
        <f t="shared" si="24"/>
        <v>11384731.119999999</v>
      </c>
      <c r="N168" s="24"/>
      <c r="O168" s="15" t="s">
        <v>33</v>
      </c>
      <c r="P168" s="14"/>
    </row>
    <row r="169" spans="1:16" s="26" customFormat="1" ht="15" customHeight="1">
      <c r="A169" s="9"/>
      <c r="B169" s="9" t="s">
        <v>32</v>
      </c>
      <c r="C169" s="12"/>
      <c r="D169" s="11"/>
      <c r="E169" s="10">
        <v>18477449.079999998</v>
      </c>
      <c r="F169" s="10">
        <v>337789</v>
      </c>
      <c r="G169" s="10">
        <v>165011.87</v>
      </c>
      <c r="H169" s="10">
        <v>0</v>
      </c>
      <c r="I169" s="10">
        <v>146150</v>
      </c>
      <c r="J169" s="10">
        <v>31108855.280000001</v>
      </c>
      <c r="K169" s="10">
        <v>23506704.010000002</v>
      </c>
      <c r="L169" s="10">
        <v>10875280</v>
      </c>
      <c r="M169" s="10">
        <v>11384731.119999999</v>
      </c>
      <c r="N169" s="4"/>
      <c r="O169" s="9"/>
      <c r="P169" s="8" t="s">
        <v>31</v>
      </c>
    </row>
    <row r="170" spans="1:16" s="13" customFormat="1" ht="15" customHeight="1">
      <c r="A170" s="15" t="s">
        <v>30</v>
      </c>
      <c r="B170" s="15"/>
      <c r="C170" s="19"/>
      <c r="D170" s="18"/>
      <c r="E170" s="17">
        <f t="shared" ref="E170:M170" si="25">SUM(E171:E172)</f>
        <v>34559595.009999998</v>
      </c>
      <c r="F170" s="17">
        <f t="shared" si="25"/>
        <v>349126.38</v>
      </c>
      <c r="G170" s="17">
        <f t="shared" si="25"/>
        <v>638671.75</v>
      </c>
      <c r="H170" s="25">
        <f t="shared" si="25"/>
        <v>0</v>
      </c>
      <c r="I170" s="17">
        <f t="shared" si="25"/>
        <v>94148.6</v>
      </c>
      <c r="J170" s="17">
        <f t="shared" si="25"/>
        <v>30289015.039999999</v>
      </c>
      <c r="K170" s="17">
        <f t="shared" si="25"/>
        <v>44994237.329999998</v>
      </c>
      <c r="L170" s="17">
        <f t="shared" si="25"/>
        <v>13576318.039999999</v>
      </c>
      <c r="M170" s="17">
        <f t="shared" si="25"/>
        <v>9899557.0899999999</v>
      </c>
      <c r="N170" s="24"/>
      <c r="O170" s="15" t="s">
        <v>29</v>
      </c>
      <c r="P170" s="14"/>
    </row>
    <row r="171" spans="1:16" ht="15" customHeight="1">
      <c r="A171" s="9"/>
      <c r="B171" s="21" t="s">
        <v>28</v>
      </c>
      <c r="C171" s="12"/>
      <c r="D171" s="11"/>
      <c r="E171" s="10">
        <v>20866409.640000001</v>
      </c>
      <c r="F171" s="10">
        <v>332237.38</v>
      </c>
      <c r="G171" s="10">
        <v>545745.19999999995</v>
      </c>
      <c r="H171" s="10">
        <v>0</v>
      </c>
      <c r="I171" s="10">
        <v>82573.600000000006</v>
      </c>
      <c r="J171" s="10">
        <v>18474005</v>
      </c>
      <c r="K171" s="10">
        <v>32640594.23</v>
      </c>
      <c r="L171" s="10">
        <v>4542000</v>
      </c>
      <c r="M171" s="10">
        <v>8134832.7800000003</v>
      </c>
      <c r="N171" s="4"/>
      <c r="O171" s="9"/>
      <c r="P171" s="8" t="s">
        <v>26</v>
      </c>
    </row>
    <row r="172" spans="1:16" ht="15" customHeight="1">
      <c r="A172" s="9"/>
      <c r="B172" s="21" t="s">
        <v>27</v>
      </c>
      <c r="C172" s="12"/>
      <c r="D172" s="11"/>
      <c r="E172" s="10">
        <v>13693185.369999999</v>
      </c>
      <c r="F172" s="10">
        <v>16889</v>
      </c>
      <c r="G172" s="10">
        <v>92926.55</v>
      </c>
      <c r="H172" s="10">
        <v>0</v>
      </c>
      <c r="I172" s="10">
        <v>11575</v>
      </c>
      <c r="J172" s="10">
        <v>11815010.039999999</v>
      </c>
      <c r="K172" s="10">
        <v>12353643.1</v>
      </c>
      <c r="L172" s="10">
        <v>9034318.0399999991</v>
      </c>
      <c r="M172" s="10">
        <v>1764724.31</v>
      </c>
      <c r="N172" s="4"/>
      <c r="O172" s="9"/>
      <c r="P172" s="8" t="s">
        <v>26</v>
      </c>
    </row>
    <row r="173" spans="1:16" s="13" customFormat="1" ht="15" customHeight="1">
      <c r="A173" s="15" t="s">
        <v>25</v>
      </c>
      <c r="B173" s="20"/>
      <c r="C173" s="19"/>
      <c r="D173" s="18"/>
      <c r="E173" s="17">
        <f t="shared" ref="E173:M173" si="26">SUM(E174:E178)</f>
        <v>2364051773.9400001</v>
      </c>
      <c r="F173" s="17">
        <f t="shared" si="26"/>
        <v>481214.33999999997</v>
      </c>
      <c r="G173" s="17">
        <f t="shared" si="26"/>
        <v>1146331.47</v>
      </c>
      <c r="H173" s="17">
        <f t="shared" si="26"/>
        <v>425695</v>
      </c>
      <c r="I173" s="17">
        <f t="shared" si="26"/>
        <v>368122.94</v>
      </c>
      <c r="J173" s="17">
        <f t="shared" si="26"/>
        <v>123618243.27</v>
      </c>
      <c r="K173" s="17">
        <f t="shared" si="26"/>
        <v>89709759.890000001</v>
      </c>
      <c r="L173" s="17">
        <f t="shared" si="26"/>
        <v>24059503.699999999</v>
      </c>
      <c r="M173" s="17">
        <f t="shared" si="26"/>
        <v>26649566.009999998</v>
      </c>
      <c r="N173" s="16"/>
      <c r="O173" s="15" t="s">
        <v>24</v>
      </c>
      <c r="P173" s="14"/>
    </row>
    <row r="174" spans="1:16" ht="15" customHeight="1">
      <c r="A174" s="9"/>
      <c r="B174" s="9" t="s">
        <v>23</v>
      </c>
      <c r="C174" s="12"/>
      <c r="D174" s="11"/>
      <c r="E174" s="10">
        <v>21377770.109999999</v>
      </c>
      <c r="F174" s="10">
        <v>304607</v>
      </c>
      <c r="G174" s="10">
        <v>344199.85</v>
      </c>
      <c r="H174" s="10">
        <v>0</v>
      </c>
      <c r="I174" s="10">
        <v>255831</v>
      </c>
      <c r="J174" s="10">
        <v>22429479</v>
      </c>
      <c r="K174" s="10">
        <v>24418108.710000001</v>
      </c>
      <c r="L174" s="10">
        <v>3006075</v>
      </c>
      <c r="M174" s="10">
        <v>4158778.88</v>
      </c>
      <c r="N174" s="4"/>
      <c r="O174" s="9"/>
      <c r="P174" s="8" t="s">
        <v>22</v>
      </c>
    </row>
    <row r="175" spans="1:16" ht="15" customHeight="1">
      <c r="A175" s="9"/>
      <c r="B175" s="9" t="s">
        <v>21</v>
      </c>
      <c r="C175" s="12"/>
      <c r="D175" s="11"/>
      <c r="E175" s="10">
        <v>13311765.390000001</v>
      </c>
      <c r="F175" s="10">
        <v>119634.34</v>
      </c>
      <c r="G175" s="10">
        <v>104572.8</v>
      </c>
      <c r="H175" s="10">
        <v>425695</v>
      </c>
      <c r="I175" s="10">
        <v>15974.94</v>
      </c>
      <c r="J175" s="10">
        <v>12767785.27</v>
      </c>
      <c r="K175" s="10">
        <v>13858317.949999999</v>
      </c>
      <c r="L175" s="10">
        <v>4668293.72</v>
      </c>
      <c r="M175" s="10">
        <v>6385861.4100000001</v>
      </c>
      <c r="N175" s="4"/>
      <c r="O175" s="9"/>
      <c r="P175" s="8" t="s">
        <v>20</v>
      </c>
    </row>
    <row r="176" spans="1:16" ht="15" customHeight="1">
      <c r="A176" s="9"/>
      <c r="B176" s="11" t="s">
        <v>19</v>
      </c>
      <c r="C176" s="12"/>
      <c r="E176" s="22">
        <v>2299677573</v>
      </c>
      <c r="F176" s="10">
        <v>26380</v>
      </c>
      <c r="G176" s="10">
        <v>236314.17</v>
      </c>
      <c r="H176" s="10">
        <v>0</v>
      </c>
      <c r="I176" s="10">
        <v>65097</v>
      </c>
      <c r="J176" s="10">
        <v>45765628</v>
      </c>
      <c r="K176" s="10">
        <v>21840905.170000002</v>
      </c>
      <c r="L176" s="10">
        <v>10389749.98</v>
      </c>
      <c r="M176" s="10">
        <v>1830365</v>
      </c>
      <c r="N176" s="4"/>
      <c r="O176" s="9"/>
      <c r="P176" s="8" t="s">
        <v>18</v>
      </c>
    </row>
    <row r="177" spans="1:16" ht="15" customHeight="1">
      <c r="A177" s="9"/>
      <c r="B177" s="11" t="s">
        <v>17</v>
      </c>
      <c r="C177" s="12"/>
      <c r="E177" s="22">
        <v>16415467.16</v>
      </c>
      <c r="F177" s="10">
        <v>13909.2</v>
      </c>
      <c r="G177" s="10">
        <v>332846.06</v>
      </c>
      <c r="H177" s="10">
        <v>0</v>
      </c>
      <c r="I177" s="10">
        <v>14900</v>
      </c>
      <c r="J177" s="10">
        <v>25551015</v>
      </c>
      <c r="K177" s="10">
        <v>16637142.42</v>
      </c>
      <c r="L177" s="10">
        <v>5768935</v>
      </c>
      <c r="M177" s="10">
        <v>13238382.25</v>
      </c>
      <c r="N177" s="4"/>
      <c r="O177" s="9"/>
      <c r="P177" s="8" t="s">
        <v>16</v>
      </c>
    </row>
    <row r="178" spans="1:16" ht="15" customHeight="1">
      <c r="A178" s="9"/>
      <c r="B178" s="23" t="s">
        <v>15</v>
      </c>
      <c r="C178" s="12"/>
      <c r="E178" s="22">
        <v>13269198.279999999</v>
      </c>
      <c r="F178" s="10">
        <v>16683.8</v>
      </c>
      <c r="G178" s="10">
        <v>128398.59</v>
      </c>
      <c r="H178" s="10">
        <v>0</v>
      </c>
      <c r="I178" s="10">
        <v>16320</v>
      </c>
      <c r="J178" s="10">
        <v>17104336</v>
      </c>
      <c r="K178" s="10">
        <v>12955285.640000001</v>
      </c>
      <c r="L178" s="10">
        <v>226450</v>
      </c>
      <c r="M178" s="10">
        <v>1036178.47</v>
      </c>
      <c r="N178" s="4"/>
      <c r="O178" s="9"/>
      <c r="P178" s="8" t="s">
        <v>14</v>
      </c>
    </row>
    <row r="179" spans="1:16" s="13" customFormat="1" ht="15" customHeight="1">
      <c r="A179" s="15" t="s">
        <v>13</v>
      </c>
      <c r="B179" s="20"/>
      <c r="C179" s="19"/>
      <c r="D179" s="18"/>
      <c r="E179" s="17">
        <f t="shared" ref="E179:M179" si="27">E180</f>
        <v>16202375.369999999</v>
      </c>
      <c r="F179" s="17">
        <f t="shared" si="27"/>
        <v>165756.79999999999</v>
      </c>
      <c r="G179" s="17">
        <f t="shared" si="27"/>
        <v>156073.79999999999</v>
      </c>
      <c r="H179" s="17">
        <f t="shared" si="27"/>
        <v>0</v>
      </c>
      <c r="I179" s="17">
        <f t="shared" si="27"/>
        <v>243760</v>
      </c>
      <c r="J179" s="17">
        <f t="shared" si="27"/>
        <v>18761818</v>
      </c>
      <c r="K179" s="17">
        <f t="shared" si="27"/>
        <v>21904830.989999998</v>
      </c>
      <c r="L179" s="17">
        <f t="shared" si="27"/>
        <v>7599275</v>
      </c>
      <c r="M179" s="17">
        <f t="shared" si="27"/>
        <v>4471377</v>
      </c>
      <c r="N179" s="16"/>
      <c r="O179" s="15" t="s">
        <v>12</v>
      </c>
      <c r="P179" s="14"/>
    </row>
    <row r="180" spans="1:16" ht="15" customHeight="1">
      <c r="A180" s="9"/>
      <c r="B180" s="9" t="s">
        <v>11</v>
      </c>
      <c r="C180" s="12"/>
      <c r="D180" s="11"/>
      <c r="E180" s="10">
        <v>16202375.369999999</v>
      </c>
      <c r="F180" s="10">
        <v>165756.79999999999</v>
      </c>
      <c r="G180" s="10">
        <v>156073.79999999999</v>
      </c>
      <c r="H180" s="10">
        <v>0</v>
      </c>
      <c r="I180" s="10">
        <v>243760</v>
      </c>
      <c r="J180" s="10">
        <v>18761818</v>
      </c>
      <c r="K180" s="10">
        <v>21904830.989999998</v>
      </c>
      <c r="L180" s="10">
        <v>7599275</v>
      </c>
      <c r="M180" s="10">
        <v>4471377</v>
      </c>
      <c r="N180" s="4"/>
      <c r="O180" s="9"/>
      <c r="P180" s="8" t="s">
        <v>10</v>
      </c>
    </row>
    <row r="181" spans="1:16" s="13" customFormat="1" ht="15" customHeight="1">
      <c r="A181" s="15" t="s">
        <v>9</v>
      </c>
      <c r="B181" s="15"/>
      <c r="C181" s="19"/>
      <c r="D181" s="18"/>
      <c r="E181" s="17">
        <f t="shared" ref="E181:M181" si="28">E182</f>
        <v>19704508.190000001</v>
      </c>
      <c r="F181" s="17">
        <f t="shared" si="28"/>
        <v>597434</v>
      </c>
      <c r="G181" s="17">
        <f t="shared" si="28"/>
        <v>239646.85</v>
      </c>
      <c r="H181" s="17">
        <f t="shared" si="28"/>
        <v>0</v>
      </c>
      <c r="I181" s="17">
        <f t="shared" si="28"/>
        <v>36863</v>
      </c>
      <c r="J181" s="17">
        <f t="shared" si="28"/>
        <v>16728341</v>
      </c>
      <c r="K181" s="17">
        <f t="shared" si="28"/>
        <v>21831412.09</v>
      </c>
      <c r="L181" s="17">
        <f t="shared" si="28"/>
        <v>6652480</v>
      </c>
      <c r="M181" s="17">
        <f t="shared" si="28"/>
        <v>7796429.7300000004</v>
      </c>
      <c r="N181" s="16"/>
      <c r="O181" s="15" t="s">
        <v>8</v>
      </c>
      <c r="P181" s="14"/>
    </row>
    <row r="182" spans="1:16" ht="15" customHeight="1">
      <c r="A182" s="9"/>
      <c r="B182" s="21" t="s">
        <v>7</v>
      </c>
      <c r="C182" s="12"/>
      <c r="D182" s="11"/>
      <c r="E182" s="10">
        <v>19704508.190000001</v>
      </c>
      <c r="F182" s="10">
        <v>597434</v>
      </c>
      <c r="G182" s="10">
        <v>239646.85</v>
      </c>
      <c r="H182" s="10">
        <v>0</v>
      </c>
      <c r="I182" s="10">
        <v>36863</v>
      </c>
      <c r="J182" s="10">
        <v>16728341</v>
      </c>
      <c r="K182" s="10">
        <v>21831412.09</v>
      </c>
      <c r="L182" s="10">
        <v>6652480</v>
      </c>
      <c r="M182" s="10">
        <v>7796429.7300000004</v>
      </c>
      <c r="N182" s="4"/>
      <c r="O182" s="9"/>
      <c r="P182" s="8" t="s">
        <v>6</v>
      </c>
    </row>
    <row r="183" spans="1:16" s="13" customFormat="1" ht="15" customHeight="1">
      <c r="A183" s="15" t="s">
        <v>5</v>
      </c>
      <c r="B183" s="20"/>
      <c r="C183" s="19"/>
      <c r="D183" s="18"/>
      <c r="E183" s="17">
        <f t="shared" ref="E183:M183" si="29">E184</f>
        <v>22240034.120000001</v>
      </c>
      <c r="F183" s="17">
        <f t="shared" si="29"/>
        <v>466006.4</v>
      </c>
      <c r="G183" s="17">
        <f t="shared" si="29"/>
        <v>559788.34</v>
      </c>
      <c r="H183" s="17">
        <f t="shared" si="29"/>
        <v>0</v>
      </c>
      <c r="I183" s="17">
        <f t="shared" si="29"/>
        <v>132629</v>
      </c>
      <c r="J183" s="17">
        <f t="shared" si="29"/>
        <v>20508686</v>
      </c>
      <c r="K183" s="17">
        <f t="shared" si="29"/>
        <v>22031621.649999999</v>
      </c>
      <c r="L183" s="17">
        <f t="shared" si="29"/>
        <v>6895501</v>
      </c>
      <c r="M183" s="17">
        <f t="shared" si="29"/>
        <v>2696540.57</v>
      </c>
      <c r="N183" s="16"/>
      <c r="O183" s="15" t="s">
        <v>4</v>
      </c>
      <c r="P183" s="14"/>
    </row>
    <row r="184" spans="1:16" ht="15" customHeight="1">
      <c r="A184" s="9"/>
      <c r="B184" s="9" t="s">
        <v>3</v>
      </c>
      <c r="C184" s="12"/>
      <c r="D184" s="11"/>
      <c r="E184" s="10">
        <v>22240034.120000001</v>
      </c>
      <c r="F184" s="10">
        <v>466006.4</v>
      </c>
      <c r="G184" s="10">
        <v>559788.34</v>
      </c>
      <c r="H184" s="10">
        <v>0</v>
      </c>
      <c r="I184" s="10">
        <v>132629</v>
      </c>
      <c r="J184" s="10">
        <v>20508686</v>
      </c>
      <c r="K184" s="10">
        <v>22031621.649999999</v>
      </c>
      <c r="L184" s="10">
        <v>6895501</v>
      </c>
      <c r="M184" s="10">
        <v>2696540.57</v>
      </c>
      <c r="N184" s="4"/>
      <c r="O184" s="9"/>
      <c r="P184" s="8" t="s">
        <v>2</v>
      </c>
    </row>
    <row r="185" spans="1:16" ht="6" customHeight="1">
      <c r="A185" s="5"/>
      <c r="B185" s="5"/>
      <c r="C185" s="5"/>
      <c r="D185" s="7"/>
      <c r="E185" s="6"/>
      <c r="F185" s="6"/>
      <c r="G185" s="6"/>
      <c r="H185" s="6"/>
      <c r="I185" s="6"/>
      <c r="J185" s="6"/>
      <c r="K185" s="6"/>
      <c r="L185" s="6"/>
      <c r="M185" s="6"/>
      <c r="N185" s="5"/>
      <c r="O185" s="5"/>
      <c r="P185" s="5"/>
    </row>
    <row r="186" spans="1:16" ht="8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6" ht="19.5" customHeight="1">
      <c r="B187" s="3" t="s">
        <v>1</v>
      </c>
      <c r="C187" s="2"/>
      <c r="D187" s="2"/>
      <c r="E187" s="2"/>
    </row>
    <row r="188" spans="1:16">
      <c r="B188" s="3" t="s">
        <v>0</v>
      </c>
      <c r="C188" s="2"/>
      <c r="D188" s="2"/>
      <c r="E188" s="2"/>
    </row>
    <row r="189" spans="1:16" ht="3" customHeight="1"/>
    <row r="190" spans="1:16" ht="3" customHeight="1"/>
  </sheetData>
  <mergeCells count="39">
    <mergeCell ref="E5:J5"/>
    <mergeCell ref="K5:M5"/>
    <mergeCell ref="N5:P10"/>
    <mergeCell ref="O12:P12"/>
    <mergeCell ref="A12:D12"/>
    <mergeCell ref="A11:D11"/>
    <mergeCell ref="K6:M6"/>
    <mergeCell ref="E6:J6"/>
    <mergeCell ref="A5:D10"/>
    <mergeCell ref="A36:D41"/>
    <mergeCell ref="E36:J36"/>
    <mergeCell ref="K36:M36"/>
    <mergeCell ref="N36:P41"/>
    <mergeCell ref="E37:J37"/>
    <mergeCell ref="K37:M37"/>
    <mergeCell ref="K98:M98"/>
    <mergeCell ref="N98:P103"/>
    <mergeCell ref="E99:J99"/>
    <mergeCell ref="K99:M99"/>
    <mergeCell ref="A68:D73"/>
    <mergeCell ref="E68:J68"/>
    <mergeCell ref="K68:M68"/>
    <mergeCell ref="N68:P73"/>
    <mergeCell ref="E69:J69"/>
    <mergeCell ref="K69:M69"/>
    <mergeCell ref="A98:D103"/>
    <mergeCell ref="E98:J98"/>
    <mergeCell ref="N159:P164"/>
    <mergeCell ref="E160:J160"/>
    <mergeCell ref="K160:M160"/>
    <mergeCell ref="K129:M129"/>
    <mergeCell ref="N129:P134"/>
    <mergeCell ref="E130:J130"/>
    <mergeCell ref="K130:M130"/>
    <mergeCell ref="A129:D134"/>
    <mergeCell ref="E129:J129"/>
    <mergeCell ref="A159:D164"/>
    <mergeCell ref="E159:J159"/>
    <mergeCell ref="K159:M159"/>
  </mergeCells>
  <pageMargins left="0.44" right="0" top="1.1811023622047245" bottom="0.71" header="0.51181102362204722" footer="0.7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2016-05-07T22:29:43Z</cp:lastPrinted>
  <dcterms:created xsi:type="dcterms:W3CDTF">2016-05-07T22:22:57Z</dcterms:created>
  <dcterms:modified xsi:type="dcterms:W3CDTF">2016-05-07T22:31:51Z</dcterms:modified>
</cp:coreProperties>
</file>