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1715" windowHeight="5625" tabRatio="339"/>
  </bookViews>
  <sheets>
    <sheet name="T-5.2" sheetId="22" r:id="rId1"/>
  </sheets>
  <definedNames>
    <definedName name="_xlnm.Print_Area" localSheetId="0">'T-5.2'!$A$1:$R$17</definedName>
  </definedNames>
  <calcPr calcId="124519"/>
</workbook>
</file>

<file path=xl/calcChain.xml><?xml version="1.0" encoding="utf-8"?>
<calcChain xmlns="http://schemas.openxmlformats.org/spreadsheetml/2006/main">
  <c r="P13" i="22"/>
  <c r="O13"/>
  <c r="N13"/>
  <c r="J13"/>
  <c r="I13"/>
  <c r="H13"/>
  <c r="K13" l="1"/>
  <c r="E13"/>
  <c r="P12" l="1"/>
  <c r="O12"/>
  <c r="K12"/>
  <c r="N12" s="1"/>
  <c r="J12"/>
  <c r="I12"/>
  <c r="E12"/>
  <c r="H12" s="1"/>
  <c r="P11"/>
  <c r="O11"/>
  <c r="K11"/>
  <c r="N11" s="1"/>
  <c r="J11"/>
  <c r="I11"/>
  <c r="E11"/>
  <c r="H11" s="1"/>
  <c r="P10"/>
  <c r="O10"/>
  <c r="K10"/>
  <c r="N10" s="1"/>
  <c r="J10"/>
  <c r="I10"/>
  <c r="E10"/>
  <c r="H10" s="1"/>
  <c r="P9"/>
  <c r="O9"/>
  <c r="K9"/>
  <c r="N9" s="1"/>
  <c r="J9"/>
  <c r="I9"/>
  <c r="E9"/>
  <c r="H9" s="1"/>
</calcChain>
</file>

<file path=xl/sharedStrings.xml><?xml version="1.0" encoding="utf-8"?>
<sst xmlns="http://schemas.openxmlformats.org/spreadsheetml/2006/main" count="42" uniqueCount="20">
  <si>
    <t>Total</t>
  </si>
  <si>
    <t>รวม</t>
  </si>
  <si>
    <t>ชาย</t>
  </si>
  <si>
    <t>หญิง</t>
  </si>
  <si>
    <t>Male</t>
  </si>
  <si>
    <t>Female</t>
  </si>
  <si>
    <t>ตาราง</t>
  </si>
  <si>
    <t>TABLE</t>
  </si>
  <si>
    <t>การเกิด Births</t>
  </si>
  <si>
    <t>การตาย Deaths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</si>
  <si>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</si>
  <si>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</si>
  <si>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</si>
  <si>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</si>
  <si>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</si>
  <si>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</si>
  <si>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 xml:space="preserve">     ที่มา:   สำนักงานสาธารณสุขจังหวัดพัทลุง</t>
  </si>
  <si>
    <t xml:space="preserve"> Source:   Phatthalung  Provincial Health Office </t>
  </si>
  <si>
    <t>การเกิด การตาย จำแนกตามเพศ พ.ศ. 2553 -2557</t>
  </si>
  <si>
    <t>Births and Deaths by Sex : 2010 - 2014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</si>
</sst>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90" formatCode="_(* #,##0.0_);_(* \(#,##0.0\);_(* &quot;-&quot;_);_(@_)"/>
  </numFmts>
  <fonts count="7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10" xfId="0" applyFont="1" applyBorder="1" applyAlignment="1">
      <alignment shrinkToFit="1"/>
    </xf>
    <xf numFmtId="0" fontId="3" fillId="0" borderId="5" xfId="0" applyFont="1" applyBorder="1" applyAlignment="1">
      <alignment shrinkToFit="1"/>
    </xf>
    <xf numFmtId="0" fontId="3" fillId="0" borderId="7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3" fillId="0" borderId="9" xfId="0" applyFont="1" applyBorder="1" applyAlignment="1">
      <alignment shrinkToFit="1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0" xfId="0" applyFont="1" applyBorder="1"/>
    <xf numFmtId="41" fontId="3" fillId="0" borderId="2" xfId="3" applyNumberFormat="1" applyFont="1" applyBorder="1"/>
    <xf numFmtId="190" fontId="3" fillId="0" borderId="3" xfId="3" applyNumberFormat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4">
    <cellStyle name="Comma 2" xfId="1"/>
    <cellStyle name="Normal 2" xfId="2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331470</xdr:colOff>
      <xdr:row>15</xdr:row>
      <xdr:rowOff>0</xdr:rowOff>
    </xdr:from>
    <xdr:to>
      <xdr:col>17</xdr:col>
      <xdr:colOff>6</xdr:colOff>
      <xdr:row>15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020050" y="5981700"/>
          <a:ext cx="1562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7"/>
  <sheetViews>
    <sheetView showGridLines="0" tabSelected="1" workbookViewId="0">
      <selection activeCell="D2" sqref="D2"/>
    </sheetView>
  </sheetViews>
  <sheetFormatPr defaultRowHeight="18.75"/>
  <cols>
    <col min="1" max="1" width="0.85546875" style="2" customWidth="1"/>
    <col min="2" max="2" width="7.140625" style="2" customWidth="1"/>
    <col min="3" max="3" width="5.140625" style="2" customWidth="1"/>
    <col min="4" max="4" width="8.7109375" style="2" customWidth="1"/>
    <col min="5" max="7" width="8.85546875" style="2" customWidth="1"/>
    <col min="8" max="16" width="8.7109375" style="2" customWidth="1"/>
    <col min="17" max="17" width="19.7109375" style="1" customWidth="1"/>
    <col min="18" max="18" width="2.28515625" style="2" customWidth="1"/>
    <col min="19" max="16384" width="9.140625" style="2"/>
  </cols>
  <sheetData>
    <row r="1" spans="1:17" s="16" customFormat="1" ht="24" customHeight="1">
      <c r="B1" s="16" t="s">
        <v>6</v>
      </c>
      <c r="C1" s="17">
        <v>5.2</v>
      </c>
      <c r="D1" s="16" t="s">
        <v>18</v>
      </c>
      <c r="Q1" s="30"/>
    </row>
    <row r="2" spans="1:17" s="16" customFormat="1" ht="24" customHeight="1">
      <c r="B2" s="16" t="s">
        <v>7</v>
      </c>
      <c r="C2" s="17">
        <v>5.2</v>
      </c>
      <c r="D2" s="16" t="s">
        <v>19</v>
      </c>
      <c r="Q2" s="30"/>
    </row>
    <row r="3" spans="1:17" ht="12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7" ht="22.5" customHeight="1">
      <c r="A4" s="8"/>
      <c r="B4" s="8"/>
      <c r="C4" s="8"/>
      <c r="D4" s="8"/>
      <c r="E4" s="33" t="s">
        <v>8</v>
      </c>
      <c r="F4" s="34"/>
      <c r="G4" s="34"/>
      <c r="H4" s="34"/>
      <c r="I4" s="34"/>
      <c r="J4" s="35"/>
      <c r="K4" s="33" t="s">
        <v>9</v>
      </c>
      <c r="L4" s="34"/>
      <c r="M4" s="34"/>
      <c r="N4" s="34"/>
      <c r="O4" s="34"/>
      <c r="P4" s="34"/>
      <c r="Q4" s="36" t="s">
        <v>10</v>
      </c>
    </row>
    <row r="5" spans="1:17" ht="22.5" customHeight="1">
      <c r="A5" s="1"/>
      <c r="B5" s="1"/>
      <c r="C5" s="1"/>
      <c r="D5" s="1"/>
      <c r="E5" s="18"/>
      <c r="F5" s="19" t="s">
        <v>11</v>
      </c>
      <c r="G5" s="20"/>
      <c r="H5" s="21"/>
      <c r="I5" s="22" t="s">
        <v>12</v>
      </c>
      <c r="J5" s="23"/>
      <c r="K5" s="18"/>
      <c r="L5" s="19" t="s">
        <v>11</v>
      </c>
      <c r="M5" s="20"/>
      <c r="N5" s="21"/>
      <c r="O5" s="22" t="s">
        <v>12</v>
      </c>
      <c r="P5" s="11"/>
      <c r="Q5" s="37"/>
    </row>
    <row r="6" spans="1:17" ht="22.5" customHeight="1">
      <c r="A6" s="41" t="s">
        <v>13</v>
      </c>
      <c r="B6" s="41"/>
      <c r="C6" s="41"/>
      <c r="D6" s="41"/>
      <c r="E6" s="24"/>
      <c r="F6" s="25" t="s">
        <v>14</v>
      </c>
      <c r="G6" s="26"/>
      <c r="H6" s="25"/>
      <c r="I6" s="27" t="s">
        <v>15</v>
      </c>
      <c r="J6" s="28"/>
      <c r="K6" s="24"/>
      <c r="L6" s="25" t="s">
        <v>14</v>
      </c>
      <c r="M6" s="26"/>
      <c r="N6" s="25"/>
      <c r="O6" s="27" t="s">
        <v>15</v>
      </c>
      <c r="P6" s="14"/>
      <c r="Q6" s="37"/>
    </row>
    <row r="7" spans="1:17" ht="22.5" customHeight="1">
      <c r="A7" s="41"/>
      <c r="B7" s="41"/>
      <c r="C7" s="41"/>
      <c r="D7" s="40"/>
      <c r="E7" s="29" t="s">
        <v>1</v>
      </c>
      <c r="F7" s="29" t="s">
        <v>2</v>
      </c>
      <c r="G7" s="12" t="s">
        <v>3</v>
      </c>
      <c r="H7" s="29" t="s">
        <v>1</v>
      </c>
      <c r="I7" s="29" t="s">
        <v>2</v>
      </c>
      <c r="J7" s="12" t="s">
        <v>3</v>
      </c>
      <c r="K7" s="29" t="s">
        <v>1</v>
      </c>
      <c r="L7" s="29" t="s">
        <v>2</v>
      </c>
      <c r="M7" s="12" t="s">
        <v>3</v>
      </c>
      <c r="N7" s="29" t="s">
        <v>1</v>
      </c>
      <c r="O7" s="29" t="s">
        <v>2</v>
      </c>
      <c r="P7" s="29" t="s">
        <v>3</v>
      </c>
      <c r="Q7" s="37"/>
    </row>
    <row r="8" spans="1:17" ht="22.5" customHeight="1">
      <c r="A8" s="13"/>
      <c r="B8" s="13"/>
      <c r="C8" s="13"/>
      <c r="D8" s="13"/>
      <c r="E8" s="27" t="s">
        <v>0</v>
      </c>
      <c r="F8" s="27" t="s">
        <v>4</v>
      </c>
      <c r="G8" s="15" t="s">
        <v>5</v>
      </c>
      <c r="H8" s="27" t="s">
        <v>0</v>
      </c>
      <c r="I8" s="27" t="s">
        <v>4</v>
      </c>
      <c r="J8" s="15" t="s">
        <v>5</v>
      </c>
      <c r="K8" s="27" t="s">
        <v>0</v>
      </c>
      <c r="L8" s="27" t="s">
        <v>4</v>
      </c>
      <c r="M8" s="15" t="s">
        <v>5</v>
      </c>
      <c r="N8" s="27" t="s">
        <v>0</v>
      </c>
      <c r="O8" s="27" t="s">
        <v>4</v>
      </c>
      <c r="P8" s="27" t="s">
        <v>5</v>
      </c>
      <c r="Q8" s="38"/>
    </row>
    <row r="9" spans="1:17" ht="28.5" customHeight="1">
      <c r="A9" s="42">
        <v>2553</v>
      </c>
      <c r="B9" s="42"/>
      <c r="C9" s="42"/>
      <c r="D9" s="43"/>
      <c r="E9" s="31">
        <f>SUM(F9:G9)</f>
        <v>5451</v>
      </c>
      <c r="F9" s="31">
        <v>2783</v>
      </c>
      <c r="G9" s="31">
        <v>2668</v>
      </c>
      <c r="H9" s="32">
        <f>SUM(E9/509534)*1000</f>
        <v>10.698010338858644</v>
      </c>
      <c r="I9" s="32">
        <f>SUM(F9/249791)*1000</f>
        <v>11.141314138619887</v>
      </c>
      <c r="J9" s="32">
        <f>SUM(G9/259743)*1000</f>
        <v>10.271691633653266</v>
      </c>
      <c r="K9" s="31">
        <f>SUM(L9:M9)</f>
        <v>3113</v>
      </c>
      <c r="L9" s="31">
        <v>1801</v>
      </c>
      <c r="M9" s="31">
        <v>1312</v>
      </c>
      <c r="N9" s="32">
        <f>SUM(K9/509534)*1000</f>
        <v>6.109503978144736</v>
      </c>
      <c r="O9" s="32">
        <f>SUM(L9/249791)*1000</f>
        <v>7.2100275830594374</v>
      </c>
      <c r="P9" s="32">
        <f>SUM(M9/259743)*1000</f>
        <v>5.0511467104022056</v>
      </c>
      <c r="Q9" s="22">
        <v>2010</v>
      </c>
    </row>
    <row r="10" spans="1:17" ht="28.5" customHeight="1">
      <c r="A10" s="39">
        <v>2554</v>
      </c>
      <c r="B10" s="39"/>
      <c r="C10" s="39"/>
      <c r="D10" s="40"/>
      <c r="E10" s="31">
        <f>SUM(F10:G10)</f>
        <v>5511</v>
      </c>
      <c r="F10" s="31">
        <v>2868</v>
      </c>
      <c r="G10" s="31">
        <v>2643</v>
      </c>
      <c r="H10" s="32">
        <f>SUM(E10/511063)*1000</f>
        <v>10.78340635107609</v>
      </c>
      <c r="I10" s="32">
        <f>SUM(F10/250280)*1000</f>
        <v>11.459165734377496</v>
      </c>
      <c r="J10" s="32">
        <f>SUM(G10/260783)*1000</f>
        <v>10.134863085400506</v>
      </c>
      <c r="K10" s="31">
        <f>SUM(L10:M10)</f>
        <v>2979</v>
      </c>
      <c r="L10" s="31">
        <v>1745</v>
      </c>
      <c r="M10" s="31">
        <v>1234</v>
      </c>
      <c r="N10" s="32">
        <f>SUM(K10/511063)*1000</f>
        <v>5.829026949710701</v>
      </c>
      <c r="O10" s="32">
        <f>SUM(L10/250280)*1000</f>
        <v>6.9721911459165735</v>
      </c>
      <c r="P10" s="32">
        <f>SUM(M10/260783)*1000</f>
        <v>4.7319035366569144</v>
      </c>
      <c r="Q10" s="22">
        <v>2011</v>
      </c>
    </row>
    <row r="11" spans="1:17" ht="28.5" customHeight="1">
      <c r="A11" s="39">
        <v>2555</v>
      </c>
      <c r="B11" s="39"/>
      <c r="C11" s="39"/>
      <c r="D11" s="40"/>
      <c r="E11" s="31">
        <f>SUM(F11:G11)</f>
        <v>5728</v>
      </c>
      <c r="F11" s="31">
        <v>2950</v>
      </c>
      <c r="G11" s="31">
        <v>2778</v>
      </c>
      <c r="H11" s="32">
        <f>SUM(E11/514492)*1000</f>
        <v>11.13331208259798</v>
      </c>
      <c r="I11" s="32">
        <f>SUM(F11/251650)*1000</f>
        <v>11.722630637790582</v>
      </c>
      <c r="J11" s="32">
        <f>SUM(G11/262842)*1000</f>
        <v>10.569087132193484</v>
      </c>
      <c r="K11" s="31">
        <f>SUM(L11:M11)</f>
        <v>2999</v>
      </c>
      <c r="L11" s="31">
        <v>1745</v>
      </c>
      <c r="M11" s="31">
        <v>1254</v>
      </c>
      <c r="N11" s="32">
        <f>SUM(K11/514492)*1000</f>
        <v>5.8290507918490473</v>
      </c>
      <c r="O11" s="32">
        <f>SUM(L11/251650)*1000</f>
        <v>6.9342340552354464</v>
      </c>
      <c r="P11" s="32">
        <f>SUM(M11/262842)*1000</f>
        <v>4.7709270207957628</v>
      </c>
      <c r="Q11" s="22">
        <v>2012</v>
      </c>
    </row>
    <row r="12" spans="1:17" ht="28.5" customHeight="1">
      <c r="A12" s="39">
        <v>2556</v>
      </c>
      <c r="B12" s="39"/>
      <c r="C12" s="39"/>
      <c r="D12" s="40"/>
      <c r="E12" s="31">
        <f>SUM(F12:G12)</f>
        <v>5515</v>
      </c>
      <c r="F12" s="31">
        <v>2890</v>
      </c>
      <c r="G12" s="31">
        <v>2625</v>
      </c>
      <c r="H12" s="32">
        <f>SUM(E12/518021)*1000</f>
        <v>10.646286540507045</v>
      </c>
      <c r="I12" s="32">
        <f>SUM(F12/253264)*1000</f>
        <v>11.411017752226925</v>
      </c>
      <c r="J12" s="32">
        <f>SUM(G12/264757)*1000</f>
        <v>9.9147520178881017</v>
      </c>
      <c r="K12" s="31">
        <f>SUM(L12:M12)</f>
        <v>3076</v>
      </c>
      <c r="L12" s="31">
        <v>1844</v>
      </c>
      <c r="M12" s="31">
        <v>1232</v>
      </c>
      <c r="N12" s="32">
        <f>SUM(K12/518021)*1000</f>
        <v>5.9379832091749174</v>
      </c>
      <c r="O12" s="32">
        <f>SUM(L12/253264)*1000</f>
        <v>7.2809400467496364</v>
      </c>
      <c r="P12" s="32">
        <f>SUM(M12/264757)*1000</f>
        <v>4.6533236137288148</v>
      </c>
      <c r="Q12" s="22">
        <v>2013</v>
      </c>
    </row>
    <row r="13" spans="1:17" ht="28.5" customHeight="1">
      <c r="A13" s="39">
        <v>2557</v>
      </c>
      <c r="B13" s="39"/>
      <c r="C13" s="39"/>
      <c r="D13" s="40"/>
      <c r="E13" s="31">
        <f>SUM(F13:G13)</f>
        <v>5321</v>
      </c>
      <c r="F13" s="31">
        <v>2834</v>
      </c>
      <c r="G13" s="31">
        <v>2487</v>
      </c>
      <c r="H13" s="32">
        <f>SUM(E13/520419)*1000</f>
        <v>10.22445375745313</v>
      </c>
      <c r="I13" s="32">
        <f>SUM(F13/254372)*1000</f>
        <v>11.141163335587249</v>
      </c>
      <c r="J13" s="32">
        <f>SUM(G13/266047)*1000</f>
        <v>9.3479723507500552</v>
      </c>
      <c r="K13" s="31">
        <f>SUM(L13:M13)</f>
        <v>3201</v>
      </c>
      <c r="L13" s="31">
        <v>1770</v>
      </c>
      <c r="M13" s="31">
        <v>1431</v>
      </c>
      <c r="N13" s="32">
        <f>SUM(K13/520419)*1000</f>
        <v>6.150813094833202</v>
      </c>
      <c r="O13" s="32">
        <f>SUM(L13/254372)*1000</f>
        <v>6.9583130218734768</v>
      </c>
      <c r="P13" s="32">
        <f>SUM(M13/266047)*1000</f>
        <v>5.3787488676812742</v>
      </c>
      <c r="Q13" s="22">
        <v>2014</v>
      </c>
    </row>
    <row r="14" spans="1:17" ht="6" customHeight="1">
      <c r="E14" s="5"/>
      <c r="F14" s="5"/>
      <c r="G14" s="5"/>
      <c r="H14" s="6"/>
      <c r="I14" s="6"/>
      <c r="J14" s="5"/>
      <c r="L14" s="6"/>
      <c r="M14" s="5"/>
      <c r="N14" s="6"/>
      <c r="O14" s="6"/>
      <c r="P14" s="6"/>
      <c r="Q14" s="7"/>
    </row>
    <row r="15" spans="1:17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s="4" customFormat="1" ht="17.25">
      <c r="B16" s="9" t="s">
        <v>16</v>
      </c>
      <c r="Q16" s="10"/>
    </row>
    <row r="17" spans="2:17" s="4" customFormat="1" ht="17.25">
      <c r="B17" s="3" t="s">
        <v>17</v>
      </c>
      <c r="Q17" s="10"/>
    </row>
  </sheetData>
  <mergeCells count="10">
    <mergeCell ref="A12:D12"/>
    <mergeCell ref="A13:D13"/>
    <mergeCell ref="E4:J4"/>
    <mergeCell ref="K4:P4"/>
    <mergeCell ref="Q4:Q8"/>
    <mergeCell ref="A6:D6"/>
    <mergeCell ref="A7:D7"/>
    <mergeCell ref="A9:D9"/>
    <mergeCell ref="A10:D10"/>
    <mergeCell ref="A11:D11"/>
  </mergeCells>
  <pageMargins left="0.55118110236220474" right="0.35433070866141736" top="1.3779527559055118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T-5.2</vt:lpstr>
      <vt:lpstr>'T-5.2'!Print_Area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WarcomPT</cp:lastModifiedBy>
  <cp:lastPrinted>2015-08-13T09:07:08Z</cp:lastPrinted>
  <dcterms:created xsi:type="dcterms:W3CDTF">2004-08-16T17:13:42Z</dcterms:created>
  <dcterms:modified xsi:type="dcterms:W3CDTF">2015-10-12T07:57:58Z</dcterms:modified>
</cp:coreProperties>
</file>