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19.2" sheetId="1" r:id="rId1"/>
  </sheets>
  <definedNames>
    <definedName name="_xlnm.Print_Area" localSheetId="0">'19.2'!#REF!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3" i="1"/>
  <c r="K83"/>
  <c r="L80"/>
  <c r="K80"/>
  <c r="L77"/>
  <c r="K77"/>
  <c r="L73"/>
  <c r="K73"/>
  <c r="L53"/>
  <c r="K53"/>
  <c r="L48"/>
  <c r="K48"/>
  <c r="L45"/>
  <c r="K45"/>
  <c r="L44"/>
  <c r="K44"/>
  <c r="L43"/>
  <c r="K43"/>
  <c r="L24"/>
  <c r="K24"/>
  <c r="L22"/>
  <c r="K22"/>
  <c r="L21"/>
  <c r="K21"/>
  <c r="L17"/>
  <c r="K17"/>
  <c r="L16"/>
  <c r="K16"/>
  <c r="L14"/>
  <c r="K14"/>
  <c r="M12"/>
  <c r="L12"/>
  <c r="K12"/>
  <c r="J12"/>
  <c r="I12"/>
  <c r="H12"/>
  <c r="G12"/>
  <c r="F12"/>
  <c r="E12"/>
</calcChain>
</file>

<file path=xl/sharedStrings.xml><?xml version="1.0" encoding="utf-8"?>
<sst xmlns="http://schemas.openxmlformats.org/spreadsheetml/2006/main" count="250" uniqueCount="125">
  <si>
    <t>Total</t>
  </si>
  <si>
    <t>รวมยอด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</si>
  <si>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</si>
  <si>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</si>
  <si>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</si>
  <si>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</si>
  <si>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อำเภอท่าลี่</t>
  </si>
  <si>
    <t>อำเภอวังสะพุง</t>
  </si>
  <si>
    <t>อำเภอภูกระดึง</t>
  </si>
  <si>
    <t>อำเภอผาขาว</t>
  </si>
  <si>
    <t>อำเภอเอราวัณ</t>
  </si>
  <si>
    <t>อำเภอหนองหิน</t>
  </si>
  <si>
    <t>อำเภอด่านซ้าย</t>
  </si>
  <si>
    <t>อำเภอนาแห้ว</t>
  </si>
  <si>
    <t>อำเภอภูเรือ</t>
  </si>
  <si>
    <t>-</t>
  </si>
  <si>
    <t xml:space="preserve">ตาราง   </t>
  </si>
  <si>
    <t>Table</t>
  </si>
  <si>
    <t>รายรับ และรายจ่ายจริงของเทศบาล จำแนกตามประเภท เป็นรายอำเภอ และเทศบาล ปีงบประมาณ 2558</t>
  </si>
  <si>
    <t>Actual Revenue and Expenditure of Municipality by Type, District and Municipality: Fiscal Year 2015</t>
  </si>
  <si>
    <t>(บาท  Baht)</t>
  </si>
  <si>
    <t>อำเภอ/เทศบาล</t>
  </si>
  <si>
    <t xml:space="preserve">รายได้ </t>
  </si>
  <si>
    <t>รายจ่าย</t>
  </si>
  <si>
    <t>District/municipality</t>
  </si>
  <si>
    <t>Revenue</t>
  </si>
  <si>
    <t>Expenditure</t>
  </si>
  <si>
    <t>ค่าธรรมเนียม</t>
  </si>
  <si>
    <t>ภาษีอากร</t>
  </si>
  <si>
    <t>ค่าปรับ</t>
  </si>
  <si>
    <t>ทรัพย์สิน</t>
  </si>
  <si>
    <t>สาธารณูปโภค</t>
  </si>
  <si>
    <t>เบ็ดเตล็ด</t>
  </si>
  <si>
    <t>เงินอุดหนุน</t>
  </si>
  <si>
    <t>รายจ่ายประจำ</t>
  </si>
  <si>
    <t>เพื่อการลงทุน</t>
  </si>
  <si>
    <t>งบกลาง</t>
  </si>
  <si>
    <t>Taxes and</t>
  </si>
  <si>
    <t>Fees and fine</t>
  </si>
  <si>
    <t>Property</t>
  </si>
  <si>
    <t>Public</t>
  </si>
  <si>
    <t>Miscellaneous</t>
  </si>
  <si>
    <t>Subsidies</t>
  </si>
  <si>
    <t>Permanent</t>
  </si>
  <si>
    <t xml:space="preserve">Expenditure  </t>
  </si>
  <si>
    <t>Central</t>
  </si>
  <si>
    <t>duties</t>
  </si>
  <si>
    <t>utilities</t>
  </si>
  <si>
    <t>of investment</t>
  </si>
  <si>
    <t>expenditure</t>
  </si>
  <si>
    <t xml:space="preserve"> Mueang Loei District</t>
  </si>
  <si>
    <t>เทศบาลเมืองเลย</t>
  </si>
  <si>
    <t>Mueang Loei Town Municipality</t>
  </si>
  <si>
    <t>เทศบาลตำบลนาอ้อ</t>
  </si>
  <si>
    <t>Na Ao Subdistrict Municipality</t>
  </si>
  <si>
    <t>เทศบาลตำบลน้ำสวย</t>
  </si>
  <si>
    <t>Nam Suay Subdistrict Municipality</t>
  </si>
  <si>
    <t>เทศบาลตำบลนาโป่ง</t>
  </si>
  <si>
    <t>Na Pong Subdistrict Municipality</t>
  </si>
  <si>
    <t>เทศบาลตำบลนาอาน</t>
  </si>
  <si>
    <t>Na Arn Subdistrict Municipality</t>
  </si>
  <si>
    <t>เทศบาลตำบลนาดินดำ</t>
  </si>
  <si>
    <t>Na Dendam Subdistrict Municipality</t>
  </si>
  <si>
    <t xml:space="preserve"> Na Duang District</t>
  </si>
  <si>
    <t>เทศบาลตำบลนาด้วง</t>
  </si>
  <si>
    <t>Na Duang  Subdistrict Municipality</t>
  </si>
  <si>
    <t>เทศบาลตำบลนาดอกคำ</t>
  </si>
  <si>
    <t>Na Dorgkam Subdistrict Municipality</t>
  </si>
  <si>
    <t xml:space="preserve"> Chiang Khan District</t>
  </si>
  <si>
    <t>เทศบาลตำบลเชียงคาน</t>
  </si>
  <si>
    <t>Chiang Khan Subdistrict Municipality</t>
  </si>
  <si>
    <t>เทศบาลตำบลเขาแก้ว</t>
  </si>
  <si>
    <t>Khao Kaeo Subdistrict Municipality</t>
  </si>
  <si>
    <t>เทศบาลตำบลธาตุ</t>
  </si>
  <si>
    <t>Tard Subdistrict Municipality</t>
  </si>
  <si>
    <t>รายรับ และรายจ่ายจริงของเทศบาล จำแนกตามประเภท เป็นรายอำเภอ และเทศบาล ปีงบประมาณ 2558 (ต่อ)</t>
  </si>
  <si>
    <t>Actual Revenue and Expenditure of Municipality by Type, District and Municipality: Fiscal Year 2015 (Contd.)</t>
  </si>
  <si>
    <t xml:space="preserve"> Pak Chom District</t>
  </si>
  <si>
    <t>เทศบาลตำบลปากชม</t>
  </si>
  <si>
    <t>Pak chom Subdistrict Municipality</t>
  </si>
  <si>
    <t>เทศบาลตำบลเชียงกลม</t>
  </si>
  <si>
    <t>Chiang Khom Subdistrict Municipality</t>
  </si>
  <si>
    <t>เทศบาลตำบลคอนสา</t>
  </si>
  <si>
    <t>Con Sa Subdistrict Municipality</t>
  </si>
  <si>
    <t xml:space="preserve"> Dan Sai District</t>
  </si>
  <si>
    <t>เทศบาลตำบลด่านซ้าย</t>
  </si>
  <si>
    <t>Dan Sai Subdistrict Municipality</t>
  </si>
  <si>
    <t>เทศบาลตำบลศรีสองรัก</t>
  </si>
  <si>
    <t>Sri song rak Subdistrict Municipality</t>
  </si>
  <si>
    <t xml:space="preserve"> Na Haeo District</t>
  </si>
  <si>
    <t>เทศบาลตำบลนาแห้ว</t>
  </si>
  <si>
    <t>Na Heao Subdistrict Municipality</t>
  </si>
  <si>
    <t xml:space="preserve"> Phu Ruea District</t>
  </si>
  <si>
    <t>เทศบาลตำบลภูเรือ</t>
  </si>
  <si>
    <t>Phu Ruea Subdistrict Municipality</t>
  </si>
  <si>
    <t>เทศบาลตำบลร่องจิก</t>
  </si>
  <si>
    <t>Rong Jik Subdistrict  Municipality</t>
  </si>
  <si>
    <t>Tha Li District</t>
  </si>
  <si>
    <t>เทศบาลตำบลท่าลี่</t>
  </si>
  <si>
    <t>Tha Li Subdistrict Municipality</t>
  </si>
  <si>
    <t xml:space="preserve"> Wang Saphung District</t>
  </si>
  <si>
    <t>เทศบาลเมืองวังสะพุง</t>
  </si>
  <si>
    <t>Wang Saphung Town Municipality</t>
  </si>
  <si>
    <t>เทศบาลศรีสงคราม</t>
  </si>
  <si>
    <t>Sesongcam Subdistrict Municipality</t>
  </si>
  <si>
    <t>เทศบาลตำบลปากปวน</t>
  </si>
  <si>
    <t>Pak Poan Subdistrict Municipality</t>
  </si>
  <si>
    <t xml:space="preserve"> Phu Kradeng District</t>
  </si>
  <si>
    <t>เทศบาลตำบลภูกระดึง</t>
  </si>
  <si>
    <t>Phu Kradueng Subdistrict Municipality</t>
  </si>
  <si>
    <t xml:space="preserve"> Pha Khao District</t>
  </si>
  <si>
    <t>เทศบาลตำบลโนนปอแดง</t>
  </si>
  <si>
    <t>Non Podang Subdistrict Municipality</t>
  </si>
  <si>
    <t>เทศบาลตำบลท่าช้างคล้อง</t>
  </si>
  <si>
    <t>Tha ChangKlorng Subdistrict Municipality</t>
  </si>
  <si>
    <t xml:space="preserve"> Erawan District</t>
  </si>
  <si>
    <t>เทศบาลตำบลผาอินทร์แปลง</t>
  </si>
  <si>
    <t>Pa Inpang Subdistrict Municipality</t>
  </si>
  <si>
    <t>เทศบาลตำบลเอราวัณ</t>
  </si>
  <si>
    <t>Erawan Subdistrict Municipality</t>
  </si>
  <si>
    <t xml:space="preserve"> Nong Hin District</t>
  </si>
  <si>
    <t>เทศบาลตำบลหนองหิน</t>
  </si>
  <si>
    <t>Nong Hin Subdistrict Municipality</t>
  </si>
  <si>
    <t xml:space="preserve">      ที่มา :  สำนักงานส่งเสริมการปปกครองท้องถิ่นจังหวัดเลย</t>
  </si>
  <si>
    <t xml:space="preserve"> Source :   Loei Provincial Office of Local Administration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</si>
</sst>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2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7" fillId="0" borderId="0"/>
  </cellStyleXfs>
  <cellXfs count="9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3" fillId="0" borderId="0" xfId="0" applyFont="1"/>
    <xf numFmtId="187" fontId="3" fillId="0" borderId="0" xfId="0" applyNumberFormat="1" applyFont="1" applyAlignment="1">
      <alignment horizontal="center"/>
    </xf>
    <xf numFmtId="0" fontId="5" fillId="0" borderId="0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shrinkToFit="1"/>
    </xf>
    <xf numFmtId="0" fontId="6" fillId="0" borderId="10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8" fillId="0" borderId="5" xfId="0" applyFont="1" applyBorder="1"/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4" xfId="0" applyFont="1" applyBorder="1"/>
    <xf numFmtId="0" fontId="8" fillId="0" borderId="0" xfId="0" applyFont="1" applyBorder="1"/>
    <xf numFmtId="0" fontId="10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" fontId="9" fillId="0" borderId="4" xfId="1" applyNumberFormat="1" applyFont="1" applyBorder="1" applyAlignment="1">
      <alignment horizontal="right" vertical="center" indent="1"/>
    </xf>
    <xf numFmtId="43" fontId="10" fillId="0" borderId="6" xfId="0" applyNumberFormat="1" applyFont="1" applyBorder="1" applyAlignment="1">
      <alignment horizontal="center" vertical="center"/>
    </xf>
    <xf numFmtId="43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/>
    <xf numFmtId="0" fontId="10" fillId="0" borderId="3" xfId="0" applyFont="1" applyBorder="1"/>
    <xf numFmtId="4" fontId="8" fillId="0" borderId="4" xfId="1" applyNumberFormat="1" applyFont="1" applyBorder="1" applyAlignment="1">
      <alignment horizontal="right" vertical="center" indent="1"/>
    </xf>
    <xf numFmtId="0" fontId="10" fillId="0" borderId="0" xfId="0" applyFont="1"/>
    <xf numFmtId="0" fontId="11" fillId="0" borderId="0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center"/>
    </xf>
    <xf numFmtId="4" fontId="8" fillId="0" borderId="4" xfId="1" applyNumberFormat="1" applyFont="1" applyFill="1" applyBorder="1" applyAlignment="1">
      <alignment horizontal="right" vertical="center" indent="1"/>
    </xf>
    <xf numFmtId="0" fontId="11" fillId="0" borderId="0" xfId="0" applyFont="1" applyBorder="1"/>
    <xf numFmtId="0" fontId="1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shrinkToFit="1"/>
    </xf>
    <xf numFmtId="0" fontId="11" fillId="0" borderId="0" xfId="0" applyFont="1" applyBorder="1" applyAlignment="1">
      <alignment horizontal="left" indent="1"/>
    </xf>
    <xf numFmtId="4" fontId="8" fillId="0" borderId="0" xfId="0" applyNumberFormat="1" applyFont="1" applyAlignment="1">
      <alignment horizontal="right" vertical="center" indent="1"/>
    </xf>
    <xf numFmtId="4" fontId="8" fillId="2" borderId="4" xfId="1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shrinkToFit="1"/>
    </xf>
    <xf numFmtId="4" fontId="8" fillId="0" borderId="4" xfId="0" applyNumberFormat="1" applyFont="1" applyBorder="1" applyAlignment="1">
      <alignment horizontal="right" vertical="center" indent="1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4" fontId="9" fillId="0" borderId="4" xfId="0" applyNumberFormat="1" applyFont="1" applyBorder="1" applyAlignment="1">
      <alignment horizontal="right" vertical="center" indent="1"/>
    </xf>
    <xf numFmtId="3" fontId="9" fillId="0" borderId="4" xfId="0" applyNumberFormat="1" applyFont="1" applyBorder="1"/>
    <xf numFmtId="4" fontId="4" fillId="0" borderId="0" xfId="0" applyNumberFormat="1" applyFont="1" applyAlignment="1">
      <alignment horizontal="right" vertical="center" indent="1"/>
    </xf>
    <xf numFmtId="4" fontId="8" fillId="0" borderId="4" xfId="0" applyNumberFormat="1" applyFont="1" applyBorder="1" applyAlignment="1">
      <alignment horizontal="right"/>
    </xf>
    <xf numFmtId="0" fontId="11" fillId="3" borderId="0" xfId="0" applyFont="1" applyFill="1" applyBorder="1" applyAlignment="1">
      <alignment horizontal="left" vertical="center" indent="1"/>
    </xf>
    <xf numFmtId="0" fontId="11" fillId="3" borderId="0" xfId="0" applyFont="1" applyFill="1" applyAlignment="1">
      <alignment shrinkToFit="1"/>
    </xf>
    <xf numFmtId="0" fontId="8" fillId="0" borderId="4" xfId="0" applyFont="1" applyBorder="1" applyAlignment="1">
      <alignment horizontal="right"/>
    </xf>
    <xf numFmtId="43" fontId="8" fillId="0" borderId="4" xfId="1" applyFont="1" applyBorder="1" applyAlignment="1">
      <alignment horizontal="right"/>
    </xf>
    <xf numFmtId="0" fontId="11" fillId="4" borderId="0" xfId="0" applyFont="1" applyFill="1" applyBorder="1" applyAlignment="1">
      <alignment horizontal="left" vertical="center" indent="1"/>
    </xf>
    <xf numFmtId="0" fontId="10" fillId="4" borderId="0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4" fontId="8" fillId="4" borderId="4" xfId="1" applyNumberFormat="1" applyFont="1" applyFill="1" applyBorder="1" applyAlignment="1">
      <alignment horizontal="right" vertical="center" indent="1"/>
    </xf>
    <xf numFmtId="43" fontId="8" fillId="4" borderId="4" xfId="1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 vertical="center" indent="1"/>
    </xf>
    <xf numFmtId="0" fontId="11" fillId="0" borderId="3" xfId="0" applyFont="1" applyBorder="1"/>
    <xf numFmtId="0" fontId="10" fillId="0" borderId="0" xfId="0" applyFont="1" applyAlignment="1">
      <alignment horizontal="left"/>
    </xf>
    <xf numFmtId="0" fontId="10" fillId="0" borderId="0" xfId="0" applyFont="1" applyBorder="1" applyAlignment="1">
      <alignment horizontal="left" indent="1"/>
    </xf>
    <xf numFmtId="0" fontId="8" fillId="0" borderId="10" xfId="0" applyFont="1" applyBorder="1"/>
    <xf numFmtId="0" fontId="11" fillId="0" borderId="9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4" fontId="8" fillId="0" borderId="5" xfId="0" applyNumberFormat="1" applyFont="1" applyBorder="1" applyAlignment="1">
      <alignment horizontal="right" vertical="center" indent="1"/>
    </xf>
    <xf numFmtId="0" fontId="8" fillId="0" borderId="9" xfId="0" applyFont="1" applyBorder="1"/>
    <xf numFmtId="0" fontId="8" fillId="0" borderId="7" xfId="0" applyFont="1" applyBorder="1"/>
  </cellXfs>
  <cellStyles count="3">
    <cellStyle name="เครื่องหมายจุลภาค" xfId="1" builtinId="3"/>
    <cellStyle name="ปกติ" xfId="0" builtinId="0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P87"/>
  <sheetViews>
    <sheetView tabSelected="1" view="pageBreakPreview" topLeftCell="B1" zoomScale="90" zoomScaleSheetLayoutView="90" workbookViewId="0">
      <selection activeCell="D1" sqref="D1"/>
    </sheetView>
  </sheetViews>
  <sheetFormatPr defaultRowHeight="18.75"/>
  <cols>
    <col min="1" max="1" width="3.375" style="1" hidden="1" customWidth="1"/>
    <col min="2" max="2" width="5.875" style="1" customWidth="1"/>
    <col min="3" max="3" width="3.875" style="1" customWidth="1"/>
    <col min="4" max="4" width="5" style="1" customWidth="1"/>
    <col min="5" max="5" width="11.875" style="1" customWidth="1"/>
    <col min="6" max="6" width="11" style="1" customWidth="1"/>
    <col min="7" max="7" width="19" style="1" customWidth="1"/>
    <col min="8" max="8" width="18.875" style="1" customWidth="1"/>
    <col min="9" max="9" width="15.125" style="1" customWidth="1"/>
    <col min="10" max="10" width="11.75" style="1" customWidth="1"/>
    <col min="11" max="11" width="6.25" style="1" hidden="1" customWidth="1"/>
    <col min="12" max="12" width="11.625" style="1" customWidth="1"/>
    <col min="13" max="13" width="15.375" style="1" customWidth="1"/>
    <col min="14" max="14" width="26" style="1" customWidth="1"/>
    <col min="15" max="15" width="9" style="1" hidden="1" customWidth="1"/>
    <col min="16" max="16" width="17.125" style="1" hidden="1" customWidth="1"/>
    <col min="17" max="16384" width="9" style="1"/>
  </cols>
  <sheetData>
    <row r="1" spans="1:15">
      <c r="A1" s="6"/>
      <c r="B1" s="2" t="s">
        <v>16</v>
      </c>
      <c r="C1" s="7">
        <v>19.2</v>
      </c>
      <c r="D1" s="2" t="s">
        <v>18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A2" s="8"/>
      <c r="B2" s="6" t="s">
        <v>17</v>
      </c>
      <c r="C2" s="7">
        <v>19.2</v>
      </c>
      <c r="D2" s="3" t="s">
        <v>19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4.25" customHeight="1">
      <c r="A3" s="8"/>
      <c r="B3" s="6"/>
      <c r="C3" s="7"/>
      <c r="D3" s="3"/>
      <c r="E3" s="8"/>
      <c r="F3" s="8"/>
      <c r="G3" s="8"/>
      <c r="H3" s="8"/>
      <c r="I3" s="8"/>
      <c r="J3" s="8"/>
      <c r="K3" s="8"/>
      <c r="L3" s="8"/>
      <c r="M3" s="8"/>
      <c r="N3" s="8"/>
      <c r="O3" s="14" t="s">
        <v>20</v>
      </c>
    </row>
    <row r="4" spans="1:15" hidden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>
      <c r="A5" s="15" t="s">
        <v>21</v>
      </c>
      <c r="B5" s="15"/>
      <c r="C5" s="15"/>
      <c r="D5" s="16"/>
      <c r="E5" s="17" t="s">
        <v>22</v>
      </c>
      <c r="F5" s="18"/>
      <c r="G5" s="18"/>
      <c r="H5" s="18"/>
      <c r="I5" s="18"/>
      <c r="J5" s="19"/>
      <c r="K5" s="20" t="s">
        <v>23</v>
      </c>
      <c r="L5" s="21"/>
      <c r="M5" s="21"/>
      <c r="N5" s="22" t="s">
        <v>24</v>
      </c>
      <c r="O5" s="23"/>
    </row>
    <row r="6" spans="1:15">
      <c r="A6" s="24"/>
      <c r="B6" s="24"/>
      <c r="C6" s="24"/>
      <c r="D6" s="25"/>
      <c r="E6" s="26" t="s">
        <v>25</v>
      </c>
      <c r="F6" s="27"/>
      <c r="G6" s="27"/>
      <c r="H6" s="27"/>
      <c r="I6" s="27"/>
      <c r="J6" s="28"/>
      <c r="K6" s="29" t="s">
        <v>26</v>
      </c>
      <c r="L6" s="30"/>
      <c r="M6" s="30"/>
      <c r="N6" s="31"/>
      <c r="O6" s="32"/>
    </row>
    <row r="7" spans="1:15">
      <c r="A7" s="24"/>
      <c r="B7" s="24"/>
      <c r="C7" s="24"/>
      <c r="D7" s="25"/>
      <c r="E7" s="9"/>
      <c r="F7" s="9" t="s">
        <v>27</v>
      </c>
      <c r="G7" s="9"/>
      <c r="H7" s="9"/>
      <c r="I7" s="9"/>
      <c r="J7" s="13"/>
      <c r="K7" s="10"/>
      <c r="L7" s="10" t="s">
        <v>23</v>
      </c>
      <c r="M7" s="10" t="s">
        <v>23</v>
      </c>
      <c r="N7" s="31"/>
      <c r="O7" s="32"/>
    </row>
    <row r="8" spans="1:15">
      <c r="A8" s="24"/>
      <c r="B8" s="24"/>
      <c r="C8" s="24"/>
      <c r="D8" s="25"/>
      <c r="E8" s="9" t="s">
        <v>28</v>
      </c>
      <c r="F8" s="9" t="s">
        <v>29</v>
      </c>
      <c r="G8" s="9" t="s">
        <v>30</v>
      </c>
      <c r="H8" s="9" t="s">
        <v>31</v>
      </c>
      <c r="I8" s="9" t="s">
        <v>32</v>
      </c>
      <c r="J8" s="10" t="s">
        <v>33</v>
      </c>
      <c r="K8" s="10" t="s">
        <v>34</v>
      </c>
      <c r="L8" s="10" t="s">
        <v>35</v>
      </c>
      <c r="M8" s="10" t="s">
        <v>36</v>
      </c>
      <c r="N8" s="31"/>
      <c r="O8" s="32"/>
    </row>
    <row r="9" spans="1:15">
      <c r="A9" s="24"/>
      <c r="B9" s="24"/>
      <c r="C9" s="24"/>
      <c r="D9" s="25"/>
      <c r="E9" s="9" t="s">
        <v>37</v>
      </c>
      <c r="F9" s="9" t="s">
        <v>38</v>
      </c>
      <c r="G9" s="9" t="s">
        <v>39</v>
      </c>
      <c r="H9" s="9" t="s">
        <v>40</v>
      </c>
      <c r="I9" s="9" t="s">
        <v>41</v>
      </c>
      <c r="J9" s="9" t="s">
        <v>42</v>
      </c>
      <c r="K9" s="10" t="s">
        <v>43</v>
      </c>
      <c r="L9" s="10" t="s">
        <v>44</v>
      </c>
      <c r="M9" s="10" t="s">
        <v>45</v>
      </c>
      <c r="N9" s="31"/>
      <c r="O9" s="32"/>
    </row>
    <row r="10" spans="1:15">
      <c r="A10" s="27"/>
      <c r="B10" s="27"/>
      <c r="C10" s="27"/>
      <c r="D10" s="28"/>
      <c r="E10" s="11" t="s">
        <v>46</v>
      </c>
      <c r="F10" s="33"/>
      <c r="G10" s="11"/>
      <c r="H10" s="11" t="s">
        <v>47</v>
      </c>
      <c r="I10" s="11"/>
      <c r="J10" s="11"/>
      <c r="K10" s="12" t="s">
        <v>26</v>
      </c>
      <c r="L10" s="12" t="s">
        <v>48</v>
      </c>
      <c r="M10" s="12" t="s">
        <v>49</v>
      </c>
      <c r="N10" s="34"/>
      <c r="O10" s="35"/>
    </row>
    <row r="11" spans="1:15">
      <c r="A11" s="36"/>
      <c r="B11" s="36"/>
      <c r="C11" s="36"/>
      <c r="D11" s="37"/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36"/>
    </row>
    <row r="12" spans="1:15">
      <c r="A12" s="40" t="s">
        <v>1</v>
      </c>
      <c r="B12" s="40"/>
      <c r="C12" s="40"/>
      <c r="D12" s="41"/>
      <c r="E12" s="42">
        <f>SUM(E13:E26,E43:E55,E70:E83)</f>
        <v>225485356.65999997</v>
      </c>
      <c r="F12" s="42">
        <f t="shared" ref="F12:M12" si="0">SUM(F13:F26,F42:F55,F70:F83)</f>
        <v>32626243.829999998</v>
      </c>
      <c r="G12" s="42">
        <f t="shared" si="0"/>
        <v>29318440.249999993</v>
      </c>
      <c r="H12" s="42">
        <f>SUM(H13:H26,H42:H55,H70:H83)</f>
        <v>7049533.6900000004</v>
      </c>
      <c r="I12" s="42">
        <f t="shared" si="0"/>
        <v>8905430.8199999984</v>
      </c>
      <c r="J12" s="42">
        <f t="shared" si="0"/>
        <v>626659068.41000009</v>
      </c>
      <c r="K12" s="42">
        <f>SUM(K13:K26,K42:K55,K70:K83)</f>
        <v>1222040242.78</v>
      </c>
      <c r="L12" s="42">
        <f t="shared" si="0"/>
        <v>176745875.83000001</v>
      </c>
      <c r="M12" s="42">
        <f t="shared" si="0"/>
        <v>136661168.49000001</v>
      </c>
      <c r="N12" s="43" t="s">
        <v>0</v>
      </c>
      <c r="O12" s="44"/>
    </row>
    <row r="13" spans="1:15">
      <c r="A13" s="45"/>
      <c r="B13" s="46" t="s">
        <v>2</v>
      </c>
      <c r="C13" s="47"/>
      <c r="D13" s="48"/>
      <c r="E13" s="49"/>
      <c r="F13" s="49"/>
      <c r="G13" s="49"/>
      <c r="H13" s="49"/>
      <c r="I13" s="49"/>
      <c r="J13" s="49"/>
      <c r="K13" s="49"/>
      <c r="L13" s="49"/>
      <c r="M13" s="49"/>
      <c r="N13" s="50" t="s">
        <v>50</v>
      </c>
      <c r="O13" s="45"/>
    </row>
    <row r="14" spans="1:15">
      <c r="A14" s="45"/>
      <c r="B14" s="51" t="s">
        <v>51</v>
      </c>
      <c r="C14" s="45"/>
      <c r="D14" s="52"/>
      <c r="E14" s="49">
        <v>18621174.719999999</v>
      </c>
      <c r="F14" s="49">
        <v>13064066.119999999</v>
      </c>
      <c r="G14" s="49">
        <v>11091722.050000001</v>
      </c>
      <c r="H14" s="49">
        <v>3702093.81</v>
      </c>
      <c r="I14" s="49">
        <v>2135822.69</v>
      </c>
      <c r="J14" s="49">
        <v>114611711</v>
      </c>
      <c r="K14" s="53">
        <f>35297733.13+3329149.16+5233200+26116179.59+14580069.29+5595272.11+2527178.24+81026848.98+19888187.37</f>
        <v>193593817.87</v>
      </c>
      <c r="L14" s="53">
        <f>21169200+7394550</f>
        <v>28563750</v>
      </c>
      <c r="M14" s="49">
        <v>49453147.369999997</v>
      </c>
      <c r="N14" s="55" t="s">
        <v>52</v>
      </c>
      <c r="O14" s="55" t="s">
        <v>52</v>
      </c>
    </row>
    <row r="15" spans="1:15">
      <c r="A15" s="45"/>
      <c r="B15" s="51" t="s">
        <v>53</v>
      </c>
      <c r="C15" s="45"/>
      <c r="D15" s="52"/>
      <c r="E15" s="49">
        <v>473283.2</v>
      </c>
      <c r="F15" s="49">
        <v>207634.6</v>
      </c>
      <c r="G15" s="49">
        <v>795648.9</v>
      </c>
      <c r="H15" s="49" t="s">
        <v>15</v>
      </c>
      <c r="I15" s="49">
        <v>304779.34000000003</v>
      </c>
      <c r="J15" s="49" t="s">
        <v>15</v>
      </c>
      <c r="K15" s="53">
        <v>37251371.560000002</v>
      </c>
      <c r="L15" s="53" t="s">
        <v>15</v>
      </c>
      <c r="M15" s="49">
        <v>4065384.13</v>
      </c>
      <c r="N15" s="55" t="s">
        <v>54</v>
      </c>
      <c r="O15" s="55" t="s">
        <v>54</v>
      </c>
    </row>
    <row r="16" spans="1:15">
      <c r="A16" s="45"/>
      <c r="B16" s="51" t="s">
        <v>55</v>
      </c>
      <c r="C16" s="45"/>
      <c r="D16" s="52"/>
      <c r="E16" s="49">
        <v>205456.7</v>
      </c>
      <c r="F16" s="49">
        <v>219861.4</v>
      </c>
      <c r="G16" s="49">
        <v>515831.72</v>
      </c>
      <c r="H16" s="49" t="s">
        <v>15</v>
      </c>
      <c r="I16" s="49">
        <v>335640</v>
      </c>
      <c r="J16" s="49">
        <v>8081347</v>
      </c>
      <c r="K16" s="53">
        <f>9734496+1774176.3+1079709+1393246+9572691.65+18000+1418264.31+1385464.98+426316.83+7140309.27</f>
        <v>33942674.340000004</v>
      </c>
      <c r="L16" s="53">
        <f>1114850+3016200</f>
        <v>4131050</v>
      </c>
      <c r="M16" s="49">
        <v>7327598.8200000003</v>
      </c>
      <c r="N16" s="55" t="s">
        <v>56</v>
      </c>
      <c r="O16" s="55" t="s">
        <v>56</v>
      </c>
    </row>
    <row r="17" spans="1:15">
      <c r="A17" s="45"/>
      <c r="B17" s="51" t="s">
        <v>57</v>
      </c>
      <c r="C17" s="45"/>
      <c r="D17" s="52"/>
      <c r="E17" s="49">
        <v>480819.41</v>
      </c>
      <c r="F17" s="49">
        <v>555080.1</v>
      </c>
      <c r="G17" s="49">
        <v>356947.08</v>
      </c>
      <c r="H17" s="49" t="s">
        <v>15</v>
      </c>
      <c r="I17" s="49">
        <v>249619.64</v>
      </c>
      <c r="J17" s="49">
        <v>17454436</v>
      </c>
      <c r="K17" s="53">
        <f>22573910.04+2624550.72+590385+15000+440178.9+4015905+1539469.25+2229783+7171137.24+3121423.64+3991674.56</f>
        <v>48313417.350000001</v>
      </c>
      <c r="L17" s="53">
        <f>5846626.64+1239932</f>
        <v>7086558.6399999997</v>
      </c>
      <c r="M17" s="49">
        <v>3095697.01</v>
      </c>
      <c r="N17" s="56" t="s">
        <v>58</v>
      </c>
      <c r="O17" s="56" t="s">
        <v>58</v>
      </c>
    </row>
    <row r="18" spans="1:15">
      <c r="A18" s="45"/>
      <c r="B18" s="51" t="s">
        <v>59</v>
      </c>
      <c r="C18" s="45"/>
      <c r="D18" s="52"/>
      <c r="E18" s="49">
        <v>9867196.0299999993</v>
      </c>
      <c r="F18" s="49">
        <v>1711974.35</v>
      </c>
      <c r="G18" s="49">
        <v>446319.44</v>
      </c>
      <c r="H18" s="49" t="s">
        <v>15</v>
      </c>
      <c r="I18" s="49">
        <v>80270.25</v>
      </c>
      <c r="J18" s="49">
        <v>17846563</v>
      </c>
      <c r="K18" s="49">
        <v>39397439.460000001</v>
      </c>
      <c r="L18" s="49">
        <v>4629843.8600000003</v>
      </c>
      <c r="M18" s="49">
        <v>9687979.4800000004</v>
      </c>
      <c r="N18" s="56" t="s">
        <v>60</v>
      </c>
      <c r="O18" s="56" t="s">
        <v>60</v>
      </c>
    </row>
    <row r="19" spans="1:15">
      <c r="A19" s="45"/>
      <c r="B19" s="51" t="s">
        <v>61</v>
      </c>
      <c r="C19" s="45"/>
      <c r="D19" s="52"/>
      <c r="E19" s="49">
        <v>21832840.02</v>
      </c>
      <c r="F19" s="49">
        <v>605294.80000000005</v>
      </c>
      <c r="G19" s="49">
        <v>559476.98</v>
      </c>
      <c r="H19" s="49" t="s">
        <v>15</v>
      </c>
      <c r="I19" s="49">
        <v>316203</v>
      </c>
      <c r="J19" s="49">
        <v>20112900</v>
      </c>
      <c r="K19" s="49">
        <v>27939870.640000001</v>
      </c>
      <c r="L19" s="49">
        <v>5225500</v>
      </c>
      <c r="M19" s="49">
        <v>2526411.04</v>
      </c>
      <c r="N19" s="57" t="s">
        <v>62</v>
      </c>
      <c r="O19" s="57" t="s">
        <v>62</v>
      </c>
    </row>
    <row r="20" spans="1:15">
      <c r="A20" s="45"/>
      <c r="B20" s="46" t="s">
        <v>3</v>
      </c>
      <c r="C20" s="47"/>
      <c r="D20" s="47"/>
      <c r="E20" s="49"/>
      <c r="F20" s="49"/>
      <c r="G20" s="49"/>
      <c r="H20" s="49"/>
      <c r="I20" s="49"/>
      <c r="J20" s="49"/>
      <c r="K20" s="49"/>
      <c r="L20" s="49"/>
      <c r="M20" s="49"/>
      <c r="N20" s="50" t="s">
        <v>63</v>
      </c>
      <c r="O20" s="50"/>
    </row>
    <row r="21" spans="1:15">
      <c r="A21" s="45"/>
      <c r="B21" s="58" t="s">
        <v>64</v>
      </c>
      <c r="C21" s="45"/>
      <c r="D21" s="52"/>
      <c r="E21" s="49">
        <v>706682.5</v>
      </c>
      <c r="F21" s="49">
        <v>298760</v>
      </c>
      <c r="G21" s="49">
        <v>557000</v>
      </c>
      <c r="H21" s="49">
        <v>5000</v>
      </c>
      <c r="I21" s="49">
        <v>120000</v>
      </c>
      <c r="J21" s="49">
        <v>28210530</v>
      </c>
      <c r="K21" s="59">
        <f>2268000+11973664.7+1103000+17876400.42+2476380+2069958.79+468675.56+3356823.59+227613</f>
        <v>41820516.060000002</v>
      </c>
      <c r="L21" s="60">
        <f>1429200+1690000</f>
        <v>3119200</v>
      </c>
      <c r="M21" s="49">
        <v>9388077.8200000003</v>
      </c>
      <c r="N21" s="61" t="s">
        <v>65</v>
      </c>
      <c r="O21" s="61" t="s">
        <v>65</v>
      </c>
    </row>
    <row r="22" spans="1:15">
      <c r="A22" s="45"/>
      <c r="B22" s="58" t="s">
        <v>66</v>
      </c>
      <c r="C22" s="45"/>
      <c r="D22" s="52"/>
      <c r="E22" s="49">
        <v>144000</v>
      </c>
      <c r="F22" s="49">
        <v>146000</v>
      </c>
      <c r="G22" s="49">
        <v>120000</v>
      </c>
      <c r="H22" s="49">
        <v>20000</v>
      </c>
      <c r="I22" s="49">
        <v>55000</v>
      </c>
      <c r="J22" s="49">
        <v>18000000</v>
      </c>
      <c r="K22" s="49">
        <f>28466262.2+20000+332710+3778776+425588.69+830624+3125500+3288666.43+6257442.64+8613928.54</f>
        <v>55139498.5</v>
      </c>
      <c r="L22" s="59">
        <f>439060+3533689.62</f>
        <v>3972749.62</v>
      </c>
      <c r="M22" s="49">
        <v>2434721.73</v>
      </c>
      <c r="N22" s="57" t="s">
        <v>67</v>
      </c>
      <c r="O22" s="57" t="s">
        <v>67</v>
      </c>
    </row>
    <row r="23" spans="1:15">
      <c r="A23" s="45"/>
      <c r="B23" s="47" t="s">
        <v>4</v>
      </c>
      <c r="C23" s="47"/>
      <c r="D23" s="47"/>
      <c r="E23" s="49"/>
      <c r="F23" s="49"/>
      <c r="G23" s="49"/>
      <c r="H23" s="49"/>
      <c r="I23" s="49"/>
      <c r="J23" s="49"/>
      <c r="K23" s="49"/>
      <c r="L23" s="49"/>
      <c r="M23" s="49"/>
      <c r="N23" s="50" t="s">
        <v>68</v>
      </c>
      <c r="O23" s="45"/>
    </row>
    <row r="24" spans="1:15">
      <c r="A24" s="45"/>
      <c r="B24" s="51" t="s">
        <v>69</v>
      </c>
      <c r="C24" s="45"/>
      <c r="D24" s="52"/>
      <c r="E24" s="49">
        <v>2851947.82</v>
      </c>
      <c r="F24" s="49">
        <v>466071.5</v>
      </c>
      <c r="G24" s="49">
        <v>1902215.35</v>
      </c>
      <c r="H24" s="49">
        <v>435440</v>
      </c>
      <c r="I24" s="49">
        <v>550493.43000000005</v>
      </c>
      <c r="J24" s="49">
        <v>45483029</v>
      </c>
      <c r="K24" s="49">
        <f>16811484.22+25190719+1156846+2624640+1801336.91+7278997.62+4908200</f>
        <v>59772223.749999993</v>
      </c>
      <c r="L24" s="49">
        <f>2515680+24520117</f>
        <v>27035797</v>
      </c>
      <c r="M24" s="49">
        <v>9672510.0700000003</v>
      </c>
      <c r="N24" s="61" t="s">
        <v>70</v>
      </c>
      <c r="O24" s="61" t="s">
        <v>70</v>
      </c>
    </row>
    <row r="25" spans="1:15">
      <c r="A25" s="45"/>
      <c r="B25" s="51" t="s">
        <v>71</v>
      </c>
      <c r="C25" s="45"/>
      <c r="D25" s="52"/>
      <c r="E25" s="49">
        <v>27661266.289999999</v>
      </c>
      <c r="F25" s="49">
        <v>351288.2</v>
      </c>
      <c r="G25" s="49">
        <v>313781.93</v>
      </c>
      <c r="H25" s="49" t="s">
        <v>15</v>
      </c>
      <c r="I25" s="49">
        <v>286630</v>
      </c>
      <c r="J25" s="49">
        <v>16077274</v>
      </c>
      <c r="K25" s="49">
        <v>26364424.460000001</v>
      </c>
      <c r="L25" s="49">
        <v>9138350</v>
      </c>
      <c r="M25" s="49">
        <v>1538204</v>
      </c>
      <c r="N25" s="61" t="s">
        <v>72</v>
      </c>
      <c r="O25" s="61" t="s">
        <v>72</v>
      </c>
    </row>
    <row r="26" spans="1:15">
      <c r="A26" s="45"/>
      <c r="B26" s="58" t="s">
        <v>73</v>
      </c>
      <c r="C26" s="45"/>
      <c r="D26" s="52"/>
      <c r="E26" s="49">
        <v>20720682.68</v>
      </c>
      <c r="F26" s="49">
        <v>461549.8</v>
      </c>
      <c r="G26" s="49">
        <v>376832.93</v>
      </c>
      <c r="H26" s="49" t="s">
        <v>15</v>
      </c>
      <c r="I26" s="49">
        <v>211400</v>
      </c>
      <c r="J26" s="49">
        <v>23686209</v>
      </c>
      <c r="K26" s="49">
        <v>37539996.530000001</v>
      </c>
      <c r="L26" s="49">
        <v>2670682</v>
      </c>
      <c r="M26" s="49">
        <v>1202803</v>
      </c>
      <c r="N26" s="56" t="s">
        <v>74</v>
      </c>
      <c r="O26" s="56" t="s">
        <v>74</v>
      </c>
    </row>
    <row r="27" spans="1:15">
      <c r="A27" s="39"/>
      <c r="B27" s="88"/>
      <c r="C27" s="88"/>
      <c r="D27" s="89"/>
      <c r="E27" s="87"/>
      <c r="F27" s="87"/>
      <c r="G27" s="87"/>
      <c r="H27" s="87"/>
      <c r="I27" s="87"/>
      <c r="J27" s="87"/>
      <c r="K27" s="87"/>
      <c r="L27" s="87"/>
      <c r="M27" s="87"/>
      <c r="N27" s="88"/>
      <c r="O27" s="39"/>
    </row>
    <row r="28" spans="1:1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</row>
    <row r="29" spans="1:1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</row>
    <row r="30" spans="1:15">
      <c r="A30" s="39"/>
      <c r="B30" s="63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</row>
    <row r="31" spans="1:15" ht="14.25" customHeight="1">
      <c r="A31" s="6"/>
      <c r="B31" s="2" t="s">
        <v>16</v>
      </c>
      <c r="C31" s="7">
        <v>19.2</v>
      </c>
      <c r="D31" s="2" t="s">
        <v>75</v>
      </c>
      <c r="E31" s="6"/>
      <c r="F31" s="6"/>
      <c r="G31" s="6"/>
      <c r="H31" s="6"/>
      <c r="I31" s="6"/>
      <c r="J31" s="6"/>
      <c r="K31" s="6"/>
      <c r="L31" s="6"/>
      <c r="M31" s="39"/>
      <c r="N31" s="39"/>
      <c r="O31" s="39"/>
    </row>
    <row r="32" spans="1:15">
      <c r="A32" s="8"/>
      <c r="B32" s="6" t="s">
        <v>17</v>
      </c>
      <c r="C32" s="7">
        <v>19.2</v>
      </c>
      <c r="D32" s="3" t="s">
        <v>76</v>
      </c>
      <c r="E32" s="8"/>
      <c r="F32" s="8"/>
      <c r="G32" s="8"/>
      <c r="H32" s="8"/>
      <c r="I32" s="8"/>
      <c r="J32" s="8"/>
      <c r="K32" s="8"/>
      <c r="L32" s="8"/>
      <c r="M32" s="5"/>
      <c r="N32" s="5"/>
      <c r="O32" s="5"/>
    </row>
    <row r="33" spans="1:15">
      <c r="A33" s="64"/>
      <c r="B33" s="65"/>
      <c r="C33" s="65"/>
      <c r="D33" s="65"/>
      <c r="E33" s="65"/>
      <c r="F33" s="65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>
      <c r="A35" s="15" t="s">
        <v>21</v>
      </c>
      <c r="B35" s="15"/>
      <c r="C35" s="15"/>
      <c r="D35" s="16"/>
      <c r="E35" s="17" t="s">
        <v>22</v>
      </c>
      <c r="F35" s="18"/>
      <c r="G35" s="18"/>
      <c r="H35" s="18"/>
      <c r="I35" s="18"/>
      <c r="J35" s="19"/>
      <c r="K35" s="20" t="s">
        <v>23</v>
      </c>
      <c r="L35" s="21"/>
      <c r="M35" s="21"/>
      <c r="N35" s="22" t="s">
        <v>24</v>
      </c>
      <c r="O35" s="23"/>
    </row>
    <row r="36" spans="1:15">
      <c r="A36" s="24"/>
      <c r="B36" s="24"/>
      <c r="C36" s="24"/>
      <c r="D36" s="25"/>
      <c r="E36" s="26" t="s">
        <v>25</v>
      </c>
      <c r="F36" s="27"/>
      <c r="G36" s="27"/>
      <c r="H36" s="27"/>
      <c r="I36" s="27"/>
      <c r="J36" s="28"/>
      <c r="K36" s="29" t="s">
        <v>26</v>
      </c>
      <c r="L36" s="30"/>
      <c r="M36" s="30"/>
      <c r="N36" s="31"/>
      <c r="O36" s="32"/>
    </row>
    <row r="37" spans="1:15">
      <c r="A37" s="24"/>
      <c r="B37" s="24"/>
      <c r="C37" s="24"/>
      <c r="D37" s="25"/>
      <c r="E37" s="9"/>
      <c r="F37" s="9" t="s">
        <v>27</v>
      </c>
      <c r="G37" s="9"/>
      <c r="H37" s="9"/>
      <c r="I37" s="9"/>
      <c r="J37" s="13"/>
      <c r="K37" s="10"/>
      <c r="L37" s="10" t="s">
        <v>23</v>
      </c>
      <c r="M37" s="10" t="s">
        <v>23</v>
      </c>
      <c r="N37" s="31"/>
      <c r="O37" s="32"/>
    </row>
    <row r="38" spans="1:15">
      <c r="A38" s="24"/>
      <c r="B38" s="24"/>
      <c r="C38" s="24"/>
      <c r="D38" s="25"/>
      <c r="E38" s="9" t="s">
        <v>28</v>
      </c>
      <c r="F38" s="9" t="s">
        <v>29</v>
      </c>
      <c r="G38" s="9" t="s">
        <v>30</v>
      </c>
      <c r="H38" s="9" t="s">
        <v>31</v>
      </c>
      <c r="I38" s="9" t="s">
        <v>32</v>
      </c>
      <c r="J38" s="10" t="s">
        <v>33</v>
      </c>
      <c r="K38" s="10" t="s">
        <v>34</v>
      </c>
      <c r="L38" s="10" t="s">
        <v>35</v>
      </c>
      <c r="M38" s="10" t="s">
        <v>36</v>
      </c>
      <c r="N38" s="31"/>
      <c r="O38" s="32"/>
    </row>
    <row r="39" spans="1:15">
      <c r="A39" s="24"/>
      <c r="B39" s="24"/>
      <c r="C39" s="24"/>
      <c r="D39" s="25"/>
      <c r="E39" s="9" t="s">
        <v>37</v>
      </c>
      <c r="F39" s="9" t="s">
        <v>38</v>
      </c>
      <c r="G39" s="9" t="s">
        <v>39</v>
      </c>
      <c r="H39" s="9" t="s">
        <v>40</v>
      </c>
      <c r="I39" s="9" t="s">
        <v>41</v>
      </c>
      <c r="J39" s="9" t="s">
        <v>42</v>
      </c>
      <c r="K39" s="10" t="s">
        <v>43</v>
      </c>
      <c r="L39" s="10" t="s">
        <v>44</v>
      </c>
      <c r="M39" s="10" t="s">
        <v>45</v>
      </c>
      <c r="N39" s="31"/>
      <c r="O39" s="32"/>
    </row>
    <row r="40" spans="1:15">
      <c r="A40" s="27"/>
      <c r="B40" s="27"/>
      <c r="C40" s="27"/>
      <c r="D40" s="28"/>
      <c r="E40" s="11" t="s">
        <v>46</v>
      </c>
      <c r="F40" s="33"/>
      <c r="G40" s="11"/>
      <c r="H40" s="11" t="s">
        <v>47</v>
      </c>
      <c r="I40" s="11"/>
      <c r="J40" s="11"/>
      <c r="K40" s="12" t="s">
        <v>26</v>
      </c>
      <c r="L40" s="12" t="s">
        <v>48</v>
      </c>
      <c r="M40" s="12" t="s">
        <v>49</v>
      </c>
      <c r="N40" s="34"/>
      <c r="O40" s="35"/>
    </row>
    <row r="41" spans="1:15">
      <c r="A41" s="36"/>
      <c r="B41" s="36"/>
      <c r="C41" s="36"/>
      <c r="D41" s="37"/>
      <c r="E41" s="66"/>
      <c r="F41" s="66"/>
      <c r="G41" s="66"/>
      <c r="H41" s="66"/>
      <c r="I41" s="66"/>
      <c r="J41" s="66"/>
      <c r="K41" s="66"/>
      <c r="L41" s="66"/>
      <c r="M41" s="67"/>
      <c r="N41" s="39"/>
      <c r="O41" s="36"/>
    </row>
    <row r="42" spans="1:15">
      <c r="A42" s="45"/>
      <c r="B42" s="47" t="s">
        <v>5</v>
      </c>
      <c r="C42" s="47"/>
      <c r="D42" s="47"/>
      <c r="E42" s="68"/>
      <c r="F42" s="62"/>
      <c r="G42" s="62"/>
      <c r="H42" s="62"/>
      <c r="I42" s="62"/>
      <c r="J42" s="62"/>
      <c r="K42" s="62"/>
      <c r="L42" s="62"/>
      <c r="M42" s="38"/>
      <c r="N42" s="50" t="s">
        <v>77</v>
      </c>
      <c r="O42" s="45"/>
    </row>
    <row r="43" spans="1:15">
      <c r="A43" s="45"/>
      <c r="B43" s="51" t="s">
        <v>78</v>
      </c>
      <c r="C43" s="45"/>
      <c r="D43" s="52"/>
      <c r="E43" s="62">
        <v>681523.15</v>
      </c>
      <c r="F43" s="62">
        <v>162535</v>
      </c>
      <c r="G43" s="62">
        <v>1305795.3799999999</v>
      </c>
      <c r="H43" s="62" t="s">
        <v>15</v>
      </c>
      <c r="I43" s="62">
        <v>226505</v>
      </c>
      <c r="J43" s="62">
        <v>11527038</v>
      </c>
      <c r="K43" s="62">
        <f>5258748.52+1054000+2166949+899795+2449000+737371.87+332163+2693649.75+9111873+4287362.1</f>
        <v>28990912.240000002</v>
      </c>
      <c r="L43" s="62">
        <f>333661.1+1829900</f>
        <v>2163561.1</v>
      </c>
      <c r="M43" s="69">
        <v>1704093.88</v>
      </c>
      <c r="N43" s="55" t="s">
        <v>79</v>
      </c>
      <c r="O43" s="55" t="s">
        <v>79</v>
      </c>
    </row>
    <row r="44" spans="1:15">
      <c r="A44" s="45"/>
      <c r="B44" s="70" t="s">
        <v>80</v>
      </c>
      <c r="C44" s="45"/>
      <c r="D44" s="52"/>
      <c r="E44" s="62">
        <v>459861.15</v>
      </c>
      <c r="F44" s="62">
        <v>410001.44</v>
      </c>
      <c r="G44" s="62">
        <v>194439.78</v>
      </c>
      <c r="H44" s="62" t="s">
        <v>15</v>
      </c>
      <c r="I44" s="62">
        <v>103030</v>
      </c>
      <c r="J44" s="62">
        <v>16623709</v>
      </c>
      <c r="K44" s="62">
        <f>8476045.54+531615+18000+399167.91+332809.75+2785291.11+3998770+3028842.12+8349208+4647182.49</f>
        <v>32566931.920000002</v>
      </c>
      <c r="L44" s="62">
        <f>231250+2529500</f>
        <v>2760750</v>
      </c>
      <c r="M44" s="69">
        <v>4598629.57</v>
      </c>
      <c r="N44" s="71" t="s">
        <v>81</v>
      </c>
      <c r="O44" s="71" t="s">
        <v>81</v>
      </c>
    </row>
    <row r="45" spans="1:15">
      <c r="A45" s="45"/>
      <c r="B45" s="70" t="s">
        <v>82</v>
      </c>
      <c r="C45" s="45"/>
      <c r="D45" s="45"/>
      <c r="E45" s="62">
        <v>315703.3</v>
      </c>
      <c r="F45" s="62">
        <v>282178</v>
      </c>
      <c r="G45" s="62">
        <v>123467.64</v>
      </c>
      <c r="H45" s="62">
        <v>204337</v>
      </c>
      <c r="I45" s="62">
        <v>15170</v>
      </c>
      <c r="J45" s="62">
        <v>7501320</v>
      </c>
      <c r="K45" s="62">
        <f>7058197.64+1038000+1268739+205380+438155.56+238200+2269420+1929000+2363630.95+6448924+2922397.71</f>
        <v>26180044.860000003</v>
      </c>
      <c r="L45" s="62">
        <f>334890+340900</f>
        <v>675790</v>
      </c>
      <c r="M45" s="69">
        <v>814162</v>
      </c>
      <c r="N45" s="71" t="s">
        <v>83</v>
      </c>
      <c r="O45" s="71" t="s">
        <v>83</v>
      </c>
    </row>
    <row r="46" spans="1:15">
      <c r="A46" s="45"/>
      <c r="B46" s="47" t="s">
        <v>12</v>
      </c>
      <c r="C46" s="47"/>
      <c r="D46" s="47"/>
      <c r="E46" s="62"/>
      <c r="F46" s="62"/>
      <c r="G46" s="62"/>
      <c r="H46" s="62"/>
      <c r="I46" s="62"/>
      <c r="J46" s="62"/>
      <c r="K46" s="62"/>
      <c r="L46" s="62"/>
      <c r="M46" s="72"/>
      <c r="N46" s="50" t="s">
        <v>84</v>
      </c>
      <c r="O46" s="50"/>
    </row>
    <row r="47" spans="1:15">
      <c r="A47" s="45"/>
      <c r="B47" s="51" t="s">
        <v>85</v>
      </c>
      <c r="C47" s="45"/>
      <c r="D47" s="52"/>
      <c r="E47" s="49">
        <v>20624625.66</v>
      </c>
      <c r="F47" s="49">
        <v>206736.5</v>
      </c>
      <c r="G47" s="49">
        <v>793451.33</v>
      </c>
      <c r="H47" s="49" t="s">
        <v>15</v>
      </c>
      <c r="I47" s="49">
        <v>127822</v>
      </c>
      <c r="J47" s="49">
        <v>14786979</v>
      </c>
      <c r="K47" s="49">
        <v>29921921.969999999</v>
      </c>
      <c r="L47" s="49">
        <v>3169090</v>
      </c>
      <c r="M47" s="73">
        <v>1567103.74</v>
      </c>
      <c r="N47" s="55" t="s">
        <v>86</v>
      </c>
      <c r="O47" s="55" t="s">
        <v>86</v>
      </c>
    </row>
    <row r="48" spans="1:15">
      <c r="A48" s="45"/>
      <c r="B48" s="51" t="s">
        <v>87</v>
      </c>
      <c r="C48" s="45"/>
      <c r="D48" s="45"/>
      <c r="E48" s="49">
        <v>908881.3</v>
      </c>
      <c r="F48" s="49">
        <v>237326</v>
      </c>
      <c r="G48" s="49">
        <v>197793.81</v>
      </c>
      <c r="H48" s="49" t="s">
        <v>15</v>
      </c>
      <c r="I48" s="49">
        <v>138035</v>
      </c>
      <c r="J48" s="49">
        <v>4924392</v>
      </c>
      <c r="K48" s="49">
        <f>9668485+666350+176520+16000+231288.84+833575+1700279+1846080+6322837+3098495.1</f>
        <v>24559909.940000001</v>
      </c>
      <c r="L48" s="49">
        <f>436640.18+1695500</f>
        <v>2132140.1800000002</v>
      </c>
      <c r="M48" s="73">
        <v>985416.26</v>
      </c>
      <c r="N48" s="55" t="s">
        <v>88</v>
      </c>
      <c r="O48" s="55" t="s">
        <v>88</v>
      </c>
    </row>
    <row r="49" spans="1:15">
      <c r="A49" s="45"/>
      <c r="B49" s="47" t="s">
        <v>13</v>
      </c>
      <c r="C49" s="47"/>
      <c r="D49" s="47"/>
      <c r="E49" s="62"/>
      <c r="F49" s="62"/>
      <c r="G49" s="62"/>
      <c r="H49" s="62"/>
      <c r="I49" s="62"/>
      <c r="J49" s="62"/>
      <c r="K49" s="62"/>
      <c r="L49" s="62"/>
      <c r="M49" s="72"/>
      <c r="N49" s="50" t="s">
        <v>89</v>
      </c>
      <c r="O49" s="50"/>
    </row>
    <row r="50" spans="1:15">
      <c r="A50" s="45"/>
      <c r="B50" s="51" t="s">
        <v>90</v>
      </c>
      <c r="C50" s="45"/>
      <c r="D50" s="52"/>
      <c r="E50" s="49">
        <v>16301940.800000001</v>
      </c>
      <c r="F50" s="49">
        <v>103951</v>
      </c>
      <c r="G50" s="49">
        <v>161285.07999999999</v>
      </c>
      <c r="H50" s="49" t="s">
        <v>15</v>
      </c>
      <c r="I50" s="49">
        <v>211490</v>
      </c>
      <c r="J50" s="49">
        <v>10052128</v>
      </c>
      <c r="K50" s="49">
        <v>17593349.100000001</v>
      </c>
      <c r="L50" s="49">
        <v>4556879</v>
      </c>
      <c r="M50" s="73">
        <v>971857.39</v>
      </c>
      <c r="N50" s="55" t="s">
        <v>91</v>
      </c>
      <c r="O50" s="55" t="s">
        <v>91</v>
      </c>
    </row>
    <row r="51" spans="1:15">
      <c r="A51" s="45"/>
      <c r="B51" s="47" t="s">
        <v>14</v>
      </c>
      <c r="C51" s="47"/>
      <c r="D51" s="47"/>
      <c r="E51" s="62"/>
      <c r="F51" s="62"/>
      <c r="G51" s="62"/>
      <c r="H51" s="62"/>
      <c r="I51" s="62"/>
      <c r="J51" s="62"/>
      <c r="K51" s="62"/>
      <c r="L51" s="62"/>
      <c r="M51" s="72"/>
      <c r="N51" s="50" t="s">
        <v>92</v>
      </c>
      <c r="O51" s="50"/>
    </row>
    <row r="52" spans="1:15">
      <c r="A52" s="45"/>
      <c r="B52" s="74" t="s">
        <v>93</v>
      </c>
      <c r="C52" s="75"/>
      <c r="D52" s="76"/>
      <c r="E52" s="77">
        <v>1370625.94</v>
      </c>
      <c r="F52" s="77">
        <v>275145.87</v>
      </c>
      <c r="G52" s="77">
        <v>904228.14</v>
      </c>
      <c r="H52" s="77">
        <v>308940.5</v>
      </c>
      <c r="I52" s="77">
        <v>164038.89000000001</v>
      </c>
      <c r="J52" s="77">
        <v>21610046.219999999</v>
      </c>
      <c r="K52" s="77">
        <v>30374396.030000001</v>
      </c>
      <c r="L52" s="77">
        <v>1211700</v>
      </c>
      <c r="M52" s="78">
        <v>1235107.31</v>
      </c>
      <c r="N52" s="55" t="s">
        <v>94</v>
      </c>
      <c r="O52" s="55" t="s">
        <v>94</v>
      </c>
    </row>
    <row r="53" spans="1:15">
      <c r="A53" s="45"/>
      <c r="B53" s="51" t="s">
        <v>95</v>
      </c>
      <c r="C53" s="45"/>
      <c r="D53" s="45"/>
      <c r="E53" s="62">
        <v>859047.1</v>
      </c>
      <c r="F53" s="62">
        <v>7372046</v>
      </c>
      <c r="G53" s="62">
        <v>101900.21</v>
      </c>
      <c r="H53" s="62">
        <v>78604.460000000006</v>
      </c>
      <c r="I53" s="62">
        <v>44918.02</v>
      </c>
      <c r="J53" s="62">
        <v>7372046</v>
      </c>
      <c r="K53" s="62">
        <f>9925182.1+1630453.22+296752.75+262439.71+2394052+2105000+2241017.47+6133067+4285911</f>
        <v>29273875.25</v>
      </c>
      <c r="L53" s="62">
        <f>1836500+263820</f>
        <v>2100320</v>
      </c>
      <c r="M53" s="69">
        <v>1184673.05</v>
      </c>
      <c r="N53" s="55" t="s">
        <v>96</v>
      </c>
      <c r="O53" s="55" t="s">
        <v>96</v>
      </c>
    </row>
    <row r="54" spans="1:15">
      <c r="A54" s="45"/>
      <c r="B54" s="47" t="s">
        <v>6</v>
      </c>
      <c r="C54" s="47"/>
      <c r="D54" s="47"/>
      <c r="E54" s="62"/>
      <c r="F54" s="62"/>
      <c r="G54" s="62"/>
      <c r="H54" s="62"/>
      <c r="I54" s="62"/>
      <c r="J54" s="62"/>
      <c r="K54" s="62"/>
      <c r="L54" s="62"/>
      <c r="M54" s="72"/>
      <c r="N54" s="50" t="s">
        <v>97</v>
      </c>
      <c r="O54" s="50"/>
    </row>
    <row r="55" spans="1:15">
      <c r="A55" s="45"/>
      <c r="B55" s="51" t="s">
        <v>98</v>
      </c>
      <c r="C55" s="45"/>
      <c r="D55" s="52"/>
      <c r="E55" s="49">
        <v>701392.6</v>
      </c>
      <c r="F55" s="49">
        <v>688177.11</v>
      </c>
      <c r="G55" s="49">
        <v>1032798.79</v>
      </c>
      <c r="H55" s="49" t="s">
        <v>15</v>
      </c>
      <c r="I55" s="49">
        <v>218073</v>
      </c>
      <c r="J55" s="49">
        <v>37021092.75</v>
      </c>
      <c r="K55" s="49">
        <v>31096559.670000002</v>
      </c>
      <c r="L55" s="49">
        <v>6075934.5800000001</v>
      </c>
      <c r="M55" s="73">
        <v>900895.58</v>
      </c>
      <c r="N55" s="55" t="s">
        <v>99</v>
      </c>
      <c r="O55" s="55" t="s">
        <v>99</v>
      </c>
    </row>
    <row r="56" spans="1:15">
      <c r="A56" s="45"/>
      <c r="B56" s="84"/>
      <c r="C56" s="85"/>
      <c r="D56" s="86"/>
      <c r="E56" s="87"/>
      <c r="F56" s="87"/>
      <c r="G56" s="87"/>
      <c r="H56" s="87"/>
      <c r="I56" s="87"/>
      <c r="J56" s="87"/>
      <c r="K56" s="87"/>
      <c r="L56" s="87"/>
      <c r="M56" s="33"/>
      <c r="N56" s="88"/>
      <c r="O56" s="36"/>
    </row>
    <row r="57" spans="1:15">
      <c r="A57" s="39"/>
      <c r="B57" s="39"/>
      <c r="C57" s="39"/>
      <c r="D57" s="39"/>
      <c r="E57" s="79"/>
      <c r="F57" s="79"/>
      <c r="G57" s="79"/>
      <c r="H57" s="79"/>
      <c r="I57" s="79"/>
      <c r="J57" s="79"/>
      <c r="K57" s="79"/>
      <c r="L57" s="79"/>
      <c r="M57" s="39"/>
      <c r="N57" s="39"/>
      <c r="O57" s="39"/>
    </row>
    <row r="58" spans="1:15">
      <c r="A58" s="6"/>
      <c r="B58" s="2"/>
      <c r="C58" s="7"/>
      <c r="D58" s="2"/>
      <c r="E58" s="6"/>
      <c r="F58" s="6"/>
      <c r="G58" s="6"/>
      <c r="H58" s="6"/>
      <c r="I58" s="6"/>
      <c r="J58" s="6"/>
      <c r="K58" s="6"/>
      <c r="L58" s="6"/>
      <c r="M58" s="39"/>
      <c r="N58" s="39"/>
      <c r="O58" s="39"/>
    </row>
    <row r="59" spans="1:15">
      <c r="A59" s="6"/>
      <c r="B59" s="2" t="s">
        <v>16</v>
      </c>
      <c r="C59" s="7">
        <v>19.2</v>
      </c>
      <c r="D59" s="2" t="s">
        <v>75</v>
      </c>
      <c r="E59" s="6"/>
      <c r="F59" s="6"/>
      <c r="G59" s="6"/>
      <c r="H59" s="6"/>
      <c r="I59" s="6"/>
      <c r="J59" s="6"/>
      <c r="K59" s="6"/>
      <c r="L59" s="6"/>
      <c r="M59" s="4"/>
      <c r="N59" s="4"/>
      <c r="O59" s="4"/>
    </row>
    <row r="60" spans="1:15">
      <c r="A60" s="8"/>
      <c r="B60" s="6" t="s">
        <v>17</v>
      </c>
      <c r="C60" s="7">
        <v>19.2</v>
      </c>
      <c r="D60" s="3" t="s">
        <v>76</v>
      </c>
      <c r="E60" s="8"/>
      <c r="F60" s="8"/>
      <c r="G60" s="8"/>
      <c r="H60" s="8"/>
      <c r="I60" s="8"/>
      <c r="J60" s="8"/>
      <c r="K60" s="8"/>
      <c r="L60" s="8"/>
      <c r="M60" s="4"/>
      <c r="N60" s="4"/>
      <c r="O60" s="4"/>
    </row>
    <row r="61" spans="1:15">
      <c r="A61" s="8"/>
      <c r="B61" s="6"/>
      <c r="C61" s="7"/>
      <c r="D61" s="3"/>
      <c r="E61" s="8"/>
      <c r="F61" s="8"/>
      <c r="G61" s="8"/>
      <c r="H61" s="8"/>
      <c r="I61" s="8"/>
      <c r="J61" s="8"/>
      <c r="K61" s="8"/>
      <c r="L61" s="8"/>
      <c r="M61" s="8"/>
      <c r="N61" s="8"/>
      <c r="O61" s="14" t="s">
        <v>20</v>
      </c>
    </row>
    <row r="62" spans="1: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>
      <c r="A63" s="15" t="s">
        <v>21</v>
      </c>
      <c r="B63" s="15"/>
      <c r="C63" s="15"/>
      <c r="D63" s="16"/>
      <c r="E63" s="17" t="s">
        <v>22</v>
      </c>
      <c r="F63" s="18"/>
      <c r="G63" s="18"/>
      <c r="H63" s="18"/>
      <c r="I63" s="18"/>
      <c r="J63" s="19"/>
      <c r="K63" s="20" t="s">
        <v>23</v>
      </c>
      <c r="L63" s="21"/>
      <c r="M63" s="21"/>
      <c r="N63" s="22" t="s">
        <v>24</v>
      </c>
      <c r="O63" s="23"/>
    </row>
    <row r="64" spans="1:15">
      <c r="A64" s="24"/>
      <c r="B64" s="24"/>
      <c r="C64" s="24"/>
      <c r="D64" s="25"/>
      <c r="E64" s="26" t="s">
        <v>25</v>
      </c>
      <c r="F64" s="27"/>
      <c r="G64" s="27"/>
      <c r="H64" s="27"/>
      <c r="I64" s="27"/>
      <c r="J64" s="28"/>
      <c r="K64" s="29" t="s">
        <v>26</v>
      </c>
      <c r="L64" s="30"/>
      <c r="M64" s="30"/>
      <c r="N64" s="31"/>
      <c r="O64" s="32"/>
    </row>
    <row r="65" spans="1:15">
      <c r="A65" s="24"/>
      <c r="B65" s="24"/>
      <c r="C65" s="24"/>
      <c r="D65" s="25"/>
      <c r="E65" s="9"/>
      <c r="F65" s="9" t="s">
        <v>27</v>
      </c>
      <c r="G65" s="9"/>
      <c r="H65" s="9"/>
      <c r="I65" s="9"/>
      <c r="J65" s="13"/>
      <c r="K65" s="10"/>
      <c r="L65" s="10" t="s">
        <v>23</v>
      </c>
      <c r="M65" s="10" t="s">
        <v>23</v>
      </c>
      <c r="N65" s="31"/>
      <c r="O65" s="32"/>
    </row>
    <row r="66" spans="1:15">
      <c r="A66" s="24"/>
      <c r="B66" s="24"/>
      <c r="C66" s="24"/>
      <c r="D66" s="25"/>
      <c r="E66" s="9" t="s">
        <v>28</v>
      </c>
      <c r="F66" s="9" t="s">
        <v>29</v>
      </c>
      <c r="G66" s="9" t="s">
        <v>30</v>
      </c>
      <c r="H66" s="9" t="s">
        <v>31</v>
      </c>
      <c r="I66" s="9" t="s">
        <v>32</v>
      </c>
      <c r="J66" s="10" t="s">
        <v>33</v>
      </c>
      <c r="K66" s="10" t="s">
        <v>34</v>
      </c>
      <c r="L66" s="10" t="s">
        <v>35</v>
      </c>
      <c r="M66" s="10" t="s">
        <v>36</v>
      </c>
      <c r="N66" s="31"/>
      <c r="O66" s="32"/>
    </row>
    <row r="67" spans="1:15">
      <c r="A67" s="24"/>
      <c r="B67" s="24"/>
      <c r="C67" s="24"/>
      <c r="D67" s="25"/>
      <c r="E67" s="9" t="s">
        <v>37</v>
      </c>
      <c r="F67" s="9" t="s">
        <v>38</v>
      </c>
      <c r="G67" s="9" t="s">
        <v>39</v>
      </c>
      <c r="H67" s="9" t="s">
        <v>40</v>
      </c>
      <c r="I67" s="9" t="s">
        <v>41</v>
      </c>
      <c r="J67" s="9" t="s">
        <v>42</v>
      </c>
      <c r="K67" s="10" t="s">
        <v>43</v>
      </c>
      <c r="L67" s="10" t="s">
        <v>44</v>
      </c>
      <c r="M67" s="10" t="s">
        <v>45</v>
      </c>
      <c r="N67" s="31"/>
      <c r="O67" s="32"/>
    </row>
    <row r="68" spans="1:15">
      <c r="A68" s="27"/>
      <c r="B68" s="27"/>
      <c r="C68" s="27"/>
      <c r="D68" s="28"/>
      <c r="E68" s="11" t="s">
        <v>46</v>
      </c>
      <c r="F68" s="33"/>
      <c r="G68" s="11"/>
      <c r="H68" s="11" t="s">
        <v>47</v>
      </c>
      <c r="I68" s="11"/>
      <c r="J68" s="11"/>
      <c r="K68" s="12" t="s">
        <v>26</v>
      </c>
      <c r="L68" s="12" t="s">
        <v>48</v>
      </c>
      <c r="M68" s="12" t="s">
        <v>49</v>
      </c>
      <c r="N68" s="34"/>
      <c r="O68" s="35"/>
    </row>
    <row r="69" spans="1:15">
      <c r="A69" s="36"/>
      <c r="B69" s="36"/>
      <c r="C69" s="36"/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9"/>
      <c r="O69" s="36"/>
    </row>
    <row r="70" spans="1:15">
      <c r="A70" s="45"/>
      <c r="B70" s="47" t="s">
        <v>7</v>
      </c>
      <c r="C70" s="45"/>
      <c r="D70" s="52"/>
      <c r="E70" s="62"/>
      <c r="F70" s="62"/>
      <c r="G70" s="62"/>
      <c r="H70" s="62"/>
      <c r="I70" s="62"/>
      <c r="J70" s="62"/>
      <c r="K70" s="62"/>
      <c r="L70" s="62"/>
      <c r="M70" s="62"/>
      <c r="N70" s="50" t="s">
        <v>100</v>
      </c>
      <c r="O70" s="45"/>
    </row>
    <row r="71" spans="1:15">
      <c r="A71" s="45"/>
      <c r="B71" s="51" t="s">
        <v>101</v>
      </c>
      <c r="C71" s="45"/>
      <c r="D71" s="52"/>
      <c r="E71" s="49">
        <v>3616569.97</v>
      </c>
      <c r="F71" s="49">
        <v>1797248.6</v>
      </c>
      <c r="G71" s="49">
        <v>2142683.59</v>
      </c>
      <c r="H71" s="49" t="s">
        <v>15</v>
      </c>
      <c r="I71" s="49">
        <v>933451.6</v>
      </c>
      <c r="J71" s="49">
        <v>50126284</v>
      </c>
      <c r="K71" s="49">
        <v>83587565.810000002</v>
      </c>
      <c r="L71" s="49">
        <v>11451760.93</v>
      </c>
      <c r="M71" s="49">
        <v>3492289.27</v>
      </c>
      <c r="N71" s="61" t="s">
        <v>102</v>
      </c>
      <c r="O71" s="61" t="s">
        <v>102</v>
      </c>
    </row>
    <row r="72" spans="1:15">
      <c r="A72" s="45"/>
      <c r="B72" s="51" t="s">
        <v>103</v>
      </c>
      <c r="C72" s="45"/>
      <c r="D72" s="45"/>
      <c r="E72" s="49">
        <v>1844874.64</v>
      </c>
      <c r="F72" s="49">
        <v>542984.69999999995</v>
      </c>
      <c r="G72" s="49">
        <v>446596.7</v>
      </c>
      <c r="H72" s="49" t="s">
        <v>15</v>
      </c>
      <c r="I72" s="49">
        <v>226445</v>
      </c>
      <c r="J72" s="49">
        <v>9266887</v>
      </c>
      <c r="K72" s="49">
        <v>8673539.2400000002</v>
      </c>
      <c r="L72" s="49">
        <v>3591591.23</v>
      </c>
      <c r="M72" s="49">
        <v>1078813.3899999999</v>
      </c>
      <c r="N72" s="56" t="s">
        <v>104</v>
      </c>
      <c r="O72" s="56" t="s">
        <v>104</v>
      </c>
    </row>
    <row r="73" spans="1:15">
      <c r="A73" s="54"/>
      <c r="B73" s="58" t="s">
        <v>105</v>
      </c>
      <c r="C73" s="54"/>
      <c r="D73" s="80"/>
      <c r="E73" s="62">
        <v>417570.05</v>
      </c>
      <c r="F73" s="62">
        <v>345900.4</v>
      </c>
      <c r="G73" s="62">
        <v>752796.47</v>
      </c>
      <c r="H73" s="49" t="s">
        <v>15</v>
      </c>
      <c r="I73" s="62">
        <v>245530</v>
      </c>
      <c r="J73" s="62">
        <v>10454698.73</v>
      </c>
      <c r="K73" s="62">
        <f>17753127+345600+1158396.02+114436+4574920+4302695.23+7050152+1972367.68+3787968.4</f>
        <v>41059662.329999998</v>
      </c>
      <c r="L73" s="62">
        <f>222938.11+2199300</f>
        <v>2422238.11</v>
      </c>
      <c r="M73" s="62">
        <v>1896688.46</v>
      </c>
      <c r="N73" s="56" t="s">
        <v>106</v>
      </c>
      <c r="O73" s="56" t="s">
        <v>106</v>
      </c>
    </row>
    <row r="74" spans="1:15">
      <c r="A74" s="45"/>
      <c r="B74" s="47" t="s">
        <v>8</v>
      </c>
      <c r="C74" s="47"/>
      <c r="D74" s="47"/>
      <c r="E74" s="62"/>
      <c r="F74" s="62"/>
      <c r="G74" s="62"/>
      <c r="H74" s="62"/>
      <c r="I74" s="62"/>
      <c r="J74" s="62"/>
      <c r="K74" s="62"/>
      <c r="L74" s="62"/>
      <c r="M74" s="62"/>
      <c r="N74" s="50" t="s">
        <v>107</v>
      </c>
      <c r="O74" s="50"/>
    </row>
    <row r="75" spans="1:15">
      <c r="A75" s="45"/>
      <c r="B75" s="51" t="s">
        <v>108</v>
      </c>
      <c r="C75" s="45"/>
      <c r="D75" s="52"/>
      <c r="E75" s="49">
        <v>28017134.920000002</v>
      </c>
      <c r="F75" s="49">
        <v>385602.25</v>
      </c>
      <c r="G75" s="49" t="s">
        <v>15</v>
      </c>
      <c r="H75" s="49">
        <v>885887.92</v>
      </c>
      <c r="I75" s="49">
        <v>331173.05</v>
      </c>
      <c r="J75" s="49">
        <v>18326601</v>
      </c>
      <c r="K75" s="49">
        <v>34562031.560000002</v>
      </c>
      <c r="L75" s="49">
        <v>5419180</v>
      </c>
      <c r="M75" s="49">
        <v>3965557</v>
      </c>
      <c r="N75" s="61" t="s">
        <v>109</v>
      </c>
      <c r="O75" s="61" t="s">
        <v>109</v>
      </c>
    </row>
    <row r="76" spans="1:15">
      <c r="A76" s="45"/>
      <c r="B76" s="46" t="s">
        <v>9</v>
      </c>
      <c r="C76" s="47"/>
      <c r="D76" s="47"/>
      <c r="E76" s="62"/>
      <c r="F76" s="62"/>
      <c r="G76" s="62"/>
      <c r="H76" s="62"/>
      <c r="I76" s="62"/>
      <c r="J76" s="62"/>
      <c r="K76" s="62"/>
      <c r="L76" s="62"/>
      <c r="M76" s="62"/>
      <c r="N76" s="81" t="s">
        <v>110</v>
      </c>
      <c r="O76" s="55"/>
    </row>
    <row r="77" spans="1:15">
      <c r="A77" s="45"/>
      <c r="B77" s="51" t="s">
        <v>111</v>
      </c>
      <c r="C77" s="82"/>
      <c r="D77" s="52"/>
      <c r="E77" s="62">
        <v>775893.4</v>
      </c>
      <c r="F77" s="62">
        <v>373321.09</v>
      </c>
      <c r="G77" s="62">
        <v>386631.19</v>
      </c>
      <c r="H77" s="62">
        <v>1409230</v>
      </c>
      <c r="I77" s="62">
        <v>291983.21999999997</v>
      </c>
      <c r="J77" s="62">
        <v>20522540</v>
      </c>
      <c r="K77" s="62">
        <f>18749216.18+1110651+9000+169320+1911083.56+6655219+529066+3536890+4774537.38+8152804+7222108.21</f>
        <v>52819895.329999998</v>
      </c>
      <c r="L77" s="62">
        <f>329350+5148089.58</f>
        <v>5477439.5800000001</v>
      </c>
      <c r="M77" s="62">
        <v>2760933</v>
      </c>
      <c r="N77" s="55" t="s">
        <v>112</v>
      </c>
      <c r="O77" s="55" t="s">
        <v>112</v>
      </c>
    </row>
    <row r="78" spans="1:15">
      <c r="A78" s="45"/>
      <c r="B78" s="51" t="s">
        <v>113</v>
      </c>
      <c r="C78" s="82"/>
      <c r="D78" s="52"/>
      <c r="E78" s="49">
        <v>20448267.280000001</v>
      </c>
      <c r="F78" s="49">
        <v>256506.8</v>
      </c>
      <c r="G78" s="49">
        <v>303006.33</v>
      </c>
      <c r="H78" s="49" t="s">
        <v>15</v>
      </c>
      <c r="I78" s="49">
        <v>236450</v>
      </c>
      <c r="J78" s="49">
        <v>21961898.710000001</v>
      </c>
      <c r="K78" s="49">
        <v>32144785.120000001</v>
      </c>
      <c r="L78" s="49">
        <v>7427800</v>
      </c>
      <c r="M78" s="49">
        <v>1671096</v>
      </c>
      <c r="N78" s="57" t="s">
        <v>114</v>
      </c>
      <c r="O78" s="57" t="s">
        <v>114</v>
      </c>
    </row>
    <row r="79" spans="1:15">
      <c r="A79" s="45"/>
      <c r="B79" s="46" t="s">
        <v>10</v>
      </c>
      <c r="C79" s="47"/>
      <c r="D79" s="47"/>
      <c r="E79" s="62"/>
      <c r="F79" s="62"/>
      <c r="G79" s="62"/>
      <c r="H79" s="62"/>
      <c r="I79" s="62"/>
      <c r="J79" s="62"/>
      <c r="K79" s="62"/>
      <c r="L79" s="62"/>
      <c r="M79" s="62"/>
      <c r="N79" s="50" t="s">
        <v>115</v>
      </c>
      <c r="O79" s="45"/>
    </row>
    <row r="80" spans="1:15">
      <c r="A80" s="45"/>
      <c r="B80" s="51" t="s">
        <v>116</v>
      </c>
      <c r="C80" s="82"/>
      <c r="D80" s="52"/>
      <c r="E80" s="62">
        <v>711562.7</v>
      </c>
      <c r="F80" s="62">
        <v>262987.2</v>
      </c>
      <c r="G80" s="62">
        <v>721877.83</v>
      </c>
      <c r="H80" s="49" t="s">
        <v>15</v>
      </c>
      <c r="I80" s="62">
        <v>333272</v>
      </c>
      <c r="J80" s="62">
        <v>24403329</v>
      </c>
      <c r="K80" s="62">
        <f>20656375.32+1662500+2624640+1344459+11048782+1284302.5+685178.96+5069324.43+6436751.02+488866.47</f>
        <v>51301179.700000003</v>
      </c>
      <c r="L80" s="62">
        <f>9260450+1173450</f>
        <v>10433900</v>
      </c>
      <c r="M80" s="62">
        <v>1828630.44</v>
      </c>
      <c r="N80" s="57" t="s">
        <v>117</v>
      </c>
      <c r="O80" s="57" t="s">
        <v>117</v>
      </c>
    </row>
    <row r="81" spans="1:15">
      <c r="A81" s="45"/>
      <c r="B81" s="51" t="s">
        <v>118</v>
      </c>
      <c r="C81" s="82"/>
      <c r="D81" s="52"/>
      <c r="E81" s="49">
        <v>22683810.23</v>
      </c>
      <c r="F81" s="49">
        <v>299942</v>
      </c>
      <c r="G81" s="49">
        <v>410750.65</v>
      </c>
      <c r="H81" s="49" t="s">
        <v>15</v>
      </c>
      <c r="I81" s="49">
        <v>313535</v>
      </c>
      <c r="J81" s="49">
        <v>18895845</v>
      </c>
      <c r="K81" s="49">
        <v>29095807.07</v>
      </c>
      <c r="L81" s="49">
        <v>5038400</v>
      </c>
      <c r="M81" s="49">
        <v>1957989.18</v>
      </c>
      <c r="N81" s="56" t="s">
        <v>119</v>
      </c>
      <c r="O81" s="56" t="s">
        <v>119</v>
      </c>
    </row>
    <row r="82" spans="1:15">
      <c r="A82" s="45"/>
      <c r="B82" s="46" t="s">
        <v>11</v>
      </c>
      <c r="C82" s="47"/>
      <c r="D82" s="47"/>
      <c r="E82" s="62"/>
      <c r="F82" s="62"/>
      <c r="G82" s="62"/>
      <c r="H82" s="62"/>
      <c r="I82" s="62"/>
      <c r="J82" s="62"/>
      <c r="K82" s="62"/>
      <c r="L82" s="62"/>
      <c r="M82" s="62"/>
      <c r="N82" s="50" t="s">
        <v>120</v>
      </c>
      <c r="O82" s="55"/>
    </row>
    <row r="83" spans="1:15">
      <c r="A83" s="45"/>
      <c r="B83" s="51" t="s">
        <v>121</v>
      </c>
      <c r="C83" s="82"/>
      <c r="D83" s="52"/>
      <c r="E83" s="62">
        <v>1180723.1000000001</v>
      </c>
      <c r="F83" s="62">
        <v>536073</v>
      </c>
      <c r="G83" s="62">
        <v>2303160.9500000002</v>
      </c>
      <c r="H83" s="49" t="s">
        <v>15</v>
      </c>
      <c r="I83" s="62">
        <v>98650.69</v>
      </c>
      <c r="J83" s="62">
        <v>11718235</v>
      </c>
      <c r="K83" s="62">
        <f>10095635.7+2624640+337800+2720010.91+1318453.68+525480.75+11494793+3186070.65+4859740.43</f>
        <v>37162625.119999997</v>
      </c>
      <c r="L83" s="62">
        <f>403500+4660420</f>
        <v>5063920</v>
      </c>
      <c r="M83" s="62">
        <v>3654698.5</v>
      </c>
      <c r="N83" s="55" t="s">
        <v>122</v>
      </c>
      <c r="O83" s="55" t="s">
        <v>122</v>
      </c>
    </row>
    <row r="84" spans="1:15">
      <c r="A84" s="45"/>
      <c r="B84" s="58"/>
      <c r="C84" s="45"/>
      <c r="D84" s="52"/>
      <c r="E84" s="62"/>
      <c r="F84" s="62"/>
      <c r="G84" s="62"/>
      <c r="H84" s="62"/>
      <c r="I84" s="62"/>
      <c r="J84" s="62"/>
      <c r="K84" s="62"/>
      <c r="L84" s="62"/>
      <c r="M84" s="62"/>
      <c r="N84" s="54"/>
      <c r="O84" s="56"/>
    </row>
    <row r="85" spans="1:15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</row>
    <row r="86" spans="1:15">
      <c r="A86" s="65"/>
      <c r="B86" s="64" t="s">
        <v>123</v>
      </c>
      <c r="C86" s="64"/>
      <c r="D86" s="64"/>
      <c r="E86" s="64"/>
      <c r="F86" s="64"/>
      <c r="G86" s="65"/>
      <c r="H86" s="39"/>
      <c r="I86" s="39"/>
      <c r="J86" s="39"/>
      <c r="K86" s="39"/>
      <c r="L86" s="39"/>
      <c r="M86" s="39"/>
      <c r="N86" s="39"/>
      <c r="O86" s="39"/>
    </row>
    <row r="87" spans="1:15">
      <c r="A87" s="65"/>
      <c r="B87" s="64" t="s">
        <v>124</v>
      </c>
      <c r="C87" s="64"/>
      <c r="D87" s="64"/>
      <c r="E87" s="64"/>
      <c r="F87" s="64"/>
      <c r="G87" s="65"/>
      <c r="H87" s="4"/>
      <c r="I87" s="4"/>
      <c r="J87" s="4"/>
      <c r="K87" s="4"/>
      <c r="L87" s="4"/>
      <c r="M87" s="4"/>
      <c r="N87" s="4"/>
      <c r="O87" s="4"/>
    </row>
  </sheetData>
  <mergeCells count="20">
    <mergeCell ref="A63:D68"/>
    <mergeCell ref="E63:J63"/>
    <mergeCell ref="K63:M63"/>
    <mergeCell ref="N63:O68"/>
    <mergeCell ref="E64:J64"/>
    <mergeCell ref="K64:M64"/>
    <mergeCell ref="A35:D40"/>
    <mergeCell ref="E35:J35"/>
    <mergeCell ref="K35:M35"/>
    <mergeCell ref="N35:O40"/>
    <mergeCell ref="E36:J36"/>
    <mergeCell ref="K36:M36"/>
    <mergeCell ref="N5:O10"/>
    <mergeCell ref="E6:J6"/>
    <mergeCell ref="K6:M6"/>
    <mergeCell ref="A12:D12"/>
    <mergeCell ref="N12:O12"/>
    <mergeCell ref="A5:D10"/>
    <mergeCell ref="E5:J5"/>
    <mergeCell ref="K5:M5"/>
  </mergeCells>
  <pageMargins left="0.6692913385826772" right="0.59055118110236227" top="0.6692913385826772" bottom="0.59055118110236227" header="0.39370078740157483" footer="0.39370078740157483"/>
  <pageSetup paperSize="9" scale="71" orientation="landscape" r:id="rId1"/>
  <rowBreaks count="2" manualBreakCount="2">
    <brk id="29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19.2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2017-04-24T23:16:31Z</dcterms:modified>
</cp:coreProperties>
</file>