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-15" windowWidth="18450" windowHeight="8085"/>
  </bookViews>
  <sheets>
    <sheet name="T-7.2" sheetId="22" r:id="rId1"/>
  </sheets>
  <definedNames>
    <definedName name="_xlnm.Print_Area" localSheetId="0">'T-7.2'!$A$1:$S$37</definedName>
  </definedNames>
  <calcPr calcId="124519"/>
</workbook>
</file>

<file path=xl/calcChain.xml><?xml version="1.0" encoding="utf-8"?>
<calcChain xmlns="http://schemas.openxmlformats.org/spreadsheetml/2006/main">
  <c r="K11" i="22"/>
  <c r="K12"/>
  <c r="K13"/>
  <c r="K14"/>
  <c r="K15"/>
  <c r="K16"/>
  <c r="K17"/>
  <c r="K18"/>
  <c r="K19"/>
  <c r="K10"/>
  <c r="E14"/>
  <c r="E15"/>
  <c r="E16"/>
  <c r="E17"/>
  <c r="E18"/>
  <c r="E13"/>
  <c r="P19"/>
  <c r="O19"/>
  <c r="N19"/>
  <c r="J19"/>
  <c r="I19"/>
  <c r="H19"/>
  <c r="P18" l="1"/>
  <c r="O18"/>
  <c r="N18"/>
  <c r="J18"/>
  <c r="I18"/>
  <c r="H18"/>
  <c r="N17"/>
  <c r="O17"/>
  <c r="P17"/>
  <c r="J17"/>
  <c r="I17"/>
  <c r="H17"/>
  <c r="P16"/>
  <c r="O16"/>
  <c r="N16"/>
  <c r="J16"/>
  <c r="I16"/>
  <c r="H16"/>
  <c r="P14"/>
  <c r="O14"/>
  <c r="N14"/>
  <c r="J14"/>
  <c r="I14"/>
  <c r="H14"/>
  <c r="P13"/>
  <c r="O13"/>
  <c r="N13"/>
  <c r="J13"/>
  <c r="I13"/>
  <c r="H13"/>
</calcChain>
</file>

<file path=xl/sharedStrings.xml><?xml version="1.0" encoding="utf-8"?>
<sst xmlns="http://schemas.openxmlformats.org/spreadsheetml/2006/main" count="44" uniqueCount="22">
  <si>
    <t>Total</t>
  </si>
  <si>
    <t>รวม</t>
  </si>
  <si>
    <t>ชาย</t>
  </si>
  <si>
    <t>หญิง</t>
  </si>
  <si>
    <t>Male</t>
  </si>
  <si>
    <t>Female</t>
  </si>
  <si>
    <t>ตาราง</t>
  </si>
  <si>
    <t>ที่มา:</t>
  </si>
  <si>
    <t>Source: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</si>
  <si>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</si>
  <si>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</si>
  <si>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</si>
  <si>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</si>
  <si>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</si>
  <si>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</si>
  <si>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</si>
  <si>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</si>
  <si>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>สำนักงานสาธารณสุขจังหวัดยะลา</t>
  </si>
  <si>
    <t>Yala Provincial Health Office</t>
  </si>
  <si>
    <t>การเกิดมีชีพ  Livebirth</t>
  </si>
  <si>
    <t>การเกิดมีชีพ การตาย จำแนกตามเพศ พ.ศ. 2550 - 2559</t>
  </si>
  <si>
    <t>Livebirth and Death by Sex: 2007 - 2016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</si>
</sst>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7" fillId="0" borderId="9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9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1" xfId="0" applyFont="1" applyBorder="1"/>
    <xf numFmtId="0" fontId="8" fillId="0" borderId="2" xfId="0" applyFont="1" applyBorder="1" applyAlignment="1">
      <alignment horizontal="left" indent="1"/>
    </xf>
    <xf numFmtId="187" fontId="9" fillId="0" borderId="12" xfId="0" applyNumberFormat="1" applyFont="1" applyBorder="1"/>
    <xf numFmtId="188" fontId="9" fillId="0" borderId="12" xfId="0" applyNumberFormat="1" applyFont="1" applyBorder="1"/>
    <xf numFmtId="0" fontId="8" fillId="0" borderId="0" xfId="0" applyFont="1" applyBorder="1" applyAlignment="1">
      <alignment horizontal="right"/>
    </xf>
    <xf numFmtId="189" fontId="6" fillId="0" borderId="0" xfId="0" applyNumberFormat="1" applyFon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0" fontId="8" fillId="0" borderId="10" xfId="0" applyFont="1" applyBorder="1" applyAlignment="1">
      <alignment horizontal="left" indent="1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819150</xdr:colOff>
      <xdr:row>0</xdr:row>
      <xdr:rowOff>1</xdr:rowOff>
    </xdr:from>
    <xdr:to>
      <xdr:col>19</xdr:col>
      <xdr:colOff>142875</xdr:colOff>
      <xdr:row>24</xdr:row>
      <xdr:rowOff>28575</xdr:rowOff>
    </xdr:to>
    <xdr:grpSp>
      <xdr:nvGrpSpPr>
        <xdr:cNvPr id="3589" name="Group 249"/>
        <xdr:cNvGrpSpPr>
          <a:grpSpLocks/>
        </xdr:cNvGrpSpPr>
      </xdr:nvGrpSpPr>
      <xdr:grpSpPr bwMode="auto">
        <a:xfrm>
          <a:off x="9134475" y="1"/>
          <a:ext cx="733425" cy="6600824"/>
          <a:chOff x="998" y="0"/>
          <a:chExt cx="57" cy="689"/>
        </a:xfrm>
      </xdr:grpSpPr>
      <xdr:sp macro="" textlink="">
        <xdr:nvSpPr>
          <xdr:cNvPr id="3268" name="Text Box 6"/>
          <xdr:cNvSpPr txBox="1">
            <a:spLocks noChangeArrowheads="1"/>
          </xdr:cNvSpPr>
        </xdr:nvSpPr>
        <xdr:spPr bwMode="auto">
          <a:xfrm>
            <a:off x="1026" y="32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998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592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5"/>
  <sheetViews>
    <sheetView showGridLines="0" tabSelected="1" workbookViewId="0">
      <selection activeCell="H19" sqref="H19"/>
    </sheetView>
  </sheetViews>
  <sheetFormatPr defaultRowHeight="18.75"/>
  <cols>
    <col min="1" max="1" width="0.85546875" style="5" customWidth="1"/>
    <col min="2" max="2" width="5.5703125" style="5" customWidth="1"/>
    <col min="3" max="3" width="4.42578125" style="5" bestFit="1" customWidth="1"/>
    <col min="4" max="4" width="2.42578125" style="5" customWidth="1"/>
    <col min="5" max="16" width="9.28515625" style="5" customWidth="1"/>
    <col min="17" max="17" width="15.7109375" style="4" customWidth="1"/>
    <col min="18" max="18" width="2.28515625" style="5" customWidth="1"/>
    <col min="19" max="19" width="3.140625" style="5" customWidth="1"/>
    <col min="20" max="20" width="3.42578125" style="5" customWidth="1"/>
    <col min="21" max="16384" width="9.140625" style="5"/>
  </cols>
  <sheetData>
    <row r="1" spans="1:17" s="1" customFormat="1">
      <c r="B1" s="1" t="s">
        <v>6</v>
      </c>
      <c r="C1" s="2">
        <v>7.2</v>
      </c>
      <c r="D1" s="1" t="s">
        <v>20</v>
      </c>
      <c r="Q1" s="7"/>
    </row>
    <row r="2" spans="1:17" s="3" customFormat="1">
      <c r="B2" s="1" t="s">
        <v>16</v>
      </c>
      <c r="C2" s="2">
        <v>7.2</v>
      </c>
      <c r="D2" s="1" t="s">
        <v>21</v>
      </c>
      <c r="E2" s="1"/>
      <c r="Q2" s="8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6" customFormat="1" ht="15.75">
      <c r="A4" s="14"/>
      <c r="B4" s="14"/>
      <c r="C4" s="14"/>
      <c r="D4" s="14"/>
      <c r="E4" s="33" t="s">
        <v>19</v>
      </c>
      <c r="F4" s="34"/>
      <c r="G4" s="34"/>
      <c r="H4" s="34"/>
      <c r="I4" s="34"/>
      <c r="J4" s="35"/>
      <c r="K4" s="33" t="s">
        <v>9</v>
      </c>
      <c r="L4" s="34"/>
      <c r="M4" s="34"/>
      <c r="N4" s="34"/>
      <c r="O4" s="34"/>
      <c r="P4" s="34"/>
      <c r="Q4" s="36" t="s">
        <v>10</v>
      </c>
    </row>
    <row r="5" spans="1:17" s="6" customFormat="1" ht="21.75" customHeight="1">
      <c r="A5" s="25"/>
      <c r="B5" s="25"/>
      <c r="C5" s="25"/>
      <c r="D5" s="25"/>
      <c r="E5" s="41" t="s">
        <v>11</v>
      </c>
      <c r="F5" s="42"/>
      <c r="G5" s="43"/>
      <c r="H5" s="47" t="s">
        <v>12</v>
      </c>
      <c r="I5" s="48"/>
      <c r="J5" s="49"/>
      <c r="K5" s="41" t="s">
        <v>11</v>
      </c>
      <c r="L5" s="42"/>
      <c r="M5" s="43"/>
      <c r="N5" s="47" t="s">
        <v>12</v>
      </c>
      <c r="O5" s="48"/>
      <c r="P5" s="49"/>
      <c r="Q5" s="37"/>
    </row>
    <row r="6" spans="1:17" s="6" customFormat="1" ht="21.75" customHeight="1">
      <c r="A6" s="39" t="s">
        <v>13</v>
      </c>
      <c r="B6" s="39"/>
      <c r="C6" s="39"/>
      <c r="D6" s="39"/>
      <c r="E6" s="44" t="s">
        <v>14</v>
      </c>
      <c r="F6" s="45"/>
      <c r="G6" s="46"/>
      <c r="H6" s="38" t="s">
        <v>15</v>
      </c>
      <c r="I6" s="50"/>
      <c r="J6" s="51"/>
      <c r="K6" s="44" t="s">
        <v>14</v>
      </c>
      <c r="L6" s="45"/>
      <c r="M6" s="46"/>
      <c r="N6" s="38" t="s">
        <v>15</v>
      </c>
      <c r="O6" s="50"/>
      <c r="P6" s="51"/>
      <c r="Q6" s="37"/>
    </row>
    <row r="7" spans="1:17" s="6" customFormat="1" ht="15.75">
      <c r="A7" s="39"/>
      <c r="B7" s="39"/>
      <c r="C7" s="39"/>
      <c r="D7" s="40"/>
      <c r="E7" s="15" t="s">
        <v>1</v>
      </c>
      <c r="F7" s="15" t="s">
        <v>2</v>
      </c>
      <c r="G7" s="16" t="s">
        <v>3</v>
      </c>
      <c r="H7" s="15" t="s">
        <v>1</v>
      </c>
      <c r="I7" s="15" t="s">
        <v>2</v>
      </c>
      <c r="J7" s="16" t="s">
        <v>3</v>
      </c>
      <c r="K7" s="15" t="s">
        <v>1</v>
      </c>
      <c r="L7" s="15" t="s">
        <v>2</v>
      </c>
      <c r="M7" s="16" t="s">
        <v>3</v>
      </c>
      <c r="N7" s="15" t="s">
        <v>1</v>
      </c>
      <c r="O7" s="15" t="s">
        <v>2</v>
      </c>
      <c r="P7" s="15" t="s">
        <v>3</v>
      </c>
      <c r="Q7" s="37"/>
    </row>
    <row r="8" spans="1:17" s="6" customFormat="1" ht="15.75">
      <c r="A8" s="17"/>
      <c r="B8" s="17"/>
      <c r="C8" s="17"/>
      <c r="D8" s="17"/>
      <c r="E8" s="18" t="s">
        <v>0</v>
      </c>
      <c r="F8" s="18" t="s">
        <v>4</v>
      </c>
      <c r="G8" s="19" t="s">
        <v>5</v>
      </c>
      <c r="H8" s="18" t="s">
        <v>0</v>
      </c>
      <c r="I8" s="18" t="s">
        <v>4</v>
      </c>
      <c r="J8" s="19" t="s">
        <v>5</v>
      </c>
      <c r="K8" s="18" t="s">
        <v>0</v>
      </c>
      <c r="L8" s="18" t="s">
        <v>4</v>
      </c>
      <c r="M8" s="19" t="s">
        <v>5</v>
      </c>
      <c r="N8" s="18" t="s">
        <v>0</v>
      </c>
      <c r="O8" s="18" t="s">
        <v>4</v>
      </c>
      <c r="P8" s="18" t="s">
        <v>5</v>
      </c>
      <c r="Q8" s="38"/>
    </row>
    <row r="9" spans="1:17" s="11" customFormat="1" ht="6" customHeight="1">
      <c r="E9" s="26"/>
      <c r="F9" s="26"/>
      <c r="G9" s="13"/>
      <c r="H9" s="12"/>
      <c r="I9" s="12"/>
      <c r="J9" s="13"/>
      <c r="L9" s="27"/>
      <c r="M9" s="26"/>
      <c r="N9" s="27"/>
      <c r="O9" s="27"/>
      <c r="P9" s="27"/>
      <c r="Q9" s="20"/>
    </row>
    <row r="10" spans="1:17" s="11" customFormat="1" ht="30" customHeight="1">
      <c r="A10" s="52">
        <v>2550</v>
      </c>
      <c r="B10" s="52"/>
      <c r="C10" s="52"/>
      <c r="D10" s="53"/>
      <c r="E10" s="29">
        <v>10265</v>
      </c>
      <c r="F10" s="29">
        <v>5268</v>
      </c>
      <c r="G10" s="29">
        <v>4997</v>
      </c>
      <c r="H10" s="30">
        <v>21.86</v>
      </c>
      <c r="I10" s="30">
        <v>22.56</v>
      </c>
      <c r="J10" s="30">
        <v>21.18</v>
      </c>
      <c r="K10" s="29">
        <f>SUM(L10:M10)</f>
        <v>2705</v>
      </c>
      <c r="L10" s="29">
        <v>1698</v>
      </c>
      <c r="M10" s="29">
        <v>1007</v>
      </c>
      <c r="N10" s="30">
        <v>5.76</v>
      </c>
      <c r="O10" s="30">
        <v>7.27</v>
      </c>
      <c r="P10" s="30">
        <v>4.2699999999999996</v>
      </c>
      <c r="Q10" s="28">
        <v>2007</v>
      </c>
    </row>
    <row r="11" spans="1:17" s="11" customFormat="1" ht="30" customHeight="1">
      <c r="A11" s="52">
        <v>2551</v>
      </c>
      <c r="B11" s="52"/>
      <c r="C11" s="52"/>
      <c r="D11" s="53"/>
      <c r="E11" s="29">
        <v>10177</v>
      </c>
      <c r="F11" s="29">
        <v>5151</v>
      </c>
      <c r="G11" s="29">
        <v>5026</v>
      </c>
      <c r="H11" s="30">
        <v>21.51</v>
      </c>
      <c r="I11" s="30">
        <v>21.9</v>
      </c>
      <c r="J11" s="30">
        <v>21.12</v>
      </c>
      <c r="K11" s="29">
        <f t="shared" ref="K11:K19" si="0">SUM(L11:M11)</f>
        <v>2772</v>
      </c>
      <c r="L11" s="29">
        <v>1737</v>
      </c>
      <c r="M11" s="29">
        <v>1035</v>
      </c>
      <c r="N11" s="30">
        <v>5.86</v>
      </c>
      <c r="O11" s="30">
        <v>7.39</v>
      </c>
      <c r="P11" s="30">
        <v>4.3499999999999996</v>
      </c>
      <c r="Q11" s="28">
        <v>2008</v>
      </c>
    </row>
    <row r="12" spans="1:17" s="11" customFormat="1" ht="30" customHeight="1">
      <c r="A12" s="52">
        <v>2552</v>
      </c>
      <c r="B12" s="52"/>
      <c r="C12" s="52"/>
      <c r="D12" s="53"/>
      <c r="E12" s="29">
        <v>10470</v>
      </c>
      <c r="F12" s="29">
        <v>5353</v>
      </c>
      <c r="G12" s="29">
        <v>5117</v>
      </c>
      <c r="H12" s="30">
        <v>21.8</v>
      </c>
      <c r="I12" s="30">
        <v>22.47</v>
      </c>
      <c r="J12" s="30">
        <v>21.13</v>
      </c>
      <c r="K12" s="29">
        <f t="shared" si="0"/>
        <v>2630</v>
      </c>
      <c r="L12" s="29">
        <v>1590</v>
      </c>
      <c r="M12" s="29">
        <v>1040</v>
      </c>
      <c r="N12" s="30">
        <v>5.48</v>
      </c>
      <c r="O12" s="30">
        <v>6.67</v>
      </c>
      <c r="P12" s="30">
        <v>6.67</v>
      </c>
      <c r="Q12" s="28">
        <v>2009</v>
      </c>
    </row>
    <row r="13" spans="1:17" s="11" customFormat="1" ht="30" customHeight="1">
      <c r="A13" s="52">
        <v>2553</v>
      </c>
      <c r="B13" s="52"/>
      <c r="C13" s="52"/>
      <c r="D13" s="53"/>
      <c r="E13" s="29">
        <f>SUM(F13:G13)</f>
        <v>10282</v>
      </c>
      <c r="F13" s="29">
        <v>5263</v>
      </c>
      <c r="G13" s="29">
        <v>5019</v>
      </c>
      <c r="H13" s="30">
        <f>(E13*1000)/480334</f>
        <v>21.405938367885678</v>
      </c>
      <c r="I13" s="30">
        <f>(F13*1000)/238215</f>
        <v>22.093486976051047</v>
      </c>
      <c r="J13" s="30">
        <f>(G13*1000)/242119</f>
        <v>20.729476001470353</v>
      </c>
      <c r="K13" s="29">
        <f t="shared" si="0"/>
        <v>2662</v>
      </c>
      <c r="L13" s="29">
        <v>1589</v>
      </c>
      <c r="M13" s="29">
        <v>1073</v>
      </c>
      <c r="N13" s="30">
        <f>(K13*1000)/480334</f>
        <v>5.5419770409756541</v>
      </c>
      <c r="O13" s="30">
        <f>(L13*1000)/238215</f>
        <v>6.6704447662825599</v>
      </c>
      <c r="P13" s="30">
        <f>(M13*1000)/242119</f>
        <v>4.4317050706470784</v>
      </c>
      <c r="Q13" s="28">
        <v>2010</v>
      </c>
    </row>
    <row r="14" spans="1:17" s="11" customFormat="1" ht="30" customHeight="1">
      <c r="A14" s="52">
        <v>2554</v>
      </c>
      <c r="B14" s="52"/>
      <c r="C14" s="52"/>
      <c r="D14" s="53"/>
      <c r="E14" s="29">
        <f t="shared" ref="E14:E18" si="1">SUM(F14:G14)</f>
        <v>11043</v>
      </c>
      <c r="F14" s="29">
        <v>5728</v>
      </c>
      <c r="G14" s="29">
        <v>5315</v>
      </c>
      <c r="H14" s="30">
        <f>(E14*1000)/493767</f>
        <v>22.364799591710259</v>
      </c>
      <c r="I14" s="30">
        <f>(F14*1000)/244903</f>
        <v>23.388851912798128</v>
      </c>
      <c r="J14" s="30">
        <f>(G14*1000)/248864</f>
        <v>21.357046418927606</v>
      </c>
      <c r="K14" s="29">
        <f t="shared" si="0"/>
        <v>2663</v>
      </c>
      <c r="L14" s="29">
        <v>1622</v>
      </c>
      <c r="M14" s="29">
        <v>1041</v>
      </c>
      <c r="N14" s="30">
        <f>(K14*1000)/493767</f>
        <v>5.3932320304921149</v>
      </c>
      <c r="O14" s="30">
        <f>(L14*1000)/244903</f>
        <v>6.623030342625448</v>
      </c>
      <c r="P14" s="30">
        <f>(M14*1000)/248864</f>
        <v>4.1830075864729332</v>
      </c>
      <c r="Q14" s="28">
        <v>2011</v>
      </c>
    </row>
    <row r="15" spans="1:17" s="11" customFormat="1" ht="30" customHeight="1">
      <c r="A15" s="52">
        <v>2555</v>
      </c>
      <c r="B15" s="52"/>
      <c r="C15" s="52"/>
      <c r="D15" s="53"/>
      <c r="E15" s="29">
        <f t="shared" si="1"/>
        <v>11373</v>
      </c>
      <c r="F15" s="29">
        <v>5863</v>
      </c>
      <c r="G15" s="29">
        <v>5510</v>
      </c>
      <c r="H15" s="30">
        <v>23.54</v>
      </c>
      <c r="I15" s="30">
        <v>24.47</v>
      </c>
      <c r="J15" s="30">
        <v>23</v>
      </c>
      <c r="K15" s="29">
        <f t="shared" si="0"/>
        <v>2720</v>
      </c>
      <c r="L15" s="29">
        <v>1608</v>
      </c>
      <c r="M15" s="29">
        <v>1112</v>
      </c>
      <c r="N15" s="30">
        <v>5.33</v>
      </c>
      <c r="O15" s="30">
        <v>6.35</v>
      </c>
      <c r="P15" s="30">
        <v>4.33</v>
      </c>
      <c r="Q15" s="28">
        <v>2012</v>
      </c>
    </row>
    <row r="16" spans="1:17" s="11" customFormat="1" ht="30" customHeight="1">
      <c r="A16" s="52">
        <v>2556</v>
      </c>
      <c r="B16" s="52"/>
      <c r="C16" s="52"/>
      <c r="D16" s="53"/>
      <c r="E16" s="29">
        <f t="shared" si="1"/>
        <v>11464</v>
      </c>
      <c r="F16" s="29">
        <v>5960</v>
      </c>
      <c r="G16" s="29">
        <v>5504</v>
      </c>
      <c r="H16" s="30">
        <f>(E16*1000)/506138</f>
        <v>22.649949223334346</v>
      </c>
      <c r="I16" s="30">
        <f>(F16*1000)/251023</f>
        <v>23.742844281201325</v>
      </c>
      <c r="J16" s="30">
        <f>(G16*1000)/255115</f>
        <v>21.574584011132234</v>
      </c>
      <c r="K16" s="29">
        <f t="shared" si="0"/>
        <v>2684</v>
      </c>
      <c r="L16" s="29">
        <v>1575</v>
      </c>
      <c r="M16" s="29">
        <v>1109</v>
      </c>
      <c r="N16" s="30">
        <f>(K16*1000)/506138</f>
        <v>5.3029015802014472</v>
      </c>
      <c r="O16" s="30">
        <f>(L16*1000)/251023</f>
        <v>6.2743254602167928</v>
      </c>
      <c r="P16" s="30">
        <f>(M16*1000)/255115</f>
        <v>4.3470591693941945</v>
      </c>
      <c r="Q16" s="28">
        <v>2013</v>
      </c>
    </row>
    <row r="17" spans="1:17" s="11" customFormat="1" ht="30" customHeight="1">
      <c r="A17" s="52">
        <v>2557</v>
      </c>
      <c r="B17" s="52"/>
      <c r="C17" s="52"/>
      <c r="D17" s="53"/>
      <c r="E17" s="29">
        <f t="shared" si="1"/>
        <v>10273</v>
      </c>
      <c r="F17" s="29">
        <v>5335</v>
      </c>
      <c r="G17" s="29">
        <v>4938</v>
      </c>
      <c r="H17" s="30">
        <f>(E17*1000)/511911</f>
        <v>20.067941497643144</v>
      </c>
      <c r="I17" s="30">
        <f>(F17*1000)/254056</f>
        <v>20.999307239348806</v>
      </c>
      <c r="J17" s="30">
        <f>(G17*1000)/257855</f>
        <v>19.150297647902892</v>
      </c>
      <c r="K17" s="29">
        <f t="shared" si="0"/>
        <v>2648</v>
      </c>
      <c r="L17" s="29">
        <v>1519</v>
      </c>
      <c r="M17" s="29">
        <v>1129</v>
      </c>
      <c r="N17" s="30">
        <f>(K17*1000)/511911</f>
        <v>5.1727741736356512</v>
      </c>
      <c r="O17" s="30">
        <f>(L17*1000)/254056</f>
        <v>5.9789967566205879</v>
      </c>
      <c r="P17" s="30">
        <f>(M17*1000)/257855</f>
        <v>4.3784297376432493</v>
      </c>
      <c r="Q17" s="28">
        <v>2014</v>
      </c>
    </row>
    <row r="18" spans="1:17" s="11" customFormat="1" ht="30" customHeight="1">
      <c r="A18" s="52">
        <v>2558</v>
      </c>
      <c r="B18" s="52"/>
      <c r="C18" s="52"/>
      <c r="D18" s="53"/>
      <c r="E18" s="29">
        <f t="shared" si="1"/>
        <v>10155</v>
      </c>
      <c r="F18" s="29">
        <v>5199</v>
      </c>
      <c r="G18" s="29">
        <v>4956</v>
      </c>
      <c r="H18" s="30">
        <f>(E18*1000)/518139</f>
        <v>19.598987916369932</v>
      </c>
      <c r="I18" s="30">
        <f>(F18*1000)/257124</f>
        <v>20.21981611984879</v>
      </c>
      <c r="J18" s="30">
        <f>(G18*1000)/261065</f>
        <v>18.983777986325244</v>
      </c>
      <c r="K18" s="29">
        <f t="shared" si="0"/>
        <v>2708</v>
      </c>
      <c r="L18" s="29">
        <v>1562</v>
      </c>
      <c r="M18" s="29">
        <v>1146</v>
      </c>
      <c r="N18" s="30">
        <f>(K18*1000)/518139</f>
        <v>5.2263967776986489</v>
      </c>
      <c r="O18" s="30">
        <f>(L18*1000)/261065</f>
        <v>5.983184264455212</v>
      </c>
      <c r="P18" s="30">
        <f>(M18*1000)/257855</f>
        <v>4.4443582633650696</v>
      </c>
      <c r="Q18" s="28">
        <v>2015</v>
      </c>
    </row>
    <row r="19" spans="1:17" s="11" customFormat="1" ht="30" customHeight="1">
      <c r="A19" s="52">
        <v>2559</v>
      </c>
      <c r="B19" s="52"/>
      <c r="C19" s="52"/>
      <c r="D19" s="53"/>
      <c r="E19" s="29">
        <v>10459</v>
      </c>
      <c r="F19" s="29">
        <v>5495</v>
      </c>
      <c r="G19" s="29">
        <v>4964</v>
      </c>
      <c r="H19" s="30">
        <f>E19/518859*1000</f>
        <v>20.157692166850726</v>
      </c>
      <c r="I19" s="30">
        <f>F19/257550*1000</f>
        <v>21.335662978062512</v>
      </c>
      <c r="J19" s="30">
        <f>G19/261309*1000</f>
        <v>18.996666781473273</v>
      </c>
      <c r="K19" s="29">
        <f t="shared" si="0"/>
        <v>2873</v>
      </c>
      <c r="L19" s="29">
        <v>1660</v>
      </c>
      <c r="M19" s="29">
        <v>1213</v>
      </c>
      <c r="N19" s="30">
        <f>K19/518859*1000</f>
        <v>5.5371497844308379</v>
      </c>
      <c r="O19" s="30">
        <f>L19/257550*1000</f>
        <v>6.4453504173946801</v>
      </c>
      <c r="P19" s="30">
        <f>M19/261309*1000</f>
        <v>4.6420138609845045</v>
      </c>
      <c r="Q19" s="28">
        <v>2016</v>
      </c>
    </row>
    <row r="20" spans="1:17" ht="18" customHeight="1">
      <c r="E20" s="21"/>
      <c r="F20" s="21"/>
      <c r="G20" s="21"/>
      <c r="H20" s="22"/>
      <c r="I20" s="22"/>
      <c r="J20" s="21"/>
      <c r="L20" s="22"/>
      <c r="M20" s="21"/>
      <c r="N20" s="22"/>
      <c r="O20" s="22"/>
      <c r="P20" s="22"/>
      <c r="Q20" s="23"/>
    </row>
    <row r="21" spans="1:17" ht="6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s="11" customFormat="1" ht="17.25">
      <c r="B22" s="31" t="s">
        <v>7</v>
      </c>
      <c r="C22" s="11" t="s">
        <v>17</v>
      </c>
      <c r="Q22" s="10"/>
    </row>
    <row r="23" spans="1:17" s="11" customFormat="1" ht="17.25">
      <c r="B23" s="9" t="s">
        <v>8</v>
      </c>
      <c r="C23" s="11" t="s">
        <v>18</v>
      </c>
      <c r="Q23" s="10"/>
    </row>
    <row r="25" spans="1:17">
      <c r="H25" s="32"/>
      <c r="I25" s="32"/>
      <c r="J25" s="32"/>
    </row>
  </sheetData>
  <mergeCells count="23">
    <mergeCell ref="A15:D15"/>
    <mergeCell ref="A16:D16"/>
    <mergeCell ref="A17:D17"/>
    <mergeCell ref="A19:D19"/>
    <mergeCell ref="A18:D18"/>
    <mergeCell ref="A10:D10"/>
    <mergeCell ref="A11:D11"/>
    <mergeCell ref="A12:D12"/>
    <mergeCell ref="A13:D13"/>
    <mergeCell ref="A14:D14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2017-09-08T11:23:57Z</cp:lastPrinted>
  <dcterms:created xsi:type="dcterms:W3CDTF">2004-08-16T17:13:42Z</dcterms:created>
  <dcterms:modified xsi:type="dcterms:W3CDTF">2017-09-29T15:32:51Z</dcterms:modified>
</cp:coreProperties>
</file>