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ญช\"/>
    </mc:Choice>
  </mc:AlternateContent>
  <bookViews>
    <workbookView xWindow="0" yWindow="0" windowWidth="20490" windowHeight="7755"/>
  </bookViews>
  <sheets>
    <sheet name="T-7.2" sheetId="1" r:id="rId1"/>
  </sheets>
  <definedNames>
    <definedName name="_xlnm.Print_Area" localSheetId="0">'T-7.2'!$A$1:$S$28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O18" i="1"/>
  <c r="K18" i="1"/>
  <c r="N18" i="1" s="1"/>
  <c r="J18" i="1"/>
  <c r="I18" i="1"/>
  <c r="E18" i="1"/>
  <c r="H18" i="1" s="1"/>
  <c r="P17" i="1"/>
  <c r="O17" i="1"/>
  <c r="K17" i="1"/>
  <c r="N17" i="1" s="1"/>
  <c r="J17" i="1"/>
  <c r="I17" i="1"/>
  <c r="E17" i="1"/>
  <c r="H17" i="1" s="1"/>
  <c r="P16" i="1"/>
  <c r="O16" i="1"/>
  <c r="K16" i="1"/>
  <c r="N16" i="1" s="1"/>
  <c r="J16" i="1"/>
  <c r="I16" i="1"/>
  <c r="E16" i="1"/>
  <c r="H16" i="1" s="1"/>
  <c r="P15" i="1"/>
  <c r="O15" i="1"/>
  <c r="K15" i="1"/>
  <c r="N15" i="1" s="1"/>
  <c r="J15" i="1"/>
  <c r="I15" i="1"/>
  <c r="E15" i="1"/>
  <c r="H15" i="1" s="1"/>
  <c r="P14" i="1"/>
  <c r="O14" i="1"/>
  <c r="K14" i="1"/>
  <c r="N14" i="1" s="1"/>
  <c r="J14" i="1"/>
  <c r="I14" i="1"/>
  <c r="E14" i="1"/>
  <c r="H14" i="1" s="1"/>
  <c r="P13" i="1"/>
  <c r="O13" i="1"/>
  <c r="K13" i="1"/>
  <c r="N13" i="1" s="1"/>
  <c r="J13" i="1"/>
  <c r="I13" i="1"/>
  <c r="E13" i="1"/>
  <c r="H13" i="1" s="1"/>
  <c r="P12" i="1"/>
  <c r="O12" i="1"/>
  <c r="K12" i="1"/>
  <c r="N12" i="1" s="1"/>
  <c r="J12" i="1"/>
  <c r="I12" i="1"/>
  <c r="E12" i="1"/>
  <c r="H12" i="1" s="1"/>
  <c r="P11" i="1"/>
  <c r="O11" i="1"/>
  <c r="K11" i="1"/>
  <c r="N11" i="1" s="1"/>
  <c r="J11" i="1"/>
  <c r="I11" i="1"/>
  <c r="E11" i="1"/>
  <c r="H11" i="1" s="1"/>
  <c r="P10" i="1"/>
  <c r="O10" i="1"/>
  <c r="K10" i="1"/>
  <c r="N10" i="1" s="1"/>
  <c r="J10" i="1"/>
  <c r="I10" i="1"/>
  <c r="E10" i="1"/>
  <c r="H10" i="1" s="1"/>
</calcChain>
</file>

<file path=xl/sharedStrings.xml><?xml version="1.0" encoding="utf-8"?>
<sst xmlns="http://schemas.openxmlformats.org/spreadsheetml/2006/main" count="42" uniqueCount="20">
  <si>
    <t>ตาราง</t>
  </si>
  <si>
    <t>การเกิดมีชีพ การตาย จำแนกตามเพศ พ.ศ. 2551 - 2560</t>
  </si>
  <si>
    <t>Table</t>
  </si>
  <si>
    <t>Livebirth and Death by Sex: 2012 - 2016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</si>
  <si>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</si>
  <si>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</si>
  <si>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</si>
  <si>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</si>
  <si>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</si>
  <si>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</si>
  <si>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</si>
  <si>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</si>
  <si>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</si>
  <si>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</si>
  <si>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</si>
  <si>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</si>
  <si>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</si>
  <si>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</si>
  <si>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สำนักงานสาธารณสุขจังหวัดตราด</t>
  </si>
  <si>
    <t xml:space="preserve"> Source:   Trat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</si>
</sst>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0" xfId="0" applyFont="1"/>
    <xf numFmtId="0" fontId="5" fillId="0" borderId="5" xfId="0" applyFont="1" applyBorder="1"/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6" fillId="0" borderId="14" xfId="0" applyNumberFormat="1" applyFont="1" applyBorder="1" applyAlignment="1">
      <alignment horizontal="right" indent="1"/>
    </xf>
    <xf numFmtId="3" fontId="7" fillId="0" borderId="14" xfId="0" applyNumberFormat="1" applyFont="1" applyBorder="1" applyAlignment="1">
      <alignment horizontal="right" indent="1"/>
    </xf>
    <xf numFmtId="2" fontId="6" fillId="0" borderId="7" xfId="0" applyNumberFormat="1" applyFont="1" applyBorder="1" applyAlignment="1">
      <alignment horizontal="right" indent="1"/>
    </xf>
    <xf numFmtId="2" fontId="6" fillId="0" borderId="14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0" fontId="7" fillId="0" borderId="14" xfId="0" applyFont="1" applyBorder="1" applyAlignment="1">
      <alignment horizontal="right" indent="1"/>
    </xf>
    <xf numFmtId="0" fontId="7" fillId="0" borderId="7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6" fillId="0" borderId="13" xfId="0" applyNumberFormat="1" applyFont="1" applyBorder="1" applyAlignment="1">
      <alignment horizontal="right" indent="1"/>
    </xf>
    <xf numFmtId="3" fontId="7" fillId="0" borderId="13" xfId="0" applyNumberFormat="1" applyFont="1" applyBorder="1" applyAlignment="1">
      <alignment horizontal="right" indent="1"/>
    </xf>
    <xf numFmtId="2" fontId="6" fillId="0" borderId="8" xfId="0" applyNumberFormat="1" applyFont="1" applyBorder="1" applyAlignment="1">
      <alignment horizontal="right" indent="1"/>
    </xf>
    <xf numFmtId="2" fontId="6" fillId="0" borderId="13" xfId="0" applyNumberFormat="1" applyFont="1" applyBorder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/>
    <xf numFmtId="2" fontId="6" fillId="0" borderId="0" xfId="0" applyNumberFormat="1" applyFont="1" applyBorder="1" applyAlignment="1">
      <alignment horizontal="right"/>
    </xf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66696</xdr:colOff>
      <xdr:row>0</xdr:row>
      <xdr:rowOff>104774</xdr:rowOff>
    </xdr:from>
    <xdr:to>
      <xdr:col>19</xdr:col>
      <xdr:colOff>38096</xdr:colOff>
      <xdr:row>9</xdr:row>
      <xdr:rowOff>47625</xdr:rowOff>
    </xdr:to>
    <xdr:grpSp>
      <xdr:nvGrpSpPr>
        <xdr:cNvPr id="2" name="Group 1"/>
        <xdr:cNvGrpSpPr/>
      </xdr:nvGrpSpPr>
      <xdr:grpSpPr>
        <a:xfrm>
          <a:off x="9591696" y="104774"/>
          <a:ext cx="428600" cy="1905001"/>
          <a:chOff x="9648825" y="57149"/>
          <a:chExt cx="376331" cy="1714501"/>
        </a:xfrm>
      </xdr:grpSpPr>
      <xdr:grpSp>
        <xdr:nvGrpSpPr>
          <xdr:cNvPr id="3" name="Group 2"/>
          <xdr:cNvGrpSpPr/>
        </xdr:nvGrpSpPr>
        <xdr:grpSpPr>
          <a:xfrm>
            <a:off x="9648825" y="57149"/>
            <a:ext cx="333375" cy="433391"/>
            <a:chOff x="9629775" y="161924"/>
            <a:chExt cx="333375" cy="433391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620947" y="229296"/>
              <a:ext cx="409575" cy="2748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48931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workbookViewId="0">
      <selection activeCell="U7" sqref="U7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4.5703125" style="7" customWidth="1"/>
    <col min="20" max="16384" width="9.140625" style="7"/>
  </cols>
  <sheetData>
    <row r="1" spans="1:17" s="1" customFormat="1" x14ac:dyDescent="0.5">
      <c r="B1" s="1" t="s">
        <v>0</v>
      </c>
      <c r="C1" s="2">
        <v>7.2</v>
      </c>
      <c r="D1" s="1" t="s">
        <v>1</v>
      </c>
      <c r="Q1" s="3"/>
    </row>
    <row r="2" spans="1:17" s="4" customFormat="1" x14ac:dyDescent="0.5">
      <c r="B2" s="1" t="s">
        <v>2</v>
      </c>
      <c r="C2" s="2">
        <v>7.2</v>
      </c>
      <c r="D2" s="1" t="s">
        <v>3</v>
      </c>
      <c r="E2" s="1"/>
      <c r="Q2" s="5"/>
    </row>
    <row r="3" spans="1:17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8.75" x14ac:dyDescent="0.4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21.75" customHeight="1" x14ac:dyDescent="0.45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21.75" customHeight="1" x14ac:dyDescent="0.45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8.75" x14ac:dyDescent="0.4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8.75" x14ac:dyDescent="0.4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26"/>
    </row>
    <row r="9" spans="1:17" s="40" customFormat="1" ht="5.25" customHeight="1" x14ac:dyDescent="0.45">
      <c r="A9" s="35"/>
      <c r="B9" s="35"/>
      <c r="C9" s="35"/>
      <c r="D9" s="36"/>
      <c r="E9" s="37"/>
      <c r="F9" s="37"/>
      <c r="G9" s="38"/>
      <c r="H9" s="39"/>
      <c r="I9" s="39"/>
      <c r="J9" s="38"/>
      <c r="L9" s="41"/>
      <c r="M9" s="37"/>
      <c r="N9" s="41"/>
      <c r="O9" s="41"/>
      <c r="P9" s="37"/>
      <c r="Q9" s="42"/>
    </row>
    <row r="10" spans="1:17" s="52" customFormat="1" ht="20.25" customHeight="1" x14ac:dyDescent="0.45">
      <c r="A10" s="43">
        <v>2551</v>
      </c>
      <c r="B10" s="43"/>
      <c r="C10" s="43"/>
      <c r="D10" s="44"/>
      <c r="E10" s="45">
        <f t="shared" ref="E10:E17" si="0">SUM(F10:G10)</f>
        <v>2687</v>
      </c>
      <c r="F10" s="46">
        <v>1388</v>
      </c>
      <c r="G10" s="46">
        <v>1299</v>
      </c>
      <c r="H10" s="47">
        <f>E10*1000/220543</f>
        <v>12.183565109751839</v>
      </c>
      <c r="I10" s="47">
        <f>F10*1000/110876</f>
        <v>12.518489122984235</v>
      </c>
      <c r="J10" s="48">
        <f>G10*1000/109667</f>
        <v>11.844948799547721</v>
      </c>
      <c r="K10" s="49">
        <f t="shared" ref="K10:K16" si="1">SUM(L10:M10)</f>
        <v>1412</v>
      </c>
      <c r="L10" s="50">
        <v>826</v>
      </c>
      <c r="M10" s="50">
        <v>586</v>
      </c>
      <c r="N10" s="47">
        <f>K10*1000/220543</f>
        <v>6.4023795813061399</v>
      </c>
      <c r="O10" s="47">
        <f>L10*1000/110876</f>
        <v>7.4497636999891768</v>
      </c>
      <c r="P10" s="48">
        <f>M10*1000/109667</f>
        <v>5.3434488041069788</v>
      </c>
      <c r="Q10" s="51">
        <v>2008</v>
      </c>
    </row>
    <row r="11" spans="1:17" s="52" customFormat="1" ht="20.25" customHeight="1" x14ac:dyDescent="0.45">
      <c r="A11" s="43">
        <v>2552</v>
      </c>
      <c r="B11" s="43"/>
      <c r="C11" s="43"/>
      <c r="D11" s="44"/>
      <c r="E11" s="45">
        <f t="shared" si="0"/>
        <v>2478</v>
      </c>
      <c r="F11" s="46">
        <v>1289</v>
      </c>
      <c r="G11" s="46">
        <v>1189</v>
      </c>
      <c r="H11" s="47">
        <f>E11*1000/221827</f>
        <v>11.170867387648933</v>
      </c>
      <c r="I11" s="47">
        <f>F11*1000/111466</f>
        <v>11.564064378375468</v>
      </c>
      <c r="J11" s="48">
        <f>G11*1000/110361</f>
        <v>10.773733474687615</v>
      </c>
      <c r="K11" s="49">
        <f t="shared" si="1"/>
        <v>1338</v>
      </c>
      <c r="L11" s="50">
        <v>758</v>
      </c>
      <c r="M11" s="50">
        <v>580</v>
      </c>
      <c r="N11" s="47">
        <f>K11*1000/221827</f>
        <v>6.0317274272293275</v>
      </c>
      <c r="O11" s="47">
        <f>L11*1000/111466</f>
        <v>6.8002799059802985</v>
      </c>
      <c r="P11" s="48">
        <f>M11*1000/110361</f>
        <v>5.2554797437500564</v>
      </c>
      <c r="Q11" s="51">
        <v>2009</v>
      </c>
    </row>
    <row r="12" spans="1:17" s="52" customFormat="1" ht="20.25" customHeight="1" x14ac:dyDescent="0.45">
      <c r="A12" s="43">
        <v>2553</v>
      </c>
      <c r="B12" s="43"/>
      <c r="C12" s="43"/>
      <c r="D12" s="44"/>
      <c r="E12" s="45">
        <f t="shared" si="0"/>
        <v>2470</v>
      </c>
      <c r="F12" s="46">
        <v>1285</v>
      </c>
      <c r="G12" s="46">
        <v>1185</v>
      </c>
      <c r="H12" s="47">
        <f>E12*1000/220008</f>
        <v>11.226864477655358</v>
      </c>
      <c r="I12" s="47">
        <f>F12*1000/110113</f>
        <v>11.669830083641351</v>
      </c>
      <c r="J12" s="48">
        <f>G12*1000/109895</f>
        <v>10.783020155603076</v>
      </c>
      <c r="K12" s="49">
        <f t="shared" si="1"/>
        <v>1418</v>
      </c>
      <c r="L12" s="50">
        <v>817</v>
      </c>
      <c r="M12" s="50">
        <v>601</v>
      </c>
      <c r="N12" s="47">
        <f>K12*1000/220008</f>
        <v>6.4452201738118617</v>
      </c>
      <c r="O12" s="47">
        <f>L12*1000/110113</f>
        <v>7.4196507224396759</v>
      </c>
      <c r="P12" s="48">
        <f>M12*1000/109895</f>
        <v>5.4688566358797033</v>
      </c>
      <c r="Q12" s="51">
        <v>2010</v>
      </c>
    </row>
    <row r="13" spans="1:17" s="52" customFormat="1" ht="20.25" customHeight="1" x14ac:dyDescent="0.45">
      <c r="A13" s="43">
        <v>2554</v>
      </c>
      <c r="B13" s="43"/>
      <c r="C13" s="43"/>
      <c r="D13" s="44"/>
      <c r="E13" s="45">
        <f t="shared" si="0"/>
        <v>2658</v>
      </c>
      <c r="F13" s="46">
        <v>1332</v>
      </c>
      <c r="G13" s="46">
        <v>1326</v>
      </c>
      <c r="H13" s="47">
        <f>E13*1000/220921</f>
        <v>12.031450156390745</v>
      </c>
      <c r="I13" s="47">
        <f>F13*1000/110429</f>
        <v>12.062048918309502</v>
      </c>
      <c r="J13" s="48">
        <f>G13*1000/110492</f>
        <v>12.000868841183072</v>
      </c>
      <c r="K13" s="49">
        <f t="shared" si="1"/>
        <v>1476</v>
      </c>
      <c r="L13" s="50">
        <v>876</v>
      </c>
      <c r="M13" s="50">
        <v>600</v>
      </c>
      <c r="N13" s="47">
        <f>K13*1000/220921</f>
        <v>6.6811213058061476</v>
      </c>
      <c r="O13" s="47">
        <f>L13*1000/110429</f>
        <v>7.9326988381675108</v>
      </c>
      <c r="P13" s="48">
        <f>M13*1000/110492</f>
        <v>5.4302573942004848</v>
      </c>
      <c r="Q13" s="51">
        <v>2011</v>
      </c>
    </row>
    <row r="14" spans="1:17" s="53" customFormat="1" ht="20.25" customHeight="1" x14ac:dyDescent="0.45">
      <c r="A14" s="43">
        <v>2555</v>
      </c>
      <c r="B14" s="43"/>
      <c r="C14" s="43"/>
      <c r="D14" s="44"/>
      <c r="E14" s="45">
        <f t="shared" si="0"/>
        <v>2685</v>
      </c>
      <c r="F14" s="46">
        <v>1413</v>
      </c>
      <c r="G14" s="46">
        <v>1272</v>
      </c>
      <c r="H14" s="47">
        <f>E14*1000/222013</f>
        <v>12.093886394039989</v>
      </c>
      <c r="I14" s="47">
        <f>F14*1000/110801</f>
        <v>12.752592485627385</v>
      </c>
      <c r="J14" s="48">
        <f>G14*1000/111212</f>
        <v>11.437614645901521</v>
      </c>
      <c r="K14" s="49">
        <f t="shared" si="1"/>
        <v>1446</v>
      </c>
      <c r="L14" s="50">
        <v>847</v>
      </c>
      <c r="M14" s="50">
        <v>599</v>
      </c>
      <c r="N14" s="47">
        <f>K14*1000/222013</f>
        <v>6.5131321138852227</v>
      </c>
      <c r="O14" s="47">
        <f>L14*1000/110801</f>
        <v>7.6443353399337548</v>
      </c>
      <c r="P14" s="48">
        <f>M14*1000/111212</f>
        <v>5.3861094126533109</v>
      </c>
      <c r="Q14" s="51">
        <v>2012</v>
      </c>
    </row>
    <row r="15" spans="1:17" s="53" customFormat="1" ht="20.25" customHeight="1" x14ac:dyDescent="0.45">
      <c r="A15" s="43">
        <v>2556</v>
      </c>
      <c r="B15" s="43"/>
      <c r="C15" s="43"/>
      <c r="D15" s="44"/>
      <c r="E15" s="45">
        <f t="shared" si="0"/>
        <v>2299</v>
      </c>
      <c r="F15" s="46">
        <v>1179</v>
      </c>
      <c r="G15" s="46">
        <v>1120</v>
      </c>
      <c r="H15" s="47">
        <f>E15*1000/222855</f>
        <v>10.316124834533666</v>
      </c>
      <c r="I15" s="47">
        <f>F15*1000/111235</f>
        <v>10.599181912167932</v>
      </c>
      <c r="J15" s="48">
        <f>G15*1000/111620</f>
        <v>10.0340440781222</v>
      </c>
      <c r="K15" s="49">
        <f t="shared" si="1"/>
        <v>1384</v>
      </c>
      <c r="L15" s="50">
        <v>793</v>
      </c>
      <c r="M15" s="50">
        <v>591</v>
      </c>
      <c r="N15" s="47">
        <f>K15*1000/222855</f>
        <v>6.2103161248345335</v>
      </c>
      <c r="O15" s="47">
        <f>L15*1000/111235</f>
        <v>7.129051108014564</v>
      </c>
      <c r="P15" s="48">
        <f>M15*1000/111620</f>
        <v>5.2947500447948395</v>
      </c>
      <c r="Q15" s="51">
        <v>2013</v>
      </c>
    </row>
    <row r="16" spans="1:17" s="53" customFormat="1" ht="20.25" customHeight="1" x14ac:dyDescent="0.45">
      <c r="A16" s="43">
        <v>2557</v>
      </c>
      <c r="B16" s="43"/>
      <c r="C16" s="43"/>
      <c r="D16" s="44"/>
      <c r="E16" s="45">
        <f t="shared" si="0"/>
        <v>2202</v>
      </c>
      <c r="F16" s="45">
        <v>1102</v>
      </c>
      <c r="G16" s="45">
        <v>1100</v>
      </c>
      <c r="H16" s="47">
        <f>E16*1000/217505</f>
        <v>10.123905197581665</v>
      </c>
      <c r="I16" s="47">
        <f>F16*1000/108641</f>
        <v>10.143500151876363</v>
      </c>
      <c r="J16" s="48">
        <f>G16*1000/108864</f>
        <v>10.10435038212816</v>
      </c>
      <c r="K16" s="49">
        <f t="shared" si="1"/>
        <v>1523</v>
      </c>
      <c r="L16" s="45">
        <v>884</v>
      </c>
      <c r="M16" s="45">
        <v>639</v>
      </c>
      <c r="N16" s="47">
        <f>K16*1000/217505</f>
        <v>7.0021378818877729</v>
      </c>
      <c r="O16" s="47">
        <f>L16*1000/108641</f>
        <v>8.1368912289098958</v>
      </c>
      <c r="P16" s="48">
        <f>M16*1000/108864</f>
        <v>5.8697089947089944</v>
      </c>
      <c r="Q16" s="51">
        <v>2014</v>
      </c>
    </row>
    <row r="17" spans="1:17" s="53" customFormat="1" ht="20.25" customHeight="1" x14ac:dyDescent="0.45">
      <c r="A17" s="54">
        <v>2558</v>
      </c>
      <c r="B17" s="54"/>
      <c r="C17" s="54"/>
      <c r="D17" s="55"/>
      <c r="E17" s="45">
        <f t="shared" si="0"/>
        <v>2116</v>
      </c>
      <c r="F17" s="46">
        <v>1110</v>
      </c>
      <c r="G17" s="46">
        <v>1006</v>
      </c>
      <c r="H17" s="47">
        <f>E17*1000/218383</f>
        <v>9.6893989000975349</v>
      </c>
      <c r="I17" s="47">
        <f>F17*1000/108865</f>
        <v>10.196114453681165</v>
      </c>
      <c r="J17" s="48">
        <f>G17*1000/109418</f>
        <v>9.1940996910928732</v>
      </c>
      <c r="K17" s="46">
        <f>SUM(L17:M17)</f>
        <v>1583</v>
      </c>
      <c r="L17" s="50">
        <v>913</v>
      </c>
      <c r="M17" s="50">
        <v>670</v>
      </c>
      <c r="N17" s="47">
        <f>K17*1000/218383</f>
        <v>7.248732731027598</v>
      </c>
      <c r="O17" s="47">
        <f>L17*1000/108865</f>
        <v>8.3865337803701827</v>
      </c>
      <c r="P17" s="48">
        <f>M17*1000/109418</f>
        <v>6.1233069513242793</v>
      </c>
      <c r="Q17" s="51">
        <v>2015</v>
      </c>
    </row>
    <row r="18" spans="1:17" s="53" customFormat="1" ht="20.25" customHeight="1" x14ac:dyDescent="0.45">
      <c r="A18" s="56">
        <v>2559</v>
      </c>
      <c r="B18" s="56"/>
      <c r="C18" s="56"/>
      <c r="D18" s="57"/>
      <c r="E18" s="58">
        <f t="shared" ref="E18" si="2">SUM(F18:G18)</f>
        <v>1870</v>
      </c>
      <c r="F18" s="59">
        <v>951</v>
      </c>
      <c r="G18" s="59">
        <v>919</v>
      </c>
      <c r="H18" s="60">
        <f>E18*1000/218919</f>
        <v>8.5419721449485877</v>
      </c>
      <c r="I18" s="60">
        <f>F18*1000/109073</f>
        <v>8.7189313578979224</v>
      </c>
      <c r="J18" s="61">
        <f>G18*1000/109846</f>
        <v>8.3662582160479211</v>
      </c>
      <c r="K18" s="59">
        <f>SUM(L18:M18)</f>
        <v>1669</v>
      </c>
      <c r="L18" s="62">
        <v>964</v>
      </c>
      <c r="M18" s="62">
        <v>705</v>
      </c>
      <c r="N18" s="60">
        <f>K18*1000/218919</f>
        <v>7.6238243368551837</v>
      </c>
      <c r="O18" s="60">
        <f>L18*1000/109073</f>
        <v>8.8381175909711853</v>
      </c>
      <c r="P18" s="61">
        <f>M18*1000/109846</f>
        <v>6.4180762157930191</v>
      </c>
      <c r="Q18" s="63">
        <v>2016</v>
      </c>
    </row>
    <row r="19" spans="1:17" s="14" customFormat="1" ht="20.25" customHeight="1" x14ac:dyDescent="0.45">
      <c r="A19" s="13"/>
      <c r="B19" s="13" t="s">
        <v>18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 s="14" customFormat="1" ht="18.75" x14ac:dyDescent="0.45">
      <c r="A20" s="13"/>
      <c r="B20" s="13" t="s">
        <v>19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7" s="53" customFormat="1" ht="20.25" customHeight="1" x14ac:dyDescent="0.45">
      <c r="A21" s="64"/>
      <c r="B21" s="64"/>
      <c r="C21" s="64"/>
      <c r="D21" s="64"/>
      <c r="E21" s="65"/>
      <c r="F21" s="66"/>
      <c r="G21" s="66"/>
      <c r="H21" s="67"/>
      <c r="I21" s="67"/>
      <c r="J21" s="67"/>
      <c r="K21" s="66"/>
      <c r="L21" s="68"/>
      <c r="M21" s="68"/>
      <c r="N21" s="67"/>
      <c r="O21" s="67"/>
      <c r="P21" s="67"/>
      <c r="Q21" s="64"/>
    </row>
    <row r="22" spans="1:17" s="53" customFormat="1" ht="20.25" customHeight="1" x14ac:dyDescent="0.45">
      <c r="A22" s="64"/>
      <c r="B22" s="64"/>
      <c r="C22" s="64"/>
      <c r="D22" s="64"/>
      <c r="E22" s="65"/>
      <c r="F22" s="66"/>
      <c r="G22" s="66"/>
      <c r="H22" s="67"/>
      <c r="I22" s="67"/>
      <c r="J22" s="67"/>
      <c r="K22" s="66"/>
      <c r="L22" s="68"/>
      <c r="M22" s="68"/>
      <c r="N22" s="67"/>
      <c r="O22" s="67"/>
      <c r="P22" s="67"/>
      <c r="Q22" s="64"/>
    </row>
    <row r="23" spans="1:17" s="53" customFormat="1" ht="20.25" customHeight="1" x14ac:dyDescent="0.45">
      <c r="A23" s="64"/>
      <c r="B23" s="64"/>
      <c r="C23" s="64"/>
      <c r="D23" s="64"/>
      <c r="E23" s="65"/>
      <c r="F23" s="66"/>
      <c r="G23" s="66"/>
      <c r="H23" s="67"/>
      <c r="I23" s="67"/>
      <c r="J23" s="67"/>
      <c r="K23" s="66"/>
      <c r="L23" s="68"/>
      <c r="M23" s="68"/>
      <c r="N23" s="67"/>
      <c r="O23" s="67"/>
      <c r="P23" s="67"/>
      <c r="Q23" s="64"/>
    </row>
    <row r="24" spans="1:17" s="53" customFormat="1" ht="20.25" customHeight="1" x14ac:dyDescent="0.45">
      <c r="A24" s="64"/>
      <c r="B24" s="64"/>
      <c r="C24" s="64"/>
      <c r="D24" s="64"/>
      <c r="E24" s="65"/>
      <c r="F24" s="66"/>
      <c r="G24" s="66"/>
      <c r="H24" s="67"/>
      <c r="I24" s="67"/>
      <c r="J24" s="67"/>
      <c r="K24" s="66"/>
      <c r="L24" s="68"/>
      <c r="M24" s="68"/>
      <c r="N24" s="67"/>
      <c r="O24" s="67"/>
      <c r="P24" s="67"/>
      <c r="Q24" s="64"/>
    </row>
    <row r="25" spans="1:17" s="53" customFormat="1" ht="20.25" customHeight="1" x14ac:dyDescent="0.45">
      <c r="A25" s="64"/>
      <c r="B25" s="64"/>
      <c r="C25" s="64"/>
      <c r="D25" s="64"/>
      <c r="E25" s="65"/>
      <c r="F25" s="66"/>
      <c r="G25" s="66"/>
      <c r="H25" s="67"/>
      <c r="I25" s="67"/>
      <c r="J25" s="67"/>
      <c r="K25" s="66"/>
      <c r="L25" s="68"/>
      <c r="M25" s="68"/>
      <c r="N25" s="67"/>
      <c r="O25" s="67"/>
      <c r="P25" s="67"/>
      <c r="Q25" s="64"/>
    </row>
    <row r="26" spans="1:17" s="53" customFormat="1" ht="20.25" customHeight="1" x14ac:dyDescent="0.45">
      <c r="A26" s="64"/>
      <c r="B26" s="64"/>
      <c r="C26" s="64"/>
      <c r="D26" s="64"/>
      <c r="E26" s="65"/>
      <c r="F26" s="66"/>
      <c r="G26" s="66"/>
      <c r="H26" s="67"/>
      <c r="I26" s="67"/>
      <c r="J26" s="67"/>
      <c r="K26" s="66"/>
      <c r="L26" s="68"/>
      <c r="M26" s="68"/>
      <c r="N26" s="67"/>
      <c r="O26" s="67"/>
      <c r="P26" s="67"/>
      <c r="Q26" s="64"/>
    </row>
    <row r="27" spans="1:17" s="53" customFormat="1" ht="20.25" customHeight="1" x14ac:dyDescent="0.45">
      <c r="A27" s="64"/>
      <c r="B27" s="64"/>
      <c r="C27" s="64"/>
      <c r="D27" s="64"/>
      <c r="E27" s="65"/>
      <c r="F27" s="66"/>
      <c r="G27" s="66"/>
      <c r="H27" s="67"/>
      <c r="I27" s="67"/>
      <c r="J27" s="67"/>
      <c r="K27" s="66"/>
      <c r="L27" s="68"/>
      <c r="M27" s="68"/>
      <c r="N27" s="67"/>
      <c r="O27" s="67"/>
      <c r="P27" s="67"/>
      <c r="Q27" s="64"/>
    </row>
    <row r="28" spans="1:17" s="53" customFormat="1" ht="20.25" customHeight="1" x14ac:dyDescent="0.45">
      <c r="A28" s="64"/>
      <c r="B28" s="64"/>
      <c r="C28" s="64"/>
      <c r="D28" s="64"/>
      <c r="E28" s="65"/>
      <c r="F28" s="66"/>
      <c r="G28" s="66"/>
      <c r="H28" s="67"/>
      <c r="I28" s="67"/>
      <c r="J28" s="67"/>
      <c r="K28" s="66"/>
      <c r="L28" s="68"/>
      <c r="M28" s="68"/>
      <c r="N28" s="67"/>
      <c r="O28" s="67"/>
      <c r="P28" s="67"/>
      <c r="Q28" s="64"/>
    </row>
    <row r="29" spans="1:17" s="14" customFormat="1" ht="18.75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7" s="14" customFormat="1" ht="18.75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</sheetData>
  <mergeCells count="22">
    <mergeCell ref="A16:D16"/>
    <mergeCell ref="A17:D17"/>
    <mergeCell ref="A18:D18"/>
    <mergeCell ref="A10:D10"/>
    <mergeCell ref="A11:D11"/>
    <mergeCell ref="A12:D12"/>
    <mergeCell ref="A13:D13"/>
    <mergeCell ref="A14:D14"/>
    <mergeCell ref="A15:D15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2018-09-01T00:23:09Z</dcterms:created>
  <dcterms:modified xsi:type="dcterms:W3CDTF">2018-09-01T00:24:40Z</dcterms:modified>
</cp:coreProperties>
</file>