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มวินดา\ฐานข้อมูลตารางสถิติ upload web\รายงานสถิติจังหวัด\ปี 2560\14.สถิติการค้าและราคา\สถิติด้านเศรษฐกิจอื่นๆ\"/>
    </mc:Choice>
  </mc:AlternateContent>
  <bookViews>
    <workbookView xWindow="9060" yWindow="75" windowWidth="11190" windowHeight="7545"/>
  </bookViews>
  <sheets>
    <sheet name="T-14.2" sheetId="11" r:id="rId1"/>
  </sheets>
  <definedNames>
    <definedName name="_xlnm.Print_Area" localSheetId="0">'T-14.2'!$A$1:$O$23</definedName>
  </definedNames>
  <calcPr calcId="162913"/>
</workbook>
</file>

<file path=xl/calcChain.xml><?xml version="1.0" encoding="utf-8"?>
<calcChain xmlns="http://schemas.openxmlformats.org/spreadsheetml/2006/main">
  <c r="H12" i="11" l="1"/>
  <c r="E10" i="11"/>
  <c r="L16" i="11"/>
  <c r="L13" i="11"/>
  <c r="G10" i="11"/>
  <c r="I10" i="11"/>
  <c r="K10" i="11"/>
  <c r="F18" i="11"/>
  <c r="F17" i="11"/>
  <c r="F16" i="11"/>
  <c r="F15" i="11"/>
  <c r="F14" i="11"/>
  <c r="F13" i="11"/>
  <c r="F12" i="11"/>
  <c r="F11" i="11"/>
  <c r="H18" i="11"/>
  <c r="H17" i="11"/>
  <c r="H16" i="11"/>
  <c r="H15" i="11"/>
  <c r="H14" i="11"/>
  <c r="H13" i="11"/>
  <c r="H11" i="11"/>
  <c r="J18" i="11"/>
  <c r="J17" i="11"/>
  <c r="J16" i="11"/>
  <c r="J15" i="11"/>
  <c r="J14" i="11"/>
  <c r="J13" i="11"/>
  <c r="J12" i="11"/>
  <c r="J11" i="11"/>
  <c r="L12" i="11"/>
  <c r="L11" i="11"/>
  <c r="L10" i="11" l="1"/>
  <c r="F10" i="11"/>
  <c r="J10" i="11"/>
  <c r="H10" i="11"/>
</calcChain>
</file>

<file path=xl/sharedStrings.xml><?xml version="1.0" encoding="utf-8"?>
<sst xmlns="http://schemas.openxmlformats.org/spreadsheetml/2006/main" count="81" uniqueCount="42">
  <si>
    <t>ตาราง</t>
  </si>
  <si>
    <t>Total</t>
  </si>
  <si>
    <t>รวมยอด</t>
  </si>
  <si>
    <t>อำเภอ</t>
  </si>
  <si>
    <t>District</t>
  </si>
  <si>
    <t xml:space="preserve">                </t>
  </si>
  <si>
    <t>Table</t>
  </si>
  <si>
    <t>ราย</t>
  </si>
  <si>
    <t>Authorized Capital</t>
  </si>
  <si>
    <t>บริษัทจำกัด</t>
  </si>
  <si>
    <t>ห้างหุ้นส่วนจำกัด</t>
  </si>
  <si>
    <t>Company limited</t>
  </si>
  <si>
    <t>Limited partnership</t>
  </si>
  <si>
    <t>ห้างหุ้นส่วนสามัญนิติบุคคล</t>
  </si>
  <si>
    <t>Ordinary partnership</t>
  </si>
  <si>
    <t>บริษัทมหาชนจำกัด</t>
  </si>
  <si>
    <t>Public company limited</t>
  </si>
  <si>
    <t>Case</t>
  </si>
  <si>
    <t>ประเภทการจดทะเบียน Type of Registration</t>
  </si>
  <si>
    <t xml:space="preserve">      1/    หน่วยเป็นบาท   Unit of  baht</t>
  </si>
  <si>
    <t>อำเภอเวียงหนองล่อง</t>
  </si>
  <si>
    <t>อำเภอบ้านธิ</t>
  </si>
  <si>
    <t>อำเภอป่าซาง</t>
  </si>
  <si>
    <t>อำเภอทุ่งหัวช้าง</t>
  </si>
  <si>
    <t>อำเภอลี้</t>
  </si>
  <si>
    <t>อำเภอบ้านโฮ่ง</t>
  </si>
  <si>
    <t>อำเภอแม่ทา</t>
  </si>
  <si>
    <t>อำเภอเมืองลำพูน</t>
  </si>
  <si>
    <t>Mueang  Lamphun district</t>
  </si>
  <si>
    <t>Mae Tha district</t>
  </si>
  <si>
    <t>Ban Hong district</t>
  </si>
  <si>
    <t>Li district</t>
  </si>
  <si>
    <t>Thung Hua Chang district</t>
  </si>
  <si>
    <t>Pa Sang district</t>
  </si>
  <si>
    <t>Ban Thi district</t>
  </si>
  <si>
    <t>Wiang Nonglong district</t>
  </si>
  <si>
    <t>-</t>
  </si>
  <si>
    <t>ทะเบียนนิติบุคคลที่คงอยู่ และทุนจดทะเบียน จำแนกตามประเภทการจดทะเบียน เป็นรายอำเภอ พ.ศ. 2560</t>
  </si>
  <si>
    <t>Registered of Juristic Person and Authorized Capital by Type of Registration and District: 2017</t>
  </si>
  <si>
    <t xml:space="preserve">    ที่มา:   สำนักงานพาณิชย์จังหวัดลำพูน</t>
  </si>
  <si>
    <t>Source:  Lamphun Commercial Office</t>
  </si>
  <si>
    <r>
      <t>ทุนจดทะเบียน</t>
    </r>
    <r>
      <rPr>
        <vertAlign val="superscript"/>
        <sz val="12"/>
        <rFont val="TH SarabunPSK"/>
        <family val="2"/>
      </rPr>
      <t>1/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</si>
</sst>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65" formatCode="#,##0_ ;\-#,##0\ "/>
  </numFmts>
  <fonts count="9" x14ac:knownFonts="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vertAlign val="superscript"/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8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4" fillId="0" borderId="0" xfId="0" applyFont="1"/>
    <xf numFmtId="0" fontId="4" fillId="0" borderId="0" xfId="0" applyFont="1" applyBorder="1"/>
    <xf numFmtId="0" fontId="3" fillId="0" borderId="1" xfId="0" applyFont="1" applyBorder="1"/>
    <xf numFmtId="0" fontId="3" fillId="0" borderId="0" xfId="0" applyFont="1"/>
    <xf numFmtId="0" fontId="6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2" xfId="0" applyFont="1" applyBorder="1"/>
    <xf numFmtId="0" fontId="5" fillId="0" borderId="4" xfId="0" applyFont="1" applyBorder="1" applyAlignment="1">
      <alignment horizontal="center" vertical="center"/>
    </xf>
    <xf numFmtId="0" fontId="5" fillId="0" borderId="5" xfId="0" applyFont="1" applyBorder="1"/>
    <xf numFmtId="0" fontId="5" fillId="0" borderId="0" xfId="0" applyFont="1"/>
    <xf numFmtId="0" fontId="5" fillId="0" borderId="1" xfId="0" applyFont="1" applyBorder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43" fontId="3" fillId="0" borderId="0" xfId="1" applyFont="1"/>
    <xf numFmtId="43" fontId="3" fillId="0" borderId="0" xfId="0" applyNumberFormat="1" applyFont="1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/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0" fontId="5" fillId="0" borderId="7" xfId="0" applyFont="1" applyBorder="1" applyAlignment="1">
      <alignment horizontal="center"/>
    </xf>
    <xf numFmtId="41" fontId="6" fillId="0" borderId="8" xfId="0" applyNumberFormat="1" applyFont="1" applyBorder="1"/>
    <xf numFmtId="165" fontId="6" fillId="0" borderId="8" xfId="0" applyNumberFormat="1" applyFont="1" applyBorder="1" applyAlignment="1">
      <alignment horizontal="center"/>
    </xf>
    <xf numFmtId="0" fontId="6" fillId="0" borderId="8" xfId="0" applyNumberFormat="1" applyFont="1" applyBorder="1" applyAlignment="1">
      <alignment horizontal="center"/>
    </xf>
    <xf numFmtId="0" fontId="6" fillId="0" borderId="0" xfId="0" applyFont="1" applyBorder="1"/>
    <xf numFmtId="0" fontId="6" fillId="0" borderId="9" xfId="0" applyFont="1" applyBorder="1" applyAlignment="1">
      <alignment horizontal="center"/>
    </xf>
    <xf numFmtId="41" fontId="5" fillId="0" borderId="8" xfId="0" applyNumberFormat="1" applyFont="1" applyBorder="1" applyAlignment="1">
      <alignment horizontal="right"/>
    </xf>
    <xf numFmtId="41" fontId="5" fillId="0" borderId="9" xfId="0" applyNumberFormat="1" applyFont="1" applyBorder="1" applyAlignment="1">
      <alignment horizontal="right"/>
    </xf>
    <xf numFmtId="41" fontId="5" fillId="0" borderId="0" xfId="0" applyNumberFormat="1" applyFont="1" applyBorder="1" applyAlignment="1">
      <alignment horizontal="right"/>
    </xf>
    <xf numFmtId="165" fontId="5" fillId="0" borderId="4" xfId="0" applyNumberFormat="1" applyFont="1" applyBorder="1" applyAlignment="1">
      <alignment horizontal="center"/>
    </xf>
    <xf numFmtId="41" fontId="5" fillId="0" borderId="4" xfId="0" applyNumberFormat="1" applyFont="1" applyBorder="1" applyAlignment="1">
      <alignment horizontal="right"/>
    </xf>
    <xf numFmtId="0" fontId="5" fillId="0" borderId="4" xfId="0" applyNumberFormat="1" applyFont="1" applyBorder="1" applyAlignment="1">
      <alignment horizontal="center"/>
    </xf>
    <xf numFmtId="0" fontId="5" fillId="0" borderId="0" xfId="2" quotePrefix="1" applyFont="1" applyBorder="1" applyAlignment="1">
      <alignment horizontal="left" indent="1"/>
    </xf>
    <xf numFmtId="0" fontId="5" fillId="0" borderId="0" xfId="2" applyFont="1" applyBorder="1" applyAlignment="1">
      <alignment horizontal="left"/>
    </xf>
    <xf numFmtId="0" fontId="5" fillId="0" borderId="0" xfId="2" applyFont="1" applyAlignment="1">
      <alignment horizontal="left"/>
    </xf>
    <xf numFmtId="0" fontId="5" fillId="0" borderId="9" xfId="0" applyFont="1" applyBorder="1"/>
    <xf numFmtId="165" fontId="5" fillId="0" borderId="8" xfId="0" applyNumberFormat="1" applyFont="1" applyBorder="1" applyAlignment="1">
      <alignment horizontal="center"/>
    </xf>
    <xf numFmtId="41" fontId="5" fillId="0" borderId="0" xfId="0" applyNumberFormat="1" applyFont="1" applyAlignment="1">
      <alignment horizontal="right"/>
    </xf>
    <xf numFmtId="0" fontId="5" fillId="0" borderId="10" xfId="0" applyFont="1" applyBorder="1"/>
    <xf numFmtId="0" fontId="5" fillId="0" borderId="7" xfId="0" applyFont="1" applyBorder="1"/>
    <xf numFmtId="0" fontId="5" fillId="0" borderId="6" xfId="0" applyFont="1" applyBorder="1"/>
    <xf numFmtId="41" fontId="6" fillId="0" borderId="8" xfId="0" applyNumberFormat="1" applyFont="1" applyBorder="1" applyAlignment="1"/>
    <xf numFmtId="41" fontId="5" fillId="0" borderId="9" xfId="0" applyNumberFormat="1" applyFont="1" applyBorder="1" applyAlignment="1"/>
    <xf numFmtId="41" fontId="6" fillId="0" borderId="8" xfId="0" applyNumberFormat="1" applyFont="1" applyBorder="1" applyAlignment="1">
      <alignment horizontal="right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5">
    <cellStyle name="Comma" xfId="1" builtinId="3"/>
    <cellStyle name="Comma 2" xfId="4"/>
    <cellStyle name="Normal" xfId="0" builtinId="0"/>
    <cellStyle name="Normal 2" xfId="3"/>
    <cellStyle name="ปกติ_บทที่4 สถิติสุขภาพ##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137396</xdr:colOff>
      <xdr:row>27</xdr:row>
      <xdr:rowOff>236915</xdr:rowOff>
    </xdr:from>
    <xdr:to>
      <xdr:col>11</xdr:col>
      <xdr:colOff>198212</xdr:colOff>
      <xdr:row>30</xdr:row>
      <xdr:rowOff>267019</xdr:rowOff>
    </xdr:to>
    <xdr:sp macro="" textlink="">
      <xdr:nvSpPr>
        <xdr:cNvPr id="7" name="AutoShape 20"/>
        <xdr:cNvSpPr>
          <a:spLocks noChangeArrowheads="1"/>
        </xdr:cNvSpPr>
      </xdr:nvSpPr>
      <xdr:spPr bwMode="auto">
        <a:xfrm rot="10800000">
          <a:off x="3575921" y="8028365"/>
          <a:ext cx="2946891" cy="858779"/>
        </a:xfrm>
        <a:prstGeom prst="wedgeRoundRectCallout">
          <a:avLst>
            <a:gd name="adj1" fmla="val 22720"/>
            <a:gd name="adj2" fmla="val 79429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t" upright="1"/>
        <a:lstStyle/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สามารถปรับหน่วยของข้อมูลเป็น</a:t>
          </a:r>
        </a:p>
        <a:p>
          <a:pPr algn="l" rtl="1">
            <a:defRPr sz="1000"/>
          </a:pPr>
          <a:r>
            <a:rPr lang="th-TH" sz="1600" b="0" i="0" strike="noStrike">
              <a:solidFill>
                <a:srgbClr val="000000"/>
              </a:solidFill>
              <a:latin typeface="TH SarabunPSK"/>
              <a:cs typeface="TH SarabunPSK"/>
            </a:rPr>
            <a:t>บาท พันบาท ล้านบาท ได้ ทั้งนี้ขึ้นอยู่กับข้อมูลของแต่ละจังหวัด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O30"/>
  <sheetViews>
    <sheetView showGridLines="0" tabSelected="1" view="pageLayout" zoomScale="70" zoomScaleNormal="100" zoomScalePageLayoutView="70" workbookViewId="0">
      <selection activeCell="L11" sqref="L11"/>
    </sheetView>
  </sheetViews>
  <sheetFormatPr defaultColWidth="9.140625" defaultRowHeight="18.75" x14ac:dyDescent="0.3"/>
  <cols>
    <col min="1" max="1" width="1.7109375" style="8" customWidth="1"/>
    <col min="2" max="2" width="5.7109375" style="8" customWidth="1"/>
    <col min="3" max="3" width="6.28515625" style="8" customWidth="1"/>
    <col min="4" max="4" width="4.42578125" style="8" customWidth="1"/>
    <col min="5" max="5" width="6.7109375" style="8" customWidth="1"/>
    <col min="6" max="6" width="14.42578125" style="8" customWidth="1"/>
    <col min="7" max="7" width="6.7109375" style="8" customWidth="1"/>
    <col min="8" max="8" width="15.42578125" style="8" customWidth="1"/>
    <col min="9" max="9" width="6.7109375" style="8" customWidth="1"/>
    <col min="10" max="10" width="14.42578125" style="8" customWidth="1"/>
    <col min="11" max="11" width="6.7109375" style="8" customWidth="1"/>
    <col min="12" max="12" width="14.28515625" style="8" customWidth="1"/>
    <col min="13" max="13" width="6.7109375" style="8" customWidth="1"/>
    <col min="14" max="14" width="14.42578125" style="8" customWidth="1"/>
    <col min="15" max="15" width="21.28515625" style="8" customWidth="1"/>
    <col min="16" max="16" width="5.5703125" style="3" customWidth="1"/>
    <col min="17" max="16384" width="9.140625" style="3"/>
  </cols>
  <sheetData>
    <row r="1" spans="1:15" s="4" customFormat="1" x14ac:dyDescent="0.3">
      <c r="A1" s="1"/>
      <c r="B1" s="1" t="s">
        <v>0</v>
      </c>
      <c r="C1" s="2">
        <v>14.2</v>
      </c>
      <c r="D1" s="1" t="s">
        <v>37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s="6" customFormat="1" x14ac:dyDescent="0.3">
      <c r="A2" s="5"/>
      <c r="B2" s="1" t="s">
        <v>6</v>
      </c>
      <c r="C2" s="2">
        <v>14.2</v>
      </c>
      <c r="D2" s="1" t="s">
        <v>38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15" ht="6" customHeight="1" x14ac:dyDescent="0.3">
      <c r="A3" s="7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15" s="10" customFormat="1" ht="20.25" customHeight="1" x14ac:dyDescent="0.25">
      <c r="B4" s="11"/>
      <c r="C4" s="11"/>
      <c r="D4" s="11"/>
      <c r="E4" s="58" t="s">
        <v>18</v>
      </c>
      <c r="F4" s="59"/>
      <c r="G4" s="59"/>
      <c r="H4" s="59"/>
      <c r="I4" s="59"/>
      <c r="J4" s="59"/>
      <c r="K4" s="59"/>
      <c r="L4" s="59"/>
      <c r="M4" s="59"/>
      <c r="N4" s="59"/>
      <c r="O4" s="23"/>
    </row>
    <row r="5" spans="1:15" s="10" customFormat="1" ht="20.25" customHeight="1" x14ac:dyDescent="0.25">
      <c r="A5" s="55"/>
      <c r="B5" s="55"/>
      <c r="C5" s="55"/>
      <c r="D5" s="56"/>
      <c r="E5" s="60" t="s">
        <v>2</v>
      </c>
      <c r="F5" s="61"/>
      <c r="G5" s="62" t="s">
        <v>9</v>
      </c>
      <c r="H5" s="63"/>
      <c r="I5" s="64" t="s">
        <v>10</v>
      </c>
      <c r="J5" s="64"/>
      <c r="K5" s="60" t="s">
        <v>13</v>
      </c>
      <c r="L5" s="61"/>
      <c r="M5" s="60" t="s">
        <v>15</v>
      </c>
      <c r="N5" s="61"/>
      <c r="O5" s="24"/>
    </row>
    <row r="6" spans="1:15" s="10" customFormat="1" ht="20.25" customHeight="1" x14ac:dyDescent="0.25">
      <c r="A6" s="55" t="s">
        <v>3</v>
      </c>
      <c r="B6" s="55"/>
      <c r="C6" s="55"/>
      <c r="D6" s="56"/>
      <c r="E6" s="51" t="s">
        <v>1</v>
      </c>
      <c r="F6" s="52"/>
      <c r="G6" s="51" t="s">
        <v>11</v>
      </c>
      <c r="H6" s="57"/>
      <c r="I6" s="50" t="s">
        <v>12</v>
      </c>
      <c r="J6" s="50"/>
      <c r="K6" s="51" t="s">
        <v>14</v>
      </c>
      <c r="L6" s="52"/>
      <c r="M6" s="51" t="s">
        <v>16</v>
      </c>
      <c r="N6" s="52"/>
      <c r="O6" s="24" t="s">
        <v>4</v>
      </c>
    </row>
    <row r="7" spans="1:15" s="10" customFormat="1" ht="20.25" customHeight="1" x14ac:dyDescent="0.25">
      <c r="E7" s="12" t="s">
        <v>7</v>
      </c>
      <c r="F7" s="20" t="s">
        <v>41</v>
      </c>
      <c r="G7" s="12" t="s">
        <v>7</v>
      </c>
      <c r="H7" s="20" t="s">
        <v>41</v>
      </c>
      <c r="I7" s="12" t="s">
        <v>7</v>
      </c>
      <c r="J7" s="20" t="s">
        <v>41</v>
      </c>
      <c r="K7" s="12" t="s">
        <v>7</v>
      </c>
      <c r="L7" s="20" t="s">
        <v>41</v>
      </c>
      <c r="M7" s="12" t="s">
        <v>7</v>
      </c>
      <c r="N7" s="20" t="s">
        <v>41</v>
      </c>
      <c r="O7" s="25"/>
    </row>
    <row r="8" spans="1:15" s="10" customFormat="1" ht="20.25" customHeight="1" x14ac:dyDescent="0.25">
      <c r="E8" s="21" t="s">
        <v>17</v>
      </c>
      <c r="F8" s="26" t="s">
        <v>8</v>
      </c>
      <c r="G8" s="21" t="s">
        <v>17</v>
      </c>
      <c r="H8" s="26" t="s">
        <v>8</v>
      </c>
      <c r="I8" s="21" t="s">
        <v>17</v>
      </c>
      <c r="J8" s="26" t="s">
        <v>8</v>
      </c>
      <c r="K8" s="21" t="s">
        <v>17</v>
      </c>
      <c r="L8" s="26" t="s">
        <v>8</v>
      </c>
      <c r="M8" s="21" t="s">
        <v>17</v>
      </c>
      <c r="N8" s="26" t="s">
        <v>8</v>
      </c>
      <c r="O8" s="25"/>
    </row>
    <row r="9" spans="1:15" s="10" customFormat="1" ht="3" customHeight="1" x14ac:dyDescent="0.25">
      <c r="A9" s="11"/>
      <c r="B9" s="11"/>
      <c r="C9" s="11"/>
      <c r="D9" s="11"/>
      <c r="E9" s="13"/>
      <c r="F9" s="13"/>
      <c r="G9" s="20"/>
      <c r="H9" s="22"/>
      <c r="I9" s="20"/>
      <c r="J9" s="20"/>
      <c r="K9" s="20"/>
      <c r="L9" s="22"/>
      <c r="M9" s="22"/>
      <c r="N9" s="22"/>
      <c r="O9" s="23"/>
    </row>
    <row r="10" spans="1:15" s="30" customFormat="1" ht="26.45" customHeight="1" x14ac:dyDescent="0.25">
      <c r="A10" s="53" t="s">
        <v>2</v>
      </c>
      <c r="B10" s="53"/>
      <c r="C10" s="53"/>
      <c r="D10" s="54"/>
      <c r="E10" s="27">
        <f>SUM(E11:E18)</f>
        <v>2514</v>
      </c>
      <c r="F10" s="47">
        <f>SUM(F11:F18)</f>
        <v>29381390000</v>
      </c>
      <c r="G10" s="27">
        <f t="shared" ref="G10:K10" si="0">SUM(G11:G18)</f>
        <v>997</v>
      </c>
      <c r="H10" s="27">
        <f>SUM(H11:H18)</f>
        <v>25187520000</v>
      </c>
      <c r="I10" s="27">
        <f t="shared" si="0"/>
        <v>1506</v>
      </c>
      <c r="J10" s="27">
        <f t="shared" si="0"/>
        <v>3682280000</v>
      </c>
      <c r="K10" s="28">
        <f t="shared" si="0"/>
        <v>9</v>
      </c>
      <c r="L10" s="27">
        <f>SUM(L11:L18)</f>
        <v>11590000</v>
      </c>
      <c r="M10" s="29">
        <v>2</v>
      </c>
      <c r="N10" s="49">
        <v>500000000</v>
      </c>
      <c r="O10" s="9" t="s">
        <v>1</v>
      </c>
    </row>
    <row r="11" spans="1:15" s="10" customFormat="1" ht="26.45" customHeight="1" x14ac:dyDescent="0.25">
      <c r="A11" s="9"/>
      <c r="B11" s="17" t="s">
        <v>27</v>
      </c>
      <c r="C11" s="9"/>
      <c r="D11" s="31"/>
      <c r="E11" s="32">
        <v>1638</v>
      </c>
      <c r="F11" s="48">
        <f>23205.38*10^6</f>
        <v>23205380000</v>
      </c>
      <c r="G11" s="33">
        <v>717</v>
      </c>
      <c r="H11" s="34">
        <f>20033.48*10^6</f>
        <v>20033480000</v>
      </c>
      <c r="I11" s="32">
        <v>913</v>
      </c>
      <c r="J11" s="32">
        <f>2662.61*10^6</f>
        <v>2662610000</v>
      </c>
      <c r="K11" s="35">
        <v>6</v>
      </c>
      <c r="L11" s="36">
        <f>9.29*10^6</f>
        <v>9290000</v>
      </c>
      <c r="M11" s="37">
        <v>2</v>
      </c>
      <c r="N11" s="32">
        <v>500000000</v>
      </c>
      <c r="O11" s="38" t="s">
        <v>28</v>
      </c>
    </row>
    <row r="12" spans="1:15" s="10" customFormat="1" ht="26.45" customHeight="1" x14ac:dyDescent="0.25">
      <c r="A12" s="9"/>
      <c r="B12" s="39" t="s">
        <v>26</v>
      </c>
      <c r="C12" s="9"/>
      <c r="D12" s="31"/>
      <c r="E12" s="32">
        <v>110</v>
      </c>
      <c r="F12" s="48">
        <f>798.01*10^6</f>
        <v>798010000</v>
      </c>
      <c r="G12" s="33">
        <v>29</v>
      </c>
      <c r="H12" s="34">
        <f>678.1*10^6</f>
        <v>678100000</v>
      </c>
      <c r="I12" s="32">
        <v>80</v>
      </c>
      <c r="J12" s="32">
        <f>118.91*10^6</f>
        <v>118910000</v>
      </c>
      <c r="K12" s="35">
        <v>1</v>
      </c>
      <c r="L12" s="36">
        <f>1*10^6</f>
        <v>1000000</v>
      </c>
      <c r="M12" s="37" t="s">
        <v>36</v>
      </c>
      <c r="N12" s="32" t="s">
        <v>36</v>
      </c>
      <c r="O12" s="38" t="s">
        <v>29</v>
      </c>
    </row>
    <row r="13" spans="1:15" s="10" customFormat="1" ht="26.45" customHeight="1" x14ac:dyDescent="0.25">
      <c r="A13" s="9"/>
      <c r="B13" s="40" t="s">
        <v>25</v>
      </c>
      <c r="C13" s="9"/>
      <c r="D13" s="31"/>
      <c r="E13" s="32">
        <v>127</v>
      </c>
      <c r="F13" s="48">
        <f>396.98*10^6</f>
        <v>396980000</v>
      </c>
      <c r="G13" s="33">
        <v>51</v>
      </c>
      <c r="H13" s="34">
        <f>227.2*10^6</f>
        <v>227200000</v>
      </c>
      <c r="I13" s="32">
        <v>75</v>
      </c>
      <c r="J13" s="32">
        <f>169.48*10^6</f>
        <v>169480000</v>
      </c>
      <c r="K13" s="35">
        <v>1</v>
      </c>
      <c r="L13" s="36">
        <f>0.3*10^6</f>
        <v>300000</v>
      </c>
      <c r="M13" s="37" t="s">
        <v>36</v>
      </c>
      <c r="N13" s="32" t="s">
        <v>36</v>
      </c>
      <c r="O13" s="38" t="s">
        <v>30</v>
      </c>
    </row>
    <row r="14" spans="1:15" s="10" customFormat="1" ht="26.45" customHeight="1" x14ac:dyDescent="0.25">
      <c r="B14" s="40" t="s">
        <v>24</v>
      </c>
      <c r="D14" s="41"/>
      <c r="E14" s="32">
        <v>234</v>
      </c>
      <c r="F14" s="48">
        <f>567.76*10^6</f>
        <v>567760000</v>
      </c>
      <c r="G14" s="33">
        <v>51</v>
      </c>
      <c r="H14" s="34">
        <f>235*10^6</f>
        <v>235000000</v>
      </c>
      <c r="I14" s="32">
        <v>183</v>
      </c>
      <c r="J14" s="32">
        <f>332.76*10^6</f>
        <v>332760000</v>
      </c>
      <c r="K14" s="42" t="s">
        <v>36</v>
      </c>
      <c r="L14" s="43" t="s">
        <v>36</v>
      </c>
      <c r="M14" s="37" t="s">
        <v>36</v>
      </c>
      <c r="N14" s="32" t="s">
        <v>36</v>
      </c>
      <c r="O14" s="38" t="s">
        <v>31</v>
      </c>
    </row>
    <row r="15" spans="1:15" s="10" customFormat="1" ht="26.45" customHeight="1" x14ac:dyDescent="0.25">
      <c r="B15" s="40" t="s">
        <v>23</v>
      </c>
      <c r="D15" s="41"/>
      <c r="E15" s="32">
        <v>27</v>
      </c>
      <c r="F15" s="48">
        <f>40.3*10^6</f>
        <v>40300000</v>
      </c>
      <c r="G15" s="33">
        <v>1</v>
      </c>
      <c r="H15" s="34">
        <f>1*10^6</f>
        <v>1000000</v>
      </c>
      <c r="I15" s="32">
        <v>26</v>
      </c>
      <c r="J15" s="32">
        <f>39.3*10^6</f>
        <v>39300000</v>
      </c>
      <c r="K15" s="35" t="s">
        <v>36</v>
      </c>
      <c r="L15" s="36" t="s">
        <v>36</v>
      </c>
      <c r="M15" s="37" t="s">
        <v>36</v>
      </c>
      <c r="N15" s="32" t="s">
        <v>36</v>
      </c>
      <c r="O15" s="38" t="s">
        <v>32</v>
      </c>
    </row>
    <row r="16" spans="1:15" s="10" customFormat="1" ht="26.45" customHeight="1" x14ac:dyDescent="0.25">
      <c r="B16" s="40" t="s">
        <v>22</v>
      </c>
      <c r="D16" s="41"/>
      <c r="E16" s="32">
        <v>222</v>
      </c>
      <c r="F16" s="48">
        <f>698.8*10^6</f>
        <v>698800000</v>
      </c>
      <c r="G16" s="33">
        <v>83</v>
      </c>
      <c r="H16" s="34">
        <f>476.19*10^6</f>
        <v>476190000</v>
      </c>
      <c r="I16" s="32">
        <v>138</v>
      </c>
      <c r="J16" s="32">
        <f>221.61*10^6</f>
        <v>221610000</v>
      </c>
      <c r="K16" s="35">
        <v>1</v>
      </c>
      <c r="L16" s="36">
        <f>1*10^6</f>
        <v>1000000</v>
      </c>
      <c r="M16" s="37" t="s">
        <v>36</v>
      </c>
      <c r="N16" s="32" t="s">
        <v>36</v>
      </c>
      <c r="O16" s="38" t="s">
        <v>33</v>
      </c>
    </row>
    <row r="17" spans="1:15" s="10" customFormat="1" ht="26.45" customHeight="1" x14ac:dyDescent="0.25">
      <c r="B17" s="40" t="s">
        <v>21</v>
      </c>
      <c r="D17" s="41"/>
      <c r="E17" s="32">
        <v>103</v>
      </c>
      <c r="F17" s="48">
        <f>3469.71*10^6</f>
        <v>3469710000</v>
      </c>
      <c r="G17" s="33">
        <v>51</v>
      </c>
      <c r="H17" s="34">
        <f>3423.8*10^6</f>
        <v>3423800000</v>
      </c>
      <c r="I17" s="32">
        <v>52</v>
      </c>
      <c r="J17" s="32">
        <f>45.91*10^6</f>
        <v>45910000</v>
      </c>
      <c r="K17" s="35" t="s">
        <v>36</v>
      </c>
      <c r="L17" s="36" t="s">
        <v>36</v>
      </c>
      <c r="M17" s="37" t="s">
        <v>36</v>
      </c>
      <c r="N17" s="32" t="s">
        <v>36</v>
      </c>
      <c r="O17" s="38" t="s">
        <v>34</v>
      </c>
    </row>
    <row r="18" spans="1:15" s="10" customFormat="1" ht="26.45" customHeight="1" x14ac:dyDescent="0.25">
      <c r="B18" s="40" t="s">
        <v>20</v>
      </c>
      <c r="D18" s="41"/>
      <c r="E18" s="32">
        <v>53</v>
      </c>
      <c r="F18" s="48">
        <f>204.45*10^6</f>
        <v>204450000</v>
      </c>
      <c r="G18" s="33">
        <v>14</v>
      </c>
      <c r="H18" s="34">
        <f>112.75*10^6</f>
        <v>112750000</v>
      </c>
      <c r="I18" s="32">
        <v>39</v>
      </c>
      <c r="J18" s="32">
        <f>91.7*10^6</f>
        <v>91700000</v>
      </c>
      <c r="K18" s="35" t="s">
        <v>36</v>
      </c>
      <c r="L18" s="36" t="s">
        <v>36</v>
      </c>
      <c r="M18" s="37" t="s">
        <v>36</v>
      </c>
      <c r="N18" s="32" t="s">
        <v>36</v>
      </c>
      <c r="O18" s="38" t="s">
        <v>35</v>
      </c>
    </row>
    <row r="19" spans="1:15" s="10" customFormat="1" ht="3" customHeight="1" x14ac:dyDescent="0.25">
      <c r="A19" s="15"/>
      <c r="B19" s="15"/>
      <c r="C19" s="15"/>
      <c r="D19" s="44"/>
      <c r="E19" s="45"/>
      <c r="F19" s="44"/>
      <c r="G19" s="44"/>
      <c r="H19" s="15"/>
      <c r="I19" s="45"/>
      <c r="J19" s="45"/>
      <c r="K19" s="46"/>
      <c r="L19" s="46"/>
      <c r="M19" s="46"/>
      <c r="N19" s="46"/>
      <c r="O19" s="46"/>
    </row>
    <row r="20" spans="1:15" s="10" customFormat="1" ht="3" customHeight="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</row>
    <row r="21" spans="1:15" s="10" customFormat="1" ht="15.75" x14ac:dyDescent="0.25">
      <c r="A21" s="14"/>
      <c r="B21" s="14" t="s">
        <v>19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</row>
    <row r="22" spans="1:15" s="10" customFormat="1" ht="15.75" x14ac:dyDescent="0.25">
      <c r="A22" s="14"/>
      <c r="B22" s="16" t="s">
        <v>39</v>
      </c>
      <c r="C22" s="16"/>
      <c r="D22" s="16"/>
      <c r="E22" s="16"/>
      <c r="F22" s="16"/>
      <c r="K22" s="14"/>
      <c r="L22" s="14"/>
      <c r="M22" s="14"/>
      <c r="N22" s="14"/>
    </row>
    <row r="23" spans="1:15" s="10" customFormat="1" ht="15.75" x14ac:dyDescent="0.25">
      <c r="A23" s="14"/>
      <c r="B23" s="16" t="s">
        <v>40</v>
      </c>
      <c r="C23" s="16"/>
      <c r="D23" s="14"/>
      <c r="E23" s="14"/>
      <c r="F23" s="14"/>
      <c r="G23" s="14"/>
      <c r="H23" s="14"/>
      <c r="I23" s="16" t="s">
        <v>5</v>
      </c>
      <c r="J23" s="16"/>
      <c r="K23" s="14"/>
      <c r="L23" s="14"/>
      <c r="M23" s="14"/>
      <c r="N23" s="14"/>
    </row>
    <row r="24" spans="1:15" x14ac:dyDescent="0.3">
      <c r="L24" s="18"/>
    </row>
    <row r="25" spans="1:15" x14ac:dyDescent="0.3">
      <c r="L25" s="18"/>
    </row>
    <row r="26" spans="1:15" x14ac:dyDescent="0.3">
      <c r="L26" s="18"/>
    </row>
    <row r="27" spans="1:15" x14ac:dyDescent="0.3">
      <c r="L27" s="18"/>
    </row>
    <row r="28" spans="1:15" x14ac:dyDescent="0.3">
      <c r="L28" s="18"/>
    </row>
    <row r="29" spans="1:15" x14ac:dyDescent="0.3">
      <c r="L29" s="18"/>
    </row>
    <row r="30" spans="1:15" x14ac:dyDescent="0.3">
      <c r="L30" s="19"/>
    </row>
  </sheetData>
  <mergeCells count="14">
    <mergeCell ref="E4:N4"/>
    <mergeCell ref="A5:D5"/>
    <mergeCell ref="E5:F5"/>
    <mergeCell ref="G5:H5"/>
    <mergeCell ref="I5:J5"/>
    <mergeCell ref="K5:L5"/>
    <mergeCell ref="M5:N5"/>
    <mergeCell ref="I6:J6"/>
    <mergeCell ref="K6:L6"/>
    <mergeCell ref="M6:N6"/>
    <mergeCell ref="A10:D10"/>
    <mergeCell ref="A6:D6"/>
    <mergeCell ref="E6:F6"/>
    <mergeCell ref="G6:H6"/>
  </mergeCells>
  <phoneticPr fontId="0" type="noConversion"/>
  <pageMargins left="0.59055118110236227" right="0.59055118110236227" top="0.98425196850393704" bottom="0.98425196850393704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T-14.2</vt:lpstr>
      <vt:lpstr>'T-14.2'!Print_Area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2018-08-28T04:00:59Z</cp:lastPrinted>
  <dcterms:created xsi:type="dcterms:W3CDTF">2004-08-20T21:28:46Z</dcterms:created>
  <dcterms:modified xsi:type="dcterms:W3CDTF">2018-10-17T04:26:09Z</dcterms:modified>
</cp:coreProperties>
</file>