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สมุดสถิติ 2560\สมุดสถิติ59 มีเลขหน้า(คีย์ของจริง)\บทที่2\"/>
    </mc:Choice>
  </mc:AlternateContent>
  <bookViews>
    <workbookView xWindow="240" yWindow="675" windowWidth="17715" windowHeight="10485"/>
  </bookViews>
  <sheets>
    <sheet name="T3" sheetId="1" r:id="rId1"/>
  </sheets>
  <definedNames>
    <definedName name="_xlnm.Print_Area" localSheetId="0">'T3'!$A$1:$W$27</definedName>
  </definedNames>
  <calcPr calcId="162913" calcMode="manual"/>
</workbook>
</file>

<file path=xl/calcChain.xml><?xml version="1.0" encoding="utf-8"?>
<calcChain xmlns="http://schemas.openxmlformats.org/spreadsheetml/2006/main">
  <c r="T19" i="1" l="1"/>
  <c r="T18" i="1"/>
  <c r="S22" i="1"/>
  <c r="S21" i="1"/>
  <c r="S19" i="1"/>
  <c r="S18" i="1"/>
  <c r="S16" i="1"/>
  <c r="S15" i="1"/>
  <c r="S14" i="1"/>
  <c r="S12" i="1"/>
  <c r="S10" i="1"/>
  <c r="S9" i="1" s="1"/>
  <c r="R22" i="1"/>
  <c r="T22" i="1" s="1"/>
  <c r="R21" i="1"/>
  <c r="T21" i="1" s="1"/>
  <c r="R19" i="1"/>
  <c r="R18" i="1"/>
  <c r="R16" i="1"/>
  <c r="T16" i="1" s="1"/>
  <c r="R15" i="1"/>
  <c r="T15" i="1" s="1"/>
  <c r="R14" i="1"/>
  <c r="T14" i="1" s="1"/>
  <c r="R12" i="1"/>
  <c r="T12" i="1" s="1"/>
  <c r="R10" i="1"/>
  <c r="R9" i="1" s="1"/>
  <c r="T10" i="1" l="1"/>
  <c r="T9" i="1" s="1"/>
  <c r="K11" i="1"/>
  <c r="K12" i="1"/>
  <c r="K10" i="1"/>
  <c r="I9" i="1"/>
  <c r="K18" i="1"/>
  <c r="Q22" i="1"/>
  <c r="Q19" i="1"/>
  <c r="Q18" i="1"/>
  <c r="Q15" i="1"/>
  <c r="Q16" i="1"/>
  <c r="Q14" i="1"/>
  <c r="Q10" i="1"/>
  <c r="Q11" i="1"/>
  <c r="Q12" i="1"/>
  <c r="Q9" i="1"/>
  <c r="N22" i="1"/>
  <c r="N21" i="1"/>
  <c r="N19" i="1"/>
  <c r="N18" i="1"/>
  <c r="N15" i="1"/>
  <c r="N16" i="1"/>
  <c r="N10" i="1"/>
  <c r="N11" i="1"/>
  <c r="N12" i="1"/>
  <c r="N9" i="1"/>
  <c r="K22" i="1"/>
  <c r="K21" i="1"/>
  <c r="K19" i="1"/>
  <c r="K15" i="1"/>
  <c r="K16" i="1"/>
  <c r="K14" i="1"/>
  <c r="H22" i="1"/>
  <c r="H21" i="1"/>
  <c r="H19" i="1"/>
  <c r="H18" i="1"/>
  <c r="H15" i="1"/>
  <c r="H16" i="1"/>
  <c r="H14" i="1"/>
  <c r="H10" i="1"/>
  <c r="H11" i="1"/>
  <c r="H9" i="1"/>
  <c r="U21" i="1" l="1"/>
</calcChain>
</file>

<file path=xl/sharedStrings.xml><?xml version="1.0" encoding="utf-8"?>
<sst xmlns="http://schemas.openxmlformats.org/spreadsheetml/2006/main" count="97" uniqueCount="56">
  <si>
    <t>ตาราง</t>
  </si>
  <si>
    <t>Table</t>
  </si>
  <si>
    <t>อาชีพ</t>
  </si>
  <si>
    <t>2559 (2016)</t>
  </si>
  <si>
    <t>Occupation</t>
  </si>
  <si>
    <t xml:space="preserve"> ไตรมาสที่ 1</t>
  </si>
  <si>
    <t xml:space="preserve"> ไตรมาสที่ 2</t>
  </si>
  <si>
    <t xml:space="preserve"> ไตรมาสที่ 3</t>
  </si>
  <si>
    <t xml:space="preserve"> ไตรมาสที่ 4</t>
  </si>
  <si>
    <t xml:space="preserve"> Quarter 1</t>
  </si>
  <si>
    <t xml:space="preserve"> Quarter 2</t>
  </si>
  <si>
    <t xml:space="preserve"> Quarter 3</t>
  </si>
  <si>
    <t xml:space="preserve"> Quarter 4</t>
  </si>
  <si>
    <t>รวม</t>
  </si>
  <si>
    <t>ชาย</t>
  </si>
  <si>
    <t>หญิง</t>
  </si>
  <si>
    <t>Total</t>
  </si>
  <si>
    <t>Male</t>
  </si>
  <si>
    <t>Female</t>
  </si>
  <si>
    <t>รวมยอด</t>
  </si>
  <si>
    <t>ผู้จัดการ ข้าราชการระดับอาวุโส  และผู้บัญญัติกฎหมาย</t>
  </si>
  <si>
    <t>Managers, senior  official  and legislator</t>
  </si>
  <si>
    <t xml:space="preserve">   </t>
  </si>
  <si>
    <t>ผู้ประกอบวิชาชีพด้านต่าง ๆ</t>
  </si>
  <si>
    <t>Professional</t>
  </si>
  <si>
    <t>เจ้าหน้าที่เทคนิคและผู้ประกอบวิขาชีพที่เกี่ยวข้อง</t>
  </si>
  <si>
    <t xml:space="preserve">Technician and associate </t>
  </si>
  <si>
    <t>กับด้านต่างๆ</t>
  </si>
  <si>
    <t xml:space="preserve">   professional</t>
  </si>
  <si>
    <t>เสมียน</t>
  </si>
  <si>
    <t>Clerk</t>
  </si>
  <si>
    <t>พนักงานบริการและผู้จำหน่ายสินค้า</t>
  </si>
  <si>
    <t xml:space="preserve"> Service worker and sell goods</t>
  </si>
  <si>
    <t xml:space="preserve">ผู้ปฏิบัติงานที่มีฝีมือในด้านการเกษตร ป่าไม้ </t>
  </si>
  <si>
    <t>Skilled agricultural forest and fishery</t>
  </si>
  <si>
    <t>และประมง</t>
  </si>
  <si>
    <t xml:space="preserve">  worker</t>
  </si>
  <si>
    <t>ช่างฝีมือ และผู้ปฏิบัติงานที่เกี่ยวข้อง</t>
  </si>
  <si>
    <t>Craft and associate professional</t>
  </si>
  <si>
    <t>ผู้ควบคุมเครื่องจักรโรงงานและเครื่องจักร</t>
  </si>
  <si>
    <t>Plant and machine controlor</t>
  </si>
  <si>
    <t>และผู้ปฏิบัติงานด้านการประกอบ</t>
  </si>
  <si>
    <t xml:space="preserve">   and assembler</t>
  </si>
  <si>
    <t>ผู้ประกอบอาชีพงานพื้นฐาน</t>
  </si>
  <si>
    <t xml:space="preserve"> Elementary occupation</t>
  </si>
  <si>
    <t>คนงานซึ่งมิได้จำแนกไว้ในหมวดอื่น</t>
  </si>
  <si>
    <t>-</t>
  </si>
  <si>
    <t xml:space="preserve">Worker not classifiable by occupation </t>
  </si>
  <si>
    <t>ที่มา:</t>
  </si>
  <si>
    <t>Source:</t>
  </si>
  <si>
    <t>ประชากรอายุ 15 ปีขึ้นไปที่มีงานทำ จำแนกตามอาชีพ และเพศ เป็นรายไตรมาส พ.ศ. 2559 - 2560</t>
  </si>
  <si>
    <t>Employed Persons Aged 15 Years and Over by Occupation, Sex and Quarterly: 2016 - 2017</t>
  </si>
  <si>
    <t>2560 (2017)</t>
  </si>
  <si>
    <t xml:space="preserve"> การสำรวจภาวะการทำงานของประชากร พ.ศ. 2559 - 2560 ระดับจังหวัด  สำนักงานสถิติแห่งชาติ</t>
  </si>
  <si>
    <t xml:space="preserve"> The  Labour Force Survey: 2016 - 2017 ,  Provincial level,  National Statistical Office</t>
  </si>
  <si>
    <t>(หน่วยเป็นพัน  In thousands)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</si>
</sst>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87" formatCode="0.0"/>
    <numFmt numFmtId="188" formatCode="#,##0.0"/>
  </numFmts>
  <fonts count="10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11"/>
      <name val="TH SarabunPSK"/>
      <family val="2"/>
    </font>
    <font>
      <b/>
      <sz val="12"/>
      <name val="TH SarabunPSK"/>
      <family val="2"/>
    </font>
    <font>
      <b/>
      <sz val="11"/>
      <name val="TH SarabunPSK"/>
      <family val="2"/>
    </font>
    <font>
      <sz val="14"/>
      <name val="Cordia New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</cellStyleXfs>
  <cellXfs count="5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Border="1"/>
    <xf numFmtId="0" fontId="3" fillId="0" borderId="0" xfId="0" applyFont="1"/>
    <xf numFmtId="0" fontId="4" fillId="0" borderId="0" xfId="0" applyFont="1" applyAlignment="1">
      <alignment horizontal="right"/>
    </xf>
    <xf numFmtId="0" fontId="4" fillId="0" borderId="0" xfId="0" applyFont="1" applyBorder="1"/>
    <xf numFmtId="0" fontId="5" fillId="0" borderId="0" xfId="0" applyFont="1"/>
    <xf numFmtId="0" fontId="4" fillId="0" borderId="0" xfId="0" applyFont="1" applyAlignment="1">
      <alignment horizontal="center" vertical="center"/>
    </xf>
    <xf numFmtId="0" fontId="4" fillId="0" borderId="8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1" fillId="0" borderId="0" xfId="0" applyFont="1" applyBorder="1"/>
    <xf numFmtId="0" fontId="7" fillId="0" borderId="0" xfId="0" applyFont="1"/>
    <xf numFmtId="3" fontId="1" fillId="0" borderId="0" xfId="0" applyNumberFormat="1" applyFont="1" applyAlignment="1">
      <alignment horizontal="right"/>
    </xf>
    <xf numFmtId="0" fontId="4" fillId="0" borderId="0" xfId="0" applyFont="1"/>
    <xf numFmtId="3" fontId="3" fillId="0" borderId="0" xfId="0" applyNumberFormat="1" applyFont="1" applyAlignment="1">
      <alignment horizontal="right"/>
    </xf>
    <xf numFmtId="187" fontId="4" fillId="0" borderId="0" xfId="0" applyNumberFormat="1" applyFont="1" applyBorder="1"/>
    <xf numFmtId="0" fontId="5" fillId="0" borderId="10" xfId="0" applyFont="1" applyBorder="1"/>
    <xf numFmtId="0" fontId="5" fillId="0" borderId="9" xfId="0" applyFont="1" applyBorder="1"/>
    <xf numFmtId="0" fontId="5" fillId="0" borderId="13" xfId="0" applyFont="1" applyBorder="1"/>
    <xf numFmtId="0" fontId="5" fillId="0" borderId="11" xfId="0" applyFont="1" applyBorder="1"/>
    <xf numFmtId="0" fontId="5" fillId="0" borderId="0" xfId="0" applyFont="1" applyBorder="1"/>
    <xf numFmtId="0" fontId="4" fillId="0" borderId="0" xfId="0" applyFont="1" applyAlignment="1">
      <alignment horizontal="left"/>
    </xf>
    <xf numFmtId="188" fontId="2" fillId="0" borderId="12" xfId="0" applyNumberFormat="1" applyFont="1" applyBorder="1" applyAlignment="1">
      <alignment horizontal="right"/>
    </xf>
    <xf numFmtId="188" fontId="2" fillId="0" borderId="7" xfId="0" applyNumberFormat="1" applyFont="1" applyBorder="1" applyAlignment="1">
      <alignment horizontal="right"/>
    </xf>
    <xf numFmtId="188" fontId="2" fillId="0" borderId="0" xfId="0" applyNumberFormat="1" applyFont="1" applyBorder="1" applyAlignment="1">
      <alignment horizontal="right"/>
    </xf>
    <xf numFmtId="188" fontId="2" fillId="0" borderId="12" xfId="0" applyNumberFormat="1" applyFont="1" applyBorder="1"/>
    <xf numFmtId="188" fontId="9" fillId="0" borderId="14" xfId="0" applyNumberFormat="1" applyFont="1" applyBorder="1" applyAlignment="1">
      <alignment horizontal="right"/>
    </xf>
    <xf numFmtId="188" fontId="9" fillId="0" borderId="7" xfId="0" applyNumberFormat="1" applyFont="1" applyBorder="1" applyAlignment="1">
      <alignment horizontal="right"/>
    </xf>
    <xf numFmtId="188" fontId="9" fillId="0" borderId="8" xfId="0" applyNumberFormat="1" applyFont="1" applyBorder="1" applyAlignment="1">
      <alignment horizontal="right"/>
    </xf>
    <xf numFmtId="188" fontId="9" fillId="0" borderId="14" xfId="0" applyNumberFormat="1" applyFont="1" applyBorder="1"/>
    <xf numFmtId="188" fontId="9" fillId="0" borderId="0" xfId="0" applyNumberFormat="1" applyFont="1"/>
    <xf numFmtId="188" fontId="9" fillId="0" borderId="14" xfId="1" applyNumberFormat="1" applyFont="1" applyBorder="1" applyAlignment="1">
      <alignment horizontal="right"/>
    </xf>
    <xf numFmtId="188" fontId="9" fillId="0" borderId="8" xfId="1" applyNumberFormat="1" applyFont="1" applyBorder="1" applyAlignment="1">
      <alignment horizontal="right"/>
    </xf>
    <xf numFmtId="188" fontId="9" fillId="0" borderId="8" xfId="0" applyNumberFormat="1" applyFont="1" applyBorder="1"/>
    <xf numFmtId="188" fontId="9" fillId="0" borderId="8" xfId="0" applyNumberFormat="1" applyFont="1" applyBorder="1" applyAlignment="1"/>
    <xf numFmtId="188" fontId="9" fillId="0" borderId="14" xfId="0" applyNumberFormat="1" applyFont="1" applyBorder="1" applyAlignment="1"/>
    <xf numFmtId="0" fontId="6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" xfId="0" applyFont="1" applyBorder="1"/>
    <xf numFmtId="0" fontId="4" fillId="0" borderId="2" xfId="0" applyFont="1" applyBorder="1"/>
  </cellXfs>
  <cellStyles count="4">
    <cellStyle name="Comma 2" xfId="2"/>
    <cellStyle name="จุลภาค" xfId="1" builtinId="3"/>
    <cellStyle name="ปกติ" xfId="0" builtinId="0"/>
    <cellStyle name="ปกติ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40670</xdr:colOff>
      <xdr:row>0</xdr:row>
      <xdr:rowOff>9526</xdr:rowOff>
    </xdr:from>
    <xdr:to>
      <xdr:col>22</xdr:col>
      <xdr:colOff>349528</xdr:colOff>
      <xdr:row>27</xdr:row>
      <xdr:rowOff>85726</xdr:rowOff>
    </xdr:to>
    <xdr:grpSp>
      <xdr:nvGrpSpPr>
        <xdr:cNvPr id="2" name="Group 190"/>
        <xdr:cNvGrpSpPr>
          <a:grpSpLocks/>
        </xdr:cNvGrpSpPr>
      </xdr:nvGrpSpPr>
      <xdr:grpSpPr bwMode="auto">
        <a:xfrm>
          <a:off x="9813320" y="9526"/>
          <a:ext cx="308858" cy="6705600"/>
          <a:chOff x="1017" y="-4"/>
          <a:chExt cx="105" cy="712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72" y="149"/>
            <a:ext cx="50" cy="50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Labour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Statistics</a:t>
            </a:r>
            <a:r>
              <a:rPr lang="en-US" sz="1300" b="1" i="0" strike="noStrike" baseline="0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17" y="665"/>
            <a:ext cx="62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23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2" y="329"/>
            <a:ext cx="66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AM27"/>
  <sheetViews>
    <sheetView showGridLines="0" tabSelected="1" view="pageBreakPreview" topLeftCell="A7" zoomScaleNormal="100" zoomScaleSheetLayoutView="100" zoomScalePageLayoutView="90" workbookViewId="0">
      <selection activeCell="N13" sqref="N13"/>
    </sheetView>
  </sheetViews>
  <sheetFormatPr defaultRowHeight="18.75" x14ac:dyDescent="0.3"/>
  <cols>
    <col min="1" max="1" width="1.140625" style="5" customWidth="1"/>
    <col min="2" max="2" width="2.42578125" style="5" customWidth="1"/>
    <col min="3" max="3" width="3.42578125" style="5" customWidth="1"/>
    <col min="4" max="4" width="5" style="5" customWidth="1"/>
    <col min="5" max="5" width="21.7109375" style="5" customWidth="1"/>
    <col min="6" max="20" width="5.7109375" style="5" customWidth="1"/>
    <col min="21" max="21" width="0.28515625" style="5" customWidth="1"/>
    <col min="22" max="22" width="26.85546875" style="5" customWidth="1"/>
    <col min="23" max="23" width="6.140625" style="5" customWidth="1"/>
    <col min="24" max="16384" width="9.140625" style="5"/>
  </cols>
  <sheetData>
    <row r="1" spans="1:39" s="1" customFormat="1" x14ac:dyDescent="0.3">
      <c r="B1" s="1" t="s">
        <v>0</v>
      </c>
      <c r="D1" s="2">
        <v>2.2999999999999998</v>
      </c>
      <c r="E1" s="1" t="s">
        <v>50</v>
      </c>
    </row>
    <row r="2" spans="1:39" s="3" customFormat="1" x14ac:dyDescent="0.3">
      <c r="B2" s="1" t="s">
        <v>1</v>
      </c>
      <c r="C2" s="1"/>
      <c r="D2" s="2">
        <v>2.2999999999999998</v>
      </c>
      <c r="E2" s="1" t="s">
        <v>51</v>
      </c>
    </row>
    <row r="3" spans="1:39" x14ac:dyDescent="0.3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V3" s="6" t="s">
        <v>55</v>
      </c>
    </row>
    <row r="4" spans="1:39" ht="21.75" customHeight="1" x14ac:dyDescent="0.3">
      <c r="A4" s="43" t="s">
        <v>2</v>
      </c>
      <c r="B4" s="43"/>
      <c r="C4" s="43"/>
      <c r="D4" s="43"/>
      <c r="E4" s="44"/>
      <c r="F4" s="49" t="s">
        <v>3</v>
      </c>
      <c r="G4" s="50"/>
      <c r="H4" s="50"/>
      <c r="I4" s="50"/>
      <c r="J4" s="50"/>
      <c r="K4" s="50"/>
      <c r="L4" s="50"/>
      <c r="M4" s="50"/>
      <c r="N4" s="50"/>
      <c r="O4" s="50"/>
      <c r="P4" s="50"/>
      <c r="Q4" s="51"/>
      <c r="R4" s="49" t="s">
        <v>52</v>
      </c>
      <c r="S4" s="50"/>
      <c r="T4" s="51"/>
      <c r="U4" s="52" t="s">
        <v>4</v>
      </c>
      <c r="V4" s="43"/>
      <c r="W4" s="4"/>
    </row>
    <row r="5" spans="1:39" s="8" customFormat="1" ht="15.75" customHeight="1" x14ac:dyDescent="0.25">
      <c r="A5" s="45"/>
      <c r="B5" s="45"/>
      <c r="C5" s="45"/>
      <c r="D5" s="45"/>
      <c r="E5" s="46"/>
      <c r="F5" s="52" t="s">
        <v>5</v>
      </c>
      <c r="G5" s="43"/>
      <c r="H5" s="44"/>
      <c r="I5" s="52" t="s">
        <v>6</v>
      </c>
      <c r="J5" s="43"/>
      <c r="K5" s="44"/>
      <c r="L5" s="52" t="s">
        <v>7</v>
      </c>
      <c r="M5" s="43"/>
      <c r="N5" s="44"/>
      <c r="O5" s="52" t="s">
        <v>8</v>
      </c>
      <c r="P5" s="43"/>
      <c r="Q5" s="44"/>
      <c r="R5" s="52" t="s">
        <v>5</v>
      </c>
      <c r="S5" s="55"/>
      <c r="T5" s="56"/>
      <c r="U5" s="53"/>
      <c r="V5" s="45"/>
      <c r="W5" s="7"/>
    </row>
    <row r="6" spans="1:39" s="8" customFormat="1" ht="18" customHeight="1" x14ac:dyDescent="0.25">
      <c r="A6" s="45"/>
      <c r="B6" s="45"/>
      <c r="C6" s="45"/>
      <c r="D6" s="45"/>
      <c r="E6" s="46"/>
      <c r="F6" s="54" t="s">
        <v>9</v>
      </c>
      <c r="G6" s="47"/>
      <c r="H6" s="48"/>
      <c r="I6" s="54" t="s">
        <v>10</v>
      </c>
      <c r="J6" s="47"/>
      <c r="K6" s="48"/>
      <c r="L6" s="54" t="s">
        <v>11</v>
      </c>
      <c r="M6" s="47"/>
      <c r="N6" s="48"/>
      <c r="O6" s="54" t="s">
        <v>12</v>
      </c>
      <c r="P6" s="47"/>
      <c r="Q6" s="48"/>
      <c r="R6" s="54" t="s">
        <v>9</v>
      </c>
      <c r="S6" s="47"/>
      <c r="T6" s="48"/>
      <c r="U6" s="53"/>
      <c r="V6" s="45"/>
      <c r="W6" s="9"/>
    </row>
    <row r="7" spans="1:39" s="8" customFormat="1" ht="18.75" customHeight="1" x14ac:dyDescent="0.25">
      <c r="A7" s="45"/>
      <c r="B7" s="45"/>
      <c r="C7" s="45"/>
      <c r="D7" s="45"/>
      <c r="E7" s="46"/>
      <c r="F7" s="10" t="s">
        <v>13</v>
      </c>
      <c r="G7" s="11" t="s">
        <v>14</v>
      </c>
      <c r="H7" s="12" t="s">
        <v>15</v>
      </c>
      <c r="I7" s="10" t="s">
        <v>13</v>
      </c>
      <c r="J7" s="11" t="s">
        <v>14</v>
      </c>
      <c r="K7" s="12" t="s">
        <v>15</v>
      </c>
      <c r="L7" s="10" t="s">
        <v>13</v>
      </c>
      <c r="M7" s="11" t="s">
        <v>14</v>
      </c>
      <c r="N7" s="12" t="s">
        <v>15</v>
      </c>
      <c r="O7" s="10" t="s">
        <v>13</v>
      </c>
      <c r="P7" s="11" t="s">
        <v>14</v>
      </c>
      <c r="Q7" s="12" t="s">
        <v>15</v>
      </c>
      <c r="R7" s="10" t="s">
        <v>13</v>
      </c>
      <c r="S7" s="11" t="s">
        <v>14</v>
      </c>
      <c r="T7" s="12" t="s">
        <v>15</v>
      </c>
      <c r="U7" s="53"/>
      <c r="V7" s="45"/>
      <c r="W7" s="9"/>
    </row>
    <row r="8" spans="1:39" s="8" customFormat="1" ht="18.75" customHeight="1" x14ac:dyDescent="0.25">
      <c r="A8" s="47"/>
      <c r="B8" s="47"/>
      <c r="C8" s="47"/>
      <c r="D8" s="47"/>
      <c r="E8" s="48"/>
      <c r="F8" s="13" t="s">
        <v>16</v>
      </c>
      <c r="G8" s="14" t="s">
        <v>17</v>
      </c>
      <c r="H8" s="15" t="s">
        <v>18</v>
      </c>
      <c r="I8" s="13" t="s">
        <v>16</v>
      </c>
      <c r="J8" s="14" t="s">
        <v>17</v>
      </c>
      <c r="K8" s="15" t="s">
        <v>18</v>
      </c>
      <c r="L8" s="13" t="s">
        <v>16</v>
      </c>
      <c r="M8" s="14" t="s">
        <v>17</v>
      </c>
      <c r="N8" s="15" t="s">
        <v>18</v>
      </c>
      <c r="O8" s="13" t="s">
        <v>16</v>
      </c>
      <c r="P8" s="14" t="s">
        <v>17</v>
      </c>
      <c r="Q8" s="15" t="s">
        <v>18</v>
      </c>
      <c r="R8" s="13" t="s">
        <v>16</v>
      </c>
      <c r="S8" s="14" t="s">
        <v>17</v>
      </c>
      <c r="T8" s="15" t="s">
        <v>18</v>
      </c>
      <c r="U8" s="54"/>
      <c r="V8" s="47"/>
      <c r="W8" s="7"/>
    </row>
    <row r="9" spans="1:39" s="17" customFormat="1" ht="25.5" customHeight="1" x14ac:dyDescent="0.3">
      <c r="A9" s="42" t="s">
        <v>19</v>
      </c>
      <c r="B9" s="42"/>
      <c r="C9" s="42"/>
      <c r="D9" s="42"/>
      <c r="E9" s="42"/>
      <c r="F9" s="28">
        <v>501.2</v>
      </c>
      <c r="G9" s="29">
        <v>263.7</v>
      </c>
      <c r="H9" s="29">
        <f>F9-G9</f>
        <v>237.5</v>
      </c>
      <c r="I9" s="29">
        <f>SUM(I10:I22)</f>
        <v>480.5</v>
      </c>
      <c r="J9" s="30">
        <v>264.2</v>
      </c>
      <c r="K9" s="28">
        <v>216.3</v>
      </c>
      <c r="L9" s="29">
        <v>493.4</v>
      </c>
      <c r="M9" s="29">
        <v>266.10000000000002</v>
      </c>
      <c r="N9" s="29">
        <f>L9-M9</f>
        <v>227.29999999999995</v>
      </c>
      <c r="O9" s="29">
        <v>488.1</v>
      </c>
      <c r="P9" s="30">
        <v>259.10000000000002</v>
      </c>
      <c r="Q9" s="28">
        <f>O9-P9</f>
        <v>229</v>
      </c>
      <c r="R9" s="31">
        <f>R10+R12+R14+R15+R16+R18+R19+R21+R22</f>
        <v>487.32899999999995</v>
      </c>
      <c r="S9" s="31">
        <f>S10+S12+S14+S15+S16+S18+S19+S21+S22</f>
        <v>255.578</v>
      </c>
      <c r="T9" s="31">
        <f>T10+T12+T14+T15+T16+T18+T19+T21+T22</f>
        <v>231.751</v>
      </c>
      <c r="U9" s="42" t="s">
        <v>16</v>
      </c>
      <c r="V9" s="42"/>
      <c r="W9" s="16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</row>
    <row r="10" spans="1:39" s="19" customFormat="1" ht="24" customHeight="1" x14ac:dyDescent="0.3">
      <c r="A10" s="19" t="s">
        <v>20</v>
      </c>
      <c r="F10" s="32">
        <v>15.3</v>
      </c>
      <c r="G10" s="32">
        <v>10.1</v>
      </c>
      <c r="H10" s="33">
        <f t="shared" ref="H10:H11" si="0">F10-G10</f>
        <v>5.2000000000000011</v>
      </c>
      <c r="I10" s="32">
        <v>18.3</v>
      </c>
      <c r="J10" s="34">
        <v>15.2</v>
      </c>
      <c r="K10" s="32">
        <f>I10-J10</f>
        <v>3.1000000000000014</v>
      </c>
      <c r="L10" s="32">
        <v>12.8</v>
      </c>
      <c r="M10" s="32">
        <v>10.5</v>
      </c>
      <c r="N10" s="33">
        <f t="shared" ref="N10:N12" si="1">L10-M10</f>
        <v>2.3000000000000007</v>
      </c>
      <c r="O10" s="34">
        <v>10.9</v>
      </c>
      <c r="P10" s="34">
        <v>8.9</v>
      </c>
      <c r="Q10" s="32">
        <f t="shared" ref="Q10:Q12" si="2">O10-P10</f>
        <v>2</v>
      </c>
      <c r="R10" s="35">
        <f>13023/1000</f>
        <v>13.023</v>
      </c>
      <c r="S10" s="36">
        <f>10982/1000</f>
        <v>10.981999999999999</v>
      </c>
      <c r="T10" s="35">
        <f>R10-S10</f>
        <v>2.0410000000000004</v>
      </c>
      <c r="V10" s="19" t="s">
        <v>21</v>
      </c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</row>
    <row r="11" spans="1:39" s="19" customFormat="1" ht="20.25" hidden="1" customHeight="1" x14ac:dyDescent="0.3">
      <c r="F11" s="37">
        <v>0</v>
      </c>
      <c r="G11" s="37"/>
      <c r="H11" s="33">
        <f t="shared" si="0"/>
        <v>0</v>
      </c>
      <c r="I11" s="37"/>
      <c r="J11" s="38"/>
      <c r="K11" s="32">
        <f t="shared" ref="K11:K12" si="3">I11-J11</f>
        <v>0</v>
      </c>
      <c r="L11" s="37"/>
      <c r="M11" s="37"/>
      <c r="N11" s="33">
        <f t="shared" si="1"/>
        <v>0</v>
      </c>
      <c r="O11" s="35"/>
      <c r="P11" s="39"/>
      <c r="Q11" s="32">
        <f t="shared" si="2"/>
        <v>0</v>
      </c>
      <c r="R11" s="35"/>
      <c r="S11" s="36"/>
      <c r="T11" s="35"/>
      <c r="V11" s="19" t="s">
        <v>22</v>
      </c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</row>
    <row r="12" spans="1:39" s="19" customFormat="1" ht="23.25" customHeight="1" x14ac:dyDescent="0.3">
      <c r="A12" s="19" t="s">
        <v>23</v>
      </c>
      <c r="F12" s="32">
        <v>30.6</v>
      </c>
      <c r="G12" s="32">
        <v>9.1</v>
      </c>
      <c r="H12" s="33">
        <v>21.5</v>
      </c>
      <c r="I12" s="32">
        <v>29.2</v>
      </c>
      <c r="J12" s="34">
        <v>10.4</v>
      </c>
      <c r="K12" s="32">
        <f t="shared" si="3"/>
        <v>18.799999999999997</v>
      </c>
      <c r="L12" s="32">
        <v>28.7</v>
      </c>
      <c r="M12" s="32">
        <v>14.6</v>
      </c>
      <c r="N12" s="33">
        <f t="shared" si="1"/>
        <v>14.1</v>
      </c>
      <c r="O12" s="34">
        <v>27.5</v>
      </c>
      <c r="P12" s="34">
        <v>10.3</v>
      </c>
      <c r="Q12" s="32">
        <f t="shared" si="2"/>
        <v>17.2</v>
      </c>
      <c r="R12" s="35">
        <f>24380/1000</f>
        <v>24.38</v>
      </c>
      <c r="S12" s="36">
        <f>8130/1000</f>
        <v>8.1300000000000008</v>
      </c>
      <c r="T12" s="35">
        <f>R12-S12</f>
        <v>16.25</v>
      </c>
      <c r="V12" s="19" t="s">
        <v>24</v>
      </c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</row>
    <row r="13" spans="1:39" s="19" customFormat="1" ht="23.25" customHeight="1" x14ac:dyDescent="0.3">
      <c r="A13" s="19" t="s">
        <v>25</v>
      </c>
      <c r="F13" s="37"/>
      <c r="G13" s="37"/>
      <c r="H13" s="37"/>
      <c r="I13" s="37"/>
      <c r="J13" s="37"/>
      <c r="K13" s="37"/>
      <c r="L13" s="37"/>
      <c r="M13" s="37"/>
      <c r="N13" s="38"/>
      <c r="O13" s="38"/>
      <c r="P13" s="38"/>
      <c r="Q13" s="38"/>
      <c r="R13" s="35"/>
      <c r="S13" s="36"/>
      <c r="T13" s="35"/>
      <c r="V13" s="19" t="s">
        <v>26</v>
      </c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</row>
    <row r="14" spans="1:39" s="19" customFormat="1" ht="23.25" customHeight="1" x14ac:dyDescent="0.3">
      <c r="B14" s="19" t="s">
        <v>27</v>
      </c>
      <c r="F14" s="32">
        <v>11.5</v>
      </c>
      <c r="G14" s="32">
        <v>7.3</v>
      </c>
      <c r="H14" s="33">
        <f>F14-G14</f>
        <v>4.2</v>
      </c>
      <c r="I14" s="32">
        <v>15.1</v>
      </c>
      <c r="J14" s="34">
        <v>9.9</v>
      </c>
      <c r="K14" s="34">
        <f>I14-J14</f>
        <v>5.1999999999999993</v>
      </c>
      <c r="L14" s="32">
        <v>21</v>
      </c>
      <c r="M14" s="32">
        <v>9</v>
      </c>
      <c r="N14" s="34">
        <v>12</v>
      </c>
      <c r="O14" s="34">
        <v>16.7</v>
      </c>
      <c r="P14" s="34">
        <v>7.2</v>
      </c>
      <c r="Q14" s="34">
        <f>O14-P14</f>
        <v>9.5</v>
      </c>
      <c r="R14" s="35">
        <f>8780/1000</f>
        <v>8.7799999999999994</v>
      </c>
      <c r="S14" s="36">
        <f>3334/1000</f>
        <v>3.3340000000000001</v>
      </c>
      <c r="T14" s="35">
        <f>R14-S14</f>
        <v>5.4459999999999997</v>
      </c>
      <c r="V14" s="19" t="s">
        <v>28</v>
      </c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</row>
    <row r="15" spans="1:39" s="19" customFormat="1" ht="23.25" customHeight="1" x14ac:dyDescent="0.3">
      <c r="A15" s="19" t="s">
        <v>29</v>
      </c>
      <c r="F15" s="32">
        <v>17</v>
      </c>
      <c r="G15" s="32">
        <v>4.2</v>
      </c>
      <c r="H15" s="33">
        <f t="shared" ref="H15:H16" si="4">F15-G15</f>
        <v>12.8</v>
      </c>
      <c r="I15" s="32">
        <v>16</v>
      </c>
      <c r="J15" s="34">
        <v>5.8</v>
      </c>
      <c r="K15" s="34">
        <f t="shared" ref="K15:K16" si="5">I15-J15</f>
        <v>10.199999999999999</v>
      </c>
      <c r="L15" s="32">
        <v>20.2</v>
      </c>
      <c r="M15" s="32">
        <v>6.8</v>
      </c>
      <c r="N15" s="34">
        <f t="shared" ref="N15:N16" si="6">L15-M15</f>
        <v>13.399999999999999</v>
      </c>
      <c r="O15" s="34">
        <v>17.3</v>
      </c>
      <c r="P15" s="34">
        <v>5.5</v>
      </c>
      <c r="Q15" s="34">
        <f t="shared" ref="Q15:Q16" si="7">O15-P15</f>
        <v>11.8</v>
      </c>
      <c r="R15" s="35">
        <f>19482/1000</f>
        <v>19.481999999999999</v>
      </c>
      <c r="S15" s="36">
        <f>5625/1000</f>
        <v>5.625</v>
      </c>
      <c r="T15" s="35">
        <f>R15-S15</f>
        <v>13.856999999999999</v>
      </c>
      <c r="V15" s="19" t="s">
        <v>30</v>
      </c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</row>
    <row r="16" spans="1:39" s="19" customFormat="1" ht="23.25" customHeight="1" x14ac:dyDescent="0.3">
      <c r="A16" s="19" t="s">
        <v>31</v>
      </c>
      <c r="F16" s="32">
        <v>104.7</v>
      </c>
      <c r="G16" s="32">
        <v>41.5</v>
      </c>
      <c r="H16" s="33">
        <f t="shared" si="4"/>
        <v>63.2</v>
      </c>
      <c r="I16" s="32">
        <v>104</v>
      </c>
      <c r="J16" s="34">
        <v>38.4</v>
      </c>
      <c r="K16" s="34">
        <f t="shared" si="5"/>
        <v>65.599999999999994</v>
      </c>
      <c r="L16" s="32">
        <v>86.5</v>
      </c>
      <c r="M16" s="32">
        <v>30.7</v>
      </c>
      <c r="N16" s="34">
        <f t="shared" si="6"/>
        <v>55.8</v>
      </c>
      <c r="O16" s="34">
        <v>96.3</v>
      </c>
      <c r="P16" s="34">
        <v>35.9</v>
      </c>
      <c r="Q16" s="34">
        <f t="shared" si="7"/>
        <v>60.4</v>
      </c>
      <c r="R16" s="35">
        <f>94040/1000</f>
        <v>94.04</v>
      </c>
      <c r="S16" s="36">
        <f>32352/1000</f>
        <v>32.351999999999997</v>
      </c>
      <c r="T16" s="35">
        <f>R16-S16</f>
        <v>61.688000000000009</v>
      </c>
      <c r="V16" s="19" t="s">
        <v>32</v>
      </c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</row>
    <row r="17" spans="1:39" s="19" customFormat="1" ht="23.25" customHeight="1" x14ac:dyDescent="0.3">
      <c r="A17" s="19" t="s">
        <v>33</v>
      </c>
      <c r="F17" s="40"/>
      <c r="G17" s="41"/>
      <c r="H17" s="41"/>
      <c r="I17" s="40"/>
      <c r="J17" s="40"/>
      <c r="K17" s="40"/>
      <c r="L17" s="40"/>
      <c r="M17" s="40"/>
      <c r="N17" s="40"/>
      <c r="O17" s="40"/>
      <c r="P17" s="40"/>
      <c r="Q17" s="40"/>
      <c r="R17" s="35"/>
      <c r="S17" s="36"/>
      <c r="T17" s="35"/>
      <c r="U17" s="7"/>
      <c r="V17" s="19" t="s">
        <v>34</v>
      </c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</row>
    <row r="18" spans="1:39" s="19" customFormat="1" ht="23.25" customHeight="1" x14ac:dyDescent="0.3">
      <c r="B18" s="19" t="s">
        <v>35</v>
      </c>
      <c r="F18" s="32">
        <v>159.30000000000001</v>
      </c>
      <c r="G18" s="32">
        <v>97</v>
      </c>
      <c r="H18" s="33">
        <f>F18-G18</f>
        <v>62.300000000000011</v>
      </c>
      <c r="I18" s="32">
        <v>144.5</v>
      </c>
      <c r="J18" s="34">
        <v>88.5</v>
      </c>
      <c r="K18" s="34">
        <f>I18-J18</f>
        <v>56</v>
      </c>
      <c r="L18" s="32">
        <v>182.4</v>
      </c>
      <c r="M18" s="32">
        <v>104.1</v>
      </c>
      <c r="N18" s="34">
        <f>L18-M18</f>
        <v>78.300000000000011</v>
      </c>
      <c r="O18" s="34">
        <v>179.5</v>
      </c>
      <c r="P18" s="34">
        <v>112.5</v>
      </c>
      <c r="Q18" s="34">
        <f>O18-P18</f>
        <v>67</v>
      </c>
      <c r="R18" s="35">
        <f>165206/1000</f>
        <v>165.20599999999999</v>
      </c>
      <c r="S18" s="36">
        <f>96506/1000</f>
        <v>96.506</v>
      </c>
      <c r="T18" s="35">
        <f>R18-S18</f>
        <v>68.699999999999989</v>
      </c>
      <c r="V18" s="19" t="s">
        <v>36</v>
      </c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</row>
    <row r="19" spans="1:39" s="19" customFormat="1" ht="23.25" customHeight="1" x14ac:dyDescent="0.3">
      <c r="A19" s="19" t="s">
        <v>37</v>
      </c>
      <c r="F19" s="32">
        <v>67.099999999999994</v>
      </c>
      <c r="G19" s="32">
        <v>48.3</v>
      </c>
      <c r="H19" s="33">
        <f>F19-G19</f>
        <v>18.799999999999997</v>
      </c>
      <c r="I19" s="32">
        <v>69.900000000000006</v>
      </c>
      <c r="J19" s="34">
        <v>51</v>
      </c>
      <c r="K19" s="34">
        <f>I19-J19</f>
        <v>18.900000000000006</v>
      </c>
      <c r="L19" s="32">
        <v>58.1</v>
      </c>
      <c r="M19" s="32">
        <v>42.6</v>
      </c>
      <c r="N19" s="34">
        <f>L19-M19</f>
        <v>15.5</v>
      </c>
      <c r="O19" s="32">
        <v>52</v>
      </c>
      <c r="P19" s="32">
        <v>37</v>
      </c>
      <c r="Q19" s="34">
        <f>O19-P19</f>
        <v>15</v>
      </c>
      <c r="R19" s="35">
        <f>56078/1000</f>
        <v>56.078000000000003</v>
      </c>
      <c r="S19" s="36">
        <f>40449/1000</f>
        <v>40.448999999999998</v>
      </c>
      <c r="T19" s="35">
        <f>R19-S19</f>
        <v>15.629000000000005</v>
      </c>
      <c r="V19" s="19" t="s">
        <v>38</v>
      </c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</row>
    <row r="20" spans="1:39" s="19" customFormat="1" ht="23.25" customHeight="1" x14ac:dyDescent="0.3">
      <c r="A20" s="19" t="s">
        <v>39</v>
      </c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5"/>
      <c r="S20" s="36"/>
      <c r="T20" s="35"/>
      <c r="V20" s="19" t="s">
        <v>40</v>
      </c>
    </row>
    <row r="21" spans="1:39" s="19" customFormat="1" ht="23.25" customHeight="1" x14ac:dyDescent="0.3">
      <c r="B21" s="19" t="s">
        <v>41</v>
      </c>
      <c r="F21" s="32">
        <v>21.8</v>
      </c>
      <c r="G21" s="32">
        <v>14</v>
      </c>
      <c r="H21" s="33">
        <f>F21-G21</f>
        <v>7.8000000000000007</v>
      </c>
      <c r="I21" s="32">
        <v>24.6</v>
      </c>
      <c r="J21" s="34">
        <v>16.7</v>
      </c>
      <c r="K21" s="34">
        <f>I21-J21</f>
        <v>7.9000000000000021</v>
      </c>
      <c r="L21" s="32">
        <v>24</v>
      </c>
      <c r="M21" s="32">
        <v>16.399999999999999</v>
      </c>
      <c r="N21" s="32">
        <f>L21-M21</f>
        <v>7.6000000000000014</v>
      </c>
      <c r="O21" s="32">
        <v>25.5</v>
      </c>
      <c r="P21" s="32">
        <v>17.100000000000001</v>
      </c>
      <c r="Q21" s="32">
        <v>8.4</v>
      </c>
      <c r="R21" s="35">
        <f>26403/1000</f>
        <v>26.402999999999999</v>
      </c>
      <c r="S21" s="36">
        <f>20502/1000</f>
        <v>20.501999999999999</v>
      </c>
      <c r="T21" s="35">
        <f>R21-S21</f>
        <v>5.9009999999999998</v>
      </c>
      <c r="U21" s="21">
        <f>AN17/1000</f>
        <v>0</v>
      </c>
      <c r="V21" s="19" t="s">
        <v>42</v>
      </c>
    </row>
    <row r="22" spans="1:39" s="19" customFormat="1" ht="23.25" customHeight="1" x14ac:dyDescent="0.3">
      <c r="A22" s="19" t="s">
        <v>43</v>
      </c>
      <c r="F22" s="32">
        <v>73.900000000000006</v>
      </c>
      <c r="G22" s="32">
        <v>32.200000000000003</v>
      </c>
      <c r="H22" s="33">
        <f>F22-G22</f>
        <v>41.7</v>
      </c>
      <c r="I22" s="32">
        <v>58.9</v>
      </c>
      <c r="J22" s="34">
        <v>28.3</v>
      </c>
      <c r="K22" s="34">
        <f>I22-J22</f>
        <v>30.599999999999998</v>
      </c>
      <c r="L22" s="32">
        <v>59.7</v>
      </c>
      <c r="M22" s="32">
        <v>31.4</v>
      </c>
      <c r="N22" s="32">
        <f>L22-M22</f>
        <v>28.300000000000004</v>
      </c>
      <c r="O22" s="32">
        <v>62.4</v>
      </c>
      <c r="P22" s="32">
        <v>24.7</v>
      </c>
      <c r="Q22" s="32">
        <f>O22-P22</f>
        <v>37.700000000000003</v>
      </c>
      <c r="R22" s="35">
        <f>79937/1000</f>
        <v>79.936999999999998</v>
      </c>
      <c r="S22" s="36">
        <f>37698/1000</f>
        <v>37.698</v>
      </c>
      <c r="T22" s="35">
        <f>R22-S22</f>
        <v>42.238999999999997</v>
      </c>
      <c r="V22" s="19" t="s">
        <v>44</v>
      </c>
    </row>
    <row r="23" spans="1:39" s="19" customFormat="1" ht="23.25" customHeight="1" x14ac:dyDescent="0.3">
      <c r="A23" s="19" t="s">
        <v>45</v>
      </c>
      <c r="F23" s="32" t="s">
        <v>46</v>
      </c>
      <c r="G23" s="32" t="s">
        <v>46</v>
      </c>
      <c r="H23" s="32" t="s">
        <v>46</v>
      </c>
      <c r="I23" s="32" t="s">
        <v>46</v>
      </c>
      <c r="J23" s="32" t="s">
        <v>46</v>
      </c>
      <c r="K23" s="32" t="s">
        <v>46</v>
      </c>
      <c r="L23" s="32" t="s">
        <v>46</v>
      </c>
      <c r="M23" s="32" t="s">
        <v>46</v>
      </c>
      <c r="N23" s="32" t="s">
        <v>46</v>
      </c>
      <c r="O23" s="32" t="s">
        <v>46</v>
      </c>
      <c r="P23" s="32" t="s">
        <v>46</v>
      </c>
      <c r="Q23" s="32" t="s">
        <v>46</v>
      </c>
      <c r="R23" s="32" t="s">
        <v>46</v>
      </c>
      <c r="S23" s="32" t="s">
        <v>46</v>
      </c>
      <c r="T23" s="32" t="s">
        <v>46</v>
      </c>
      <c r="V23" s="19" t="s">
        <v>47</v>
      </c>
    </row>
    <row r="24" spans="1:39" s="8" customFormat="1" ht="3" customHeight="1" x14ac:dyDescent="0.25">
      <c r="A24" s="22"/>
      <c r="B24" s="22"/>
      <c r="C24" s="22"/>
      <c r="D24" s="22"/>
      <c r="E24" s="22"/>
      <c r="F24" s="23"/>
      <c r="G24" s="24"/>
      <c r="H24" s="25"/>
      <c r="I24" s="25"/>
      <c r="J24" s="24"/>
      <c r="K24" s="22"/>
      <c r="L24" s="24"/>
      <c r="M24" s="23"/>
      <c r="N24" s="23"/>
      <c r="O24" s="24"/>
      <c r="P24" s="24"/>
      <c r="Q24" s="24"/>
      <c r="R24" s="24"/>
      <c r="S24" s="23"/>
      <c r="T24" s="24"/>
      <c r="U24" s="22"/>
      <c r="V24" s="22"/>
      <c r="W24" s="26"/>
    </row>
    <row r="25" spans="1:39" s="8" customFormat="1" ht="9.9499999999999993" customHeight="1" x14ac:dyDescent="0.25">
      <c r="W25" s="26"/>
    </row>
    <row r="26" spans="1:39" s="19" customFormat="1" ht="15.75" x14ac:dyDescent="0.25">
      <c r="C26" s="6" t="s">
        <v>48</v>
      </c>
      <c r="D26" s="27" t="s">
        <v>53</v>
      </c>
    </row>
    <row r="27" spans="1:39" s="19" customFormat="1" ht="15.75" x14ac:dyDescent="0.25">
      <c r="C27" s="6" t="s">
        <v>49</v>
      </c>
      <c r="D27" s="27" t="s">
        <v>54</v>
      </c>
    </row>
  </sheetData>
  <mergeCells count="16">
    <mergeCell ref="U9:V9"/>
    <mergeCell ref="A4:E8"/>
    <mergeCell ref="F4:Q4"/>
    <mergeCell ref="R4:T4"/>
    <mergeCell ref="U4:V8"/>
    <mergeCell ref="F5:H5"/>
    <mergeCell ref="I5:K5"/>
    <mergeCell ref="L5:N5"/>
    <mergeCell ref="O5:Q5"/>
    <mergeCell ref="R5:T5"/>
    <mergeCell ref="F6:H6"/>
    <mergeCell ref="I6:K6"/>
    <mergeCell ref="L6:N6"/>
    <mergeCell ref="O6:Q6"/>
    <mergeCell ref="R6:T6"/>
    <mergeCell ref="A9:E9"/>
  </mergeCells>
  <pageMargins left="0.55118110236220474" right="0.17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T3</vt:lpstr>
      <vt:lpstr>'T3'!Print_Area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cp:lastPrinted>2017-02-21T07:20:17Z</cp:lastPrinted>
  <dcterms:created xsi:type="dcterms:W3CDTF">2016-10-05T06:36:05Z</dcterms:created>
  <dcterms:modified xsi:type="dcterms:W3CDTF">2017-05-01T03:46:56Z</dcterms:modified>
</cp:coreProperties>
</file>