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2.3" sheetId="1" r:id="rId1"/>
  </sheets>
  <definedNames>
    <definedName name="_xlnm.Print_Area" localSheetId="0">'T-2.3'!$A$1:$Y$29</definedName>
  </definedNames>
  <calcPr calcId="124519"/>
</workbook>
</file>

<file path=xl/calcChain.xml><?xml version="1.0" encoding="utf-8"?>
<calcChain xmlns="http://schemas.openxmlformats.org/spreadsheetml/2006/main">
  <c r="F9" i="1"/>
  <c r="G9"/>
  <c r="H9"/>
  <c r="F11"/>
  <c r="G11"/>
  <c r="H11"/>
  <c r="F12"/>
  <c r="G12"/>
  <c r="H12"/>
  <c r="F14"/>
  <c r="G14"/>
  <c r="H14"/>
  <c r="F15"/>
  <c r="G15"/>
  <c r="H15"/>
  <c r="F16"/>
  <c r="G16"/>
  <c r="H16"/>
  <c r="F18"/>
  <c r="G18"/>
  <c r="H18"/>
  <c r="F19"/>
  <c r="G19"/>
  <c r="H19"/>
  <c r="F21"/>
  <c r="G21"/>
  <c r="H21"/>
  <c r="F22"/>
  <c r="G22"/>
  <c r="H22"/>
  <c r="F23"/>
  <c r="G23"/>
  <c r="H23"/>
</calcChain>
</file>

<file path=xl/sharedStrings.xml><?xml version="1.0" encoding="utf-8"?>
<sst xmlns="http://schemas.openxmlformats.org/spreadsheetml/2006/main" count="81" uniqueCount="54">
  <si>
    <t>The  Labour Force Survey: 2016 - 2017 ,  Provincial level,  National Statistical Office</t>
  </si>
  <si>
    <t>Source:</t>
  </si>
  <si>
    <t xml:space="preserve"> การสำรวจภาวะการทำงานของประชากร พ.ศ. 2559 - 2560 ระดับจังหวัด  สำนักงานสถิติแห่งชาติ</t>
  </si>
  <si>
    <t>ที่มา:</t>
  </si>
  <si>
    <t xml:space="preserve">Worker not classifiable by occupation </t>
  </si>
  <si>
    <t>คนงานซึ่งมิได้จำแนกไว้ในหมวดอื่น</t>
  </si>
  <si>
    <t xml:space="preserve"> Elementary occupation</t>
  </si>
  <si>
    <t>ผู้ประกอบอาชีพงานพื้นฐาน</t>
  </si>
  <si>
    <t xml:space="preserve">   and assembler</t>
  </si>
  <si>
    <t>และผู้ปฏิบัติงานด้านการประกอบ</t>
  </si>
  <si>
    <t>Plant and machine controlor</t>
  </si>
  <si>
    <t>ผู้ควบคุมเครื่องจักรโรงงานและเครื่องจักร</t>
  </si>
  <si>
    <t>Craft and associate professional</t>
  </si>
  <si>
    <t>ช่างฝีมือ และผู้ปฏิบัติงานที่เกี่ยวข้อง</t>
  </si>
  <si>
    <t xml:space="preserve">  worker</t>
  </si>
  <si>
    <t>ผู้ปฏิบัติงานที่มีฝีมือในด้านการเกษตร ป่าไม้ และประมง</t>
  </si>
  <si>
    <t>Skilled agricultural forest and fishery</t>
  </si>
  <si>
    <t xml:space="preserve"> Service worker and sell goods</t>
  </si>
  <si>
    <t>พนักงานบริการและผู้จำหน่ายสินค้า</t>
  </si>
  <si>
    <t>Clerk</t>
  </si>
  <si>
    <t>เสมียน</t>
  </si>
  <si>
    <t xml:space="preserve">   professional</t>
  </si>
  <si>
    <t>กับด้านต่างๆ</t>
  </si>
  <si>
    <t xml:space="preserve">Technician and associate </t>
  </si>
  <si>
    <t>เจ้าหน้าที่เทคนิคและผู้ประกอบวิขาชีพที่เกี่ยวข้อง</t>
  </si>
  <si>
    <t>Professional</t>
  </si>
  <si>
    <t>ผู้ประกอบวิชาชีพด้านต่าง ๆ</t>
  </si>
  <si>
    <t xml:space="preserve">   legislator</t>
  </si>
  <si>
    <t>ผู้จัดการ ข้าราชการระดับอาวุโส  และผู้บัญญัติกฎหมาย</t>
  </si>
  <si>
    <t xml:space="preserve">Managers, senior  official  and </t>
  </si>
  <si>
    <t>Total</t>
  </si>
  <si>
    <t>รวมยอด</t>
  </si>
  <si>
    <t>Female</t>
  </si>
  <si>
    <t>Male</t>
  </si>
  <si>
    <t>หญิง</t>
  </si>
  <si>
    <t>ชาย</t>
  </si>
  <si>
    <t>รวม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</si>
  <si>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</si>
  <si>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</si>
  <si>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</si>
  <si>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</si>
  <si>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</si>
  <si>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</si>
  <si>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</si>
  <si>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</si>
  <si>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Occupation</t>
  </si>
  <si>
    <t>2560 (2017)</t>
  </si>
  <si>
    <t>2559 (2016)</t>
  </si>
  <si>
    <t>อาชีพ</t>
  </si>
  <si>
    <t>(หน่วยเป็นพัน  In thousands)</t>
  </si>
  <si>
    <t xml:space="preserve">Employed Persons Aged 15 Years and Over by Occupation, Sex and Quarterly: 2016 - 2017 </t>
  </si>
  <si>
    <t>Table</t>
  </si>
  <si>
    <t xml:space="preserve">ประชากรอายุ 15 ปีขึ้นไปที่มีงานทำ จำแนกตามอาชีพ และเพศ เป็นรายไตรมาส พ.ศ. 2559 - 2560 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</si>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</sst>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\ "/>
    <numFmt numFmtId="188" formatCode="#,##0.0\ "/>
  </numFmts>
  <fonts count="8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7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187" fontId="2" fillId="0" borderId="5" xfId="0" applyNumberFormat="1" applyFont="1" applyBorder="1"/>
    <xf numFmtId="187" fontId="2" fillId="0" borderId="6" xfId="0" applyNumberFormat="1" applyFont="1" applyBorder="1"/>
    <xf numFmtId="187" fontId="2" fillId="0" borderId="7" xfId="0" applyNumberFormat="1" applyFont="1" applyBorder="1"/>
    <xf numFmtId="187" fontId="2" fillId="0" borderId="0" xfId="0" applyNumberFormat="1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5" xfId="0" applyFont="1" applyBorder="1"/>
    <xf numFmtId="187" fontId="2" fillId="0" borderId="0" xfId="0" applyNumberFormat="1" applyFont="1"/>
    <xf numFmtId="0" fontId="2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88" fontId="4" fillId="0" borderId="5" xfId="0" applyNumberFormat="1" applyFont="1" applyBorder="1"/>
    <xf numFmtId="188" fontId="4" fillId="0" borderId="6" xfId="0" applyNumberFormat="1" applyFont="1" applyBorder="1"/>
    <xf numFmtId="188" fontId="4" fillId="0" borderId="7" xfId="0" applyNumberFormat="1" applyFont="1" applyBorder="1"/>
    <xf numFmtId="188" fontId="4" fillId="0" borderId="0" xfId="0" applyNumberFormat="1" applyFont="1" applyBorder="1"/>
    <xf numFmtId="188" fontId="4" fillId="0" borderId="8" xfId="0" applyNumberFormat="1" applyFont="1" applyBorder="1"/>
    <xf numFmtId="0" fontId="4" fillId="0" borderId="5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0" fontId="2" fillId="0" borderId="9" xfId="0" applyFont="1" applyBorder="1"/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0" borderId="0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</cellXfs>
  <cellStyles count="3">
    <cellStyle name="เครื่องหมายจุลภาค 2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1552575</xdr:colOff>
      <xdr:row>0</xdr:row>
      <xdr:rowOff>9525</xdr:rowOff>
    </xdr:from>
    <xdr:to>
      <xdr:col>25</xdr:col>
      <xdr:colOff>171450</xdr:colOff>
      <xdr:row>29</xdr:row>
      <xdr:rowOff>76200</xdr:rowOff>
    </xdr:to>
    <xdr:grpSp>
      <xdr:nvGrpSpPr>
        <xdr:cNvPr id="2" name="Group 190"/>
        <xdr:cNvGrpSpPr>
          <a:grpSpLocks/>
        </xdr:cNvGrpSpPr>
      </xdr:nvGrpSpPr>
      <xdr:grpSpPr bwMode="auto">
        <a:xfrm>
          <a:off x="9977870" y="9525"/>
          <a:ext cx="723035" cy="6630266"/>
          <a:chOff x="988" y="0"/>
          <a:chExt cx="65" cy="70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8" y="160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1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9"/>
  <sheetViews>
    <sheetView showGridLines="0" tabSelected="1" zoomScale="110" zoomScaleNormal="110" workbookViewId="0">
      <selection activeCell="E32" sqref="E32"/>
    </sheetView>
  </sheetViews>
  <sheetFormatPr defaultRowHeight="18.75"/>
  <cols>
    <col min="1" max="1" width="1.140625" style="1" customWidth="1"/>
    <col min="2" max="2" width="2.42578125" style="1" customWidth="1"/>
    <col min="3" max="3" width="3.42578125" style="1" customWidth="1"/>
    <col min="4" max="4" width="4.28515625" style="1" customWidth="1"/>
    <col min="5" max="5" width="23.85546875" style="1" customWidth="1"/>
    <col min="6" max="6" width="6.5703125" style="1" bestFit="1" customWidth="1"/>
    <col min="7" max="8" width="5.7109375" style="1" customWidth="1"/>
    <col min="9" max="9" width="6.5703125" style="1" bestFit="1" customWidth="1"/>
    <col min="10" max="11" width="5.7109375" style="1" customWidth="1"/>
    <col min="12" max="12" width="6.5703125" style="1" bestFit="1" customWidth="1"/>
    <col min="13" max="14" width="5.7109375" style="1" customWidth="1"/>
    <col min="15" max="15" width="6.5703125" style="1" bestFit="1" customWidth="1"/>
    <col min="16" max="17" width="5.7109375" style="1" customWidth="1"/>
    <col min="18" max="18" width="6.7109375" style="1" bestFit="1" customWidth="1"/>
    <col min="19" max="20" width="5.7109375" style="1" customWidth="1"/>
    <col min="21" max="21" width="0.7109375" style="1" customWidth="1"/>
    <col min="22" max="22" width="26.140625" style="1" customWidth="1"/>
    <col min="23" max="23" width="2.5703125" style="1" hidden="1" customWidth="1"/>
    <col min="24" max="24" width="3.7109375" style="1" hidden="1" customWidth="1"/>
    <col min="25" max="25" width="5.42578125" style="1" customWidth="1"/>
    <col min="26" max="26" width="9.140625" style="1"/>
    <col min="27" max="27" width="10.28515625" style="1" bestFit="1" customWidth="1"/>
    <col min="28" max="16384" width="9.140625" style="1"/>
  </cols>
  <sheetData>
    <row r="1" spans="1:24" s="57" customFormat="1">
      <c r="B1" s="57" t="s">
        <v>53</v>
      </c>
      <c r="D1" s="58">
        <v>2.2999999999999998</v>
      </c>
      <c r="E1" s="57" t="s">
        <v>52</v>
      </c>
    </row>
    <row r="2" spans="1:24" s="56" customFormat="1">
      <c r="B2" s="57" t="s">
        <v>51</v>
      </c>
      <c r="C2" s="57"/>
      <c r="D2" s="58">
        <v>2.2999999999999998</v>
      </c>
      <c r="E2" s="57" t="s">
        <v>50</v>
      </c>
    </row>
    <row r="3" spans="1:24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V3" s="4" t="s">
        <v>49</v>
      </c>
    </row>
    <row r="4" spans="1:24" ht="21.75" customHeight="1">
      <c r="A4" s="51" t="s">
        <v>48</v>
      </c>
      <c r="B4" s="51"/>
      <c r="C4" s="51"/>
      <c r="D4" s="51"/>
      <c r="E4" s="50"/>
      <c r="F4" s="54" t="s">
        <v>47</v>
      </c>
      <c r="G4" s="53"/>
      <c r="H4" s="53"/>
      <c r="I4" s="53"/>
      <c r="J4" s="53"/>
      <c r="K4" s="53"/>
      <c r="L4" s="53"/>
      <c r="M4" s="53"/>
      <c r="N4" s="53"/>
      <c r="O4" s="53"/>
      <c r="P4" s="53"/>
      <c r="Q4" s="52"/>
      <c r="R4" s="54" t="s">
        <v>46</v>
      </c>
      <c r="S4" s="53"/>
      <c r="T4" s="52"/>
      <c r="U4" s="49" t="s">
        <v>45</v>
      </c>
      <c r="V4" s="51"/>
    </row>
    <row r="5" spans="1:24" s="5" customFormat="1" ht="15.75" customHeight="1">
      <c r="A5" s="40"/>
      <c r="B5" s="40"/>
      <c r="C5" s="40"/>
      <c r="D5" s="40"/>
      <c r="E5" s="45"/>
      <c r="F5" s="49" t="s">
        <v>41</v>
      </c>
      <c r="G5" s="51"/>
      <c r="H5" s="50"/>
      <c r="I5" s="49" t="s">
        <v>44</v>
      </c>
      <c r="J5" s="51"/>
      <c r="K5" s="50"/>
      <c r="L5" s="49" t="s">
        <v>43</v>
      </c>
      <c r="M5" s="51"/>
      <c r="N5" s="50"/>
      <c r="O5" s="49" t="s">
        <v>42</v>
      </c>
      <c r="P5" s="51"/>
      <c r="Q5" s="50"/>
      <c r="R5" s="49" t="s">
        <v>41</v>
      </c>
      <c r="S5" s="48"/>
      <c r="T5" s="47"/>
      <c r="U5" s="41"/>
      <c r="V5" s="40"/>
      <c r="W5" s="46"/>
      <c r="X5" s="46"/>
    </row>
    <row r="6" spans="1:24" s="5" customFormat="1" ht="18" customHeight="1">
      <c r="A6" s="40"/>
      <c r="B6" s="40"/>
      <c r="C6" s="40"/>
      <c r="D6" s="40"/>
      <c r="E6" s="45"/>
      <c r="F6" s="34" t="s">
        <v>37</v>
      </c>
      <c r="G6" s="33"/>
      <c r="H6" s="38"/>
      <c r="I6" s="34" t="s">
        <v>40</v>
      </c>
      <c r="J6" s="33"/>
      <c r="K6" s="38"/>
      <c r="L6" s="34" t="s">
        <v>39</v>
      </c>
      <c r="M6" s="33"/>
      <c r="N6" s="38"/>
      <c r="O6" s="34" t="s">
        <v>38</v>
      </c>
      <c r="P6" s="33"/>
      <c r="Q6" s="38"/>
      <c r="R6" s="34" t="s">
        <v>37</v>
      </c>
      <c r="S6" s="33"/>
      <c r="T6" s="38"/>
      <c r="U6" s="41"/>
      <c r="V6" s="40"/>
      <c r="W6" s="39"/>
      <c r="X6" s="39"/>
    </row>
    <row r="7" spans="1:24" s="5" customFormat="1" ht="18.75" customHeight="1">
      <c r="A7" s="40"/>
      <c r="B7" s="40"/>
      <c r="C7" s="40"/>
      <c r="D7" s="40"/>
      <c r="E7" s="45"/>
      <c r="F7" s="44" t="s">
        <v>36</v>
      </c>
      <c r="G7" s="43" t="s">
        <v>35</v>
      </c>
      <c r="H7" s="42" t="s">
        <v>34</v>
      </c>
      <c r="I7" s="44" t="s">
        <v>36</v>
      </c>
      <c r="J7" s="43" t="s">
        <v>35</v>
      </c>
      <c r="K7" s="42" t="s">
        <v>34</v>
      </c>
      <c r="L7" s="44" t="s">
        <v>36</v>
      </c>
      <c r="M7" s="43" t="s">
        <v>35</v>
      </c>
      <c r="N7" s="42" t="s">
        <v>34</v>
      </c>
      <c r="O7" s="44" t="s">
        <v>36</v>
      </c>
      <c r="P7" s="43" t="s">
        <v>35</v>
      </c>
      <c r="Q7" s="42" t="s">
        <v>34</v>
      </c>
      <c r="R7" s="44" t="s">
        <v>36</v>
      </c>
      <c r="S7" s="43" t="s">
        <v>35</v>
      </c>
      <c r="T7" s="42" t="s">
        <v>34</v>
      </c>
      <c r="U7" s="41"/>
      <c r="V7" s="40"/>
      <c r="W7" s="39"/>
      <c r="X7" s="39"/>
    </row>
    <row r="8" spans="1:24" s="5" customFormat="1" ht="18.75" customHeight="1">
      <c r="A8" s="33"/>
      <c r="B8" s="33"/>
      <c r="C8" s="33"/>
      <c r="D8" s="33"/>
      <c r="E8" s="38"/>
      <c r="F8" s="37" t="s">
        <v>30</v>
      </c>
      <c r="G8" s="36" t="s">
        <v>33</v>
      </c>
      <c r="H8" s="35" t="s">
        <v>32</v>
      </c>
      <c r="I8" s="37" t="s">
        <v>30</v>
      </c>
      <c r="J8" s="36" t="s">
        <v>33</v>
      </c>
      <c r="K8" s="35" t="s">
        <v>32</v>
      </c>
      <c r="L8" s="37" t="s">
        <v>30</v>
      </c>
      <c r="M8" s="36" t="s">
        <v>33</v>
      </c>
      <c r="N8" s="35" t="s">
        <v>32</v>
      </c>
      <c r="O8" s="37" t="s">
        <v>30</v>
      </c>
      <c r="P8" s="36" t="s">
        <v>33</v>
      </c>
      <c r="Q8" s="35" t="s">
        <v>32</v>
      </c>
      <c r="R8" s="37" t="s">
        <v>30</v>
      </c>
      <c r="S8" s="36" t="s">
        <v>33</v>
      </c>
      <c r="T8" s="35" t="s">
        <v>32</v>
      </c>
      <c r="U8" s="34"/>
      <c r="V8" s="33"/>
      <c r="W8" s="32"/>
      <c r="X8" s="32"/>
    </row>
    <row r="9" spans="1:24" s="23" customFormat="1" ht="25.5" customHeight="1">
      <c r="A9" s="24" t="s">
        <v>31</v>
      </c>
      <c r="B9" s="24"/>
      <c r="C9" s="24"/>
      <c r="D9" s="24"/>
      <c r="E9" s="31"/>
      <c r="F9" s="27">
        <f>1318161/1000</f>
        <v>1318.1610000000001</v>
      </c>
      <c r="G9" s="27">
        <f>701888/1000</f>
        <v>701.88800000000003</v>
      </c>
      <c r="H9" s="26">
        <f>616274/1000</f>
        <v>616.274</v>
      </c>
      <c r="I9" s="26">
        <v>1336.0176399999998</v>
      </c>
      <c r="J9" s="30">
        <v>708.87446999999997</v>
      </c>
      <c r="K9" s="29">
        <v>627.14317000000005</v>
      </c>
      <c r="L9" s="27">
        <v>1348.88733</v>
      </c>
      <c r="M9" s="27">
        <v>714.28909999999996</v>
      </c>
      <c r="N9" s="28">
        <v>634.59821999999997</v>
      </c>
      <c r="O9" s="27">
        <v>1302.9185400000001</v>
      </c>
      <c r="P9" s="27">
        <v>677.10059000000001</v>
      </c>
      <c r="Q9" s="27">
        <v>625.81795</v>
      </c>
      <c r="R9" s="27">
        <v>1369.7</v>
      </c>
      <c r="S9" s="27">
        <v>718.7</v>
      </c>
      <c r="T9" s="26">
        <v>651</v>
      </c>
      <c r="U9" s="25" t="s">
        <v>30</v>
      </c>
      <c r="V9" s="24"/>
      <c r="W9" s="22"/>
      <c r="X9" s="22"/>
    </row>
    <row r="10" spans="1:24" s="2" customFormat="1" ht="20.25" customHeight="1">
      <c r="F10" s="18"/>
      <c r="G10" s="19"/>
      <c r="H10" s="18"/>
      <c r="I10" s="18"/>
      <c r="J10" s="18"/>
      <c r="K10" s="22"/>
      <c r="L10" s="19"/>
      <c r="M10" s="18"/>
      <c r="N10" s="22"/>
      <c r="O10" s="19"/>
      <c r="P10" s="18"/>
      <c r="Q10" s="18"/>
      <c r="R10" s="22"/>
      <c r="S10" s="19"/>
      <c r="T10" s="18"/>
      <c r="V10" s="2" t="s">
        <v>29</v>
      </c>
    </row>
    <row r="11" spans="1:24" s="2" customFormat="1" ht="20.25" customHeight="1">
      <c r="A11" s="2" t="s">
        <v>28</v>
      </c>
      <c r="F11" s="15">
        <f>77775/1000</f>
        <v>77.775000000000006</v>
      </c>
      <c r="G11" s="15">
        <f>53891/1000</f>
        <v>53.890999999999998</v>
      </c>
      <c r="H11" s="14">
        <f>23884/1000</f>
        <v>23.884</v>
      </c>
      <c r="I11" s="15">
        <v>101.7016</v>
      </c>
      <c r="J11" s="14">
        <v>58.111069999999998</v>
      </c>
      <c r="K11" s="17">
        <v>43.590530000000001</v>
      </c>
      <c r="L11" s="15">
        <v>90.829270000000008</v>
      </c>
      <c r="M11" s="16">
        <v>55.684849999999997</v>
      </c>
      <c r="N11" s="15">
        <v>35.144419999999997</v>
      </c>
      <c r="O11" s="21">
        <v>80.991380000000007</v>
      </c>
      <c r="P11" s="15">
        <v>46.414209999999997</v>
      </c>
      <c r="Q11" s="15">
        <v>34.577169999999995</v>
      </c>
      <c r="R11" s="15">
        <v>106.7</v>
      </c>
      <c r="S11" s="15">
        <v>44</v>
      </c>
      <c r="T11" s="14">
        <v>62.7</v>
      </c>
      <c r="V11" s="2" t="s">
        <v>27</v>
      </c>
    </row>
    <row r="12" spans="1:24" s="2" customFormat="1" ht="20.25" customHeight="1">
      <c r="A12" s="2" t="s">
        <v>26</v>
      </c>
      <c r="F12" s="15">
        <f>70986/1000</f>
        <v>70.986000000000004</v>
      </c>
      <c r="G12" s="15">
        <f>29873/1000</f>
        <v>29.873000000000001</v>
      </c>
      <c r="H12" s="14">
        <f>4113/1000</f>
        <v>4.1130000000000004</v>
      </c>
      <c r="I12" s="14">
        <v>48.925249999999998</v>
      </c>
      <c r="J12" s="15">
        <v>25.888310000000001</v>
      </c>
      <c r="K12" s="17">
        <v>23.036939999999998</v>
      </c>
      <c r="L12" s="15">
        <v>62.127369999999999</v>
      </c>
      <c r="M12" s="16">
        <v>20.928930000000001</v>
      </c>
      <c r="N12" s="16">
        <v>41.198440000000005</v>
      </c>
      <c r="O12" s="15">
        <v>53.439209999999996</v>
      </c>
      <c r="P12" s="15">
        <v>23.661189999999998</v>
      </c>
      <c r="Q12" s="14">
        <v>29.778020000000001</v>
      </c>
      <c r="R12" s="15">
        <v>54.6</v>
      </c>
      <c r="S12" s="15">
        <v>19.399999999999999</v>
      </c>
      <c r="T12" s="14">
        <v>35.200000000000003</v>
      </c>
      <c r="V12" s="2" t="s">
        <v>25</v>
      </c>
    </row>
    <row r="13" spans="1:24" s="2" customFormat="1" ht="20.25" customHeight="1">
      <c r="A13" s="2" t="s">
        <v>24</v>
      </c>
      <c r="E13" s="20"/>
      <c r="F13" s="18"/>
      <c r="G13" s="18"/>
      <c r="H13" s="18"/>
      <c r="I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V13" s="2" t="s">
        <v>23</v>
      </c>
    </row>
    <row r="14" spans="1:24" s="2" customFormat="1" ht="20.25" customHeight="1">
      <c r="B14" s="2" t="s">
        <v>22</v>
      </c>
      <c r="F14" s="15">
        <f>114531/1000</f>
        <v>114.53100000000001</v>
      </c>
      <c r="G14" s="15">
        <f>60548/1000</f>
        <v>60.548000000000002</v>
      </c>
      <c r="H14" s="15">
        <f>53983/1000</f>
        <v>53.982999999999997</v>
      </c>
      <c r="I14" s="14">
        <v>90.648630000000011</v>
      </c>
      <c r="J14" s="15">
        <v>37.333779999999997</v>
      </c>
      <c r="K14" s="17">
        <v>53.31485</v>
      </c>
      <c r="L14" s="15">
        <v>114.0564</v>
      </c>
      <c r="M14" s="16">
        <v>53.091279999999998</v>
      </c>
      <c r="N14" s="15">
        <v>60.965110000000003</v>
      </c>
      <c r="O14" s="15">
        <v>92.228279999999998</v>
      </c>
      <c r="P14" s="15">
        <v>43.718519999999998</v>
      </c>
      <c r="Q14" s="15">
        <v>48.509749999999997</v>
      </c>
      <c r="R14" s="15">
        <v>108.2</v>
      </c>
      <c r="S14" s="15">
        <v>44.7</v>
      </c>
      <c r="T14" s="15">
        <v>63.5</v>
      </c>
      <c r="V14" s="2" t="s">
        <v>21</v>
      </c>
    </row>
    <row r="15" spans="1:24" s="2" customFormat="1" ht="20.25" customHeight="1">
      <c r="A15" s="2" t="s">
        <v>20</v>
      </c>
      <c r="F15" s="15">
        <f>61147/1000</f>
        <v>61.146999999999998</v>
      </c>
      <c r="G15" s="15">
        <f>19018/1000</f>
        <v>19.018000000000001</v>
      </c>
      <c r="H15" s="15">
        <f>42128/1000</f>
        <v>42.128</v>
      </c>
      <c r="I15" s="14">
        <v>104.42233999999999</v>
      </c>
      <c r="J15" s="15">
        <v>26.442340000000002</v>
      </c>
      <c r="K15" s="17">
        <v>77.98</v>
      </c>
      <c r="L15" s="15">
        <v>91.133320000000012</v>
      </c>
      <c r="M15" s="16">
        <v>24.604279999999999</v>
      </c>
      <c r="N15" s="15">
        <v>66.529039999999995</v>
      </c>
      <c r="O15" s="15">
        <v>114.15989999999999</v>
      </c>
      <c r="P15" s="15">
        <v>29.839500000000001</v>
      </c>
      <c r="Q15" s="15">
        <v>84.320399999999992</v>
      </c>
      <c r="R15" s="15">
        <v>77.400000000000006</v>
      </c>
      <c r="S15" s="15">
        <v>27.6</v>
      </c>
      <c r="T15" s="15">
        <v>49.8</v>
      </c>
      <c r="V15" s="2" t="s">
        <v>19</v>
      </c>
    </row>
    <row r="16" spans="1:24" s="2" customFormat="1" ht="20.25" customHeight="1">
      <c r="A16" s="2" t="s">
        <v>18</v>
      </c>
      <c r="F16" s="15">
        <f>258294/1000</f>
        <v>258.29399999999998</v>
      </c>
      <c r="G16" s="15">
        <f>103024/1000</f>
        <v>103.024</v>
      </c>
      <c r="H16" s="15">
        <f>155270/1000</f>
        <v>155.27000000000001</v>
      </c>
      <c r="I16" s="14">
        <v>229.13041000000001</v>
      </c>
      <c r="J16" s="15">
        <v>95.32419999999999</v>
      </c>
      <c r="K16" s="17">
        <v>133.80620999999999</v>
      </c>
      <c r="L16" s="15">
        <v>246.33554000000001</v>
      </c>
      <c r="M16" s="16">
        <v>99.090910000000008</v>
      </c>
      <c r="N16" s="15">
        <v>147.24463</v>
      </c>
      <c r="O16" s="15">
        <v>272.49986999999999</v>
      </c>
      <c r="P16" s="15">
        <v>112.16522000000001</v>
      </c>
      <c r="Q16" s="15">
        <v>160.33464999999998</v>
      </c>
      <c r="R16" s="15">
        <v>269.5</v>
      </c>
      <c r="S16" s="15">
        <v>123.5</v>
      </c>
      <c r="T16" s="15">
        <v>145.9</v>
      </c>
      <c r="V16" s="2" t="s">
        <v>17</v>
      </c>
    </row>
    <row r="17" spans="1:24" s="2" customFormat="1" ht="20.25" customHeight="1">
      <c r="E17" s="20"/>
      <c r="F17" s="18"/>
      <c r="G17" s="18"/>
      <c r="H17" s="18"/>
      <c r="I17" s="18"/>
      <c r="K17" s="19"/>
      <c r="L17" s="19"/>
      <c r="M17" s="18"/>
      <c r="N17" s="18"/>
      <c r="O17" s="18"/>
      <c r="P17" s="18"/>
      <c r="Q17" s="18"/>
      <c r="R17" s="18"/>
      <c r="S17" s="18"/>
      <c r="T17" s="18"/>
      <c r="V17" s="2" t="s">
        <v>16</v>
      </c>
    </row>
    <row r="18" spans="1:24" s="2" customFormat="1" ht="20.25" customHeight="1">
      <c r="A18" s="2" t="s">
        <v>15</v>
      </c>
      <c r="F18" s="15">
        <f>17663/1000</f>
        <v>17.663</v>
      </c>
      <c r="G18" s="15">
        <f>10159/1000</f>
        <v>10.159000000000001</v>
      </c>
      <c r="H18" s="15">
        <f>7504/1000</f>
        <v>7.5039999999999996</v>
      </c>
      <c r="I18" s="14">
        <v>26.772470000000002</v>
      </c>
      <c r="J18" s="15">
        <v>21.305330000000001</v>
      </c>
      <c r="K18" s="17">
        <v>5.4671499999999993</v>
      </c>
      <c r="L18" s="15">
        <v>20.872679999999999</v>
      </c>
      <c r="M18" s="16">
        <v>12.29857</v>
      </c>
      <c r="N18" s="15">
        <v>8.574110000000001</v>
      </c>
      <c r="O18" s="15">
        <v>20.326820000000001</v>
      </c>
      <c r="P18" s="15">
        <v>11.739709999999999</v>
      </c>
      <c r="Q18" s="15">
        <v>8.5871100000000009</v>
      </c>
      <c r="R18" s="15">
        <v>27.9</v>
      </c>
      <c r="S18" s="15">
        <v>24.5</v>
      </c>
      <c r="T18" s="15">
        <v>3.4</v>
      </c>
      <c r="V18" s="2" t="s">
        <v>14</v>
      </c>
    </row>
    <row r="19" spans="1:24" s="2" customFormat="1" ht="20.25" customHeight="1">
      <c r="A19" s="2" t="s">
        <v>13</v>
      </c>
      <c r="F19" s="15">
        <f>189964/1000</f>
        <v>189.964</v>
      </c>
      <c r="G19" s="15">
        <f>133860/1000</f>
        <v>133.86000000000001</v>
      </c>
      <c r="H19" s="15">
        <f>56104/1000</f>
        <v>56.103999999999999</v>
      </c>
      <c r="I19" s="14">
        <v>170.58539000000002</v>
      </c>
      <c r="J19" s="14">
        <v>128.07417000000001</v>
      </c>
      <c r="K19" s="17">
        <v>42.511220000000002</v>
      </c>
      <c r="L19" s="15">
        <v>198.07892000000001</v>
      </c>
      <c r="M19" s="16">
        <v>144.06995999999998</v>
      </c>
      <c r="N19" s="15">
        <v>54.008969999999998</v>
      </c>
      <c r="O19" s="15">
        <v>153.62289999999999</v>
      </c>
      <c r="P19" s="15">
        <v>119.32203</v>
      </c>
      <c r="Q19" s="15">
        <v>34.300870000000003</v>
      </c>
      <c r="R19" s="15">
        <v>163</v>
      </c>
      <c r="S19" s="15">
        <v>127.3</v>
      </c>
      <c r="T19" s="15">
        <v>35.6</v>
      </c>
      <c r="V19" s="2" t="s">
        <v>12</v>
      </c>
    </row>
    <row r="20" spans="1:24" s="2" customFormat="1" ht="20.25" customHeight="1">
      <c r="A20" s="2" t="s">
        <v>11</v>
      </c>
      <c r="F20" s="18"/>
      <c r="G20" s="18"/>
      <c r="H20" s="18"/>
      <c r="I20" s="19"/>
      <c r="J20" s="19"/>
      <c r="K20" s="19"/>
      <c r="L20" s="19"/>
      <c r="M20" s="18"/>
      <c r="N20" s="18"/>
      <c r="O20" s="18"/>
      <c r="P20" s="18"/>
      <c r="Q20" s="18"/>
      <c r="R20" s="18"/>
      <c r="S20" s="18"/>
      <c r="T20" s="18"/>
      <c r="V20" s="2" t="s">
        <v>10</v>
      </c>
    </row>
    <row r="21" spans="1:24" s="2" customFormat="1" ht="20.25" customHeight="1">
      <c r="B21" s="2" t="s">
        <v>9</v>
      </c>
      <c r="F21" s="15">
        <f>426137/1000</f>
        <v>426.137</v>
      </c>
      <c r="G21" s="15">
        <f>258496/1000</f>
        <v>258.49599999999998</v>
      </c>
      <c r="H21" s="14">
        <f>167641/1000</f>
        <v>167.64099999999999</v>
      </c>
      <c r="I21" s="14">
        <v>434.34384</v>
      </c>
      <c r="J21" s="15">
        <v>269.86453</v>
      </c>
      <c r="K21" s="17">
        <v>164.47931</v>
      </c>
      <c r="L21" s="15">
        <v>366.86417</v>
      </c>
      <c r="M21" s="16">
        <v>238.33348000000001</v>
      </c>
      <c r="N21" s="16">
        <v>128.53068999999999</v>
      </c>
      <c r="O21" s="15">
        <v>356.18824000000001</v>
      </c>
      <c r="P21" s="15">
        <v>230.71804999999998</v>
      </c>
      <c r="Q21" s="14">
        <v>125.47019</v>
      </c>
      <c r="R21" s="15">
        <v>386.3</v>
      </c>
      <c r="S21" s="15">
        <v>224</v>
      </c>
      <c r="T21" s="14">
        <v>162.4</v>
      </c>
      <c r="V21" s="2" t="s">
        <v>8</v>
      </c>
    </row>
    <row r="22" spans="1:24" s="2" customFormat="1" ht="20.25" customHeight="1">
      <c r="A22" s="2" t="s">
        <v>7</v>
      </c>
      <c r="F22" s="15">
        <f>98461/1000</f>
        <v>98.460999999999999</v>
      </c>
      <c r="G22" s="15">
        <f>30790/1000</f>
        <v>30.79</v>
      </c>
      <c r="H22" s="14">
        <f>67671/1000</f>
        <v>67.671000000000006</v>
      </c>
      <c r="I22" s="14">
        <v>121.24782</v>
      </c>
      <c r="J22" s="15">
        <v>42.757709999999996</v>
      </c>
      <c r="K22" s="17">
        <v>78.490110000000001</v>
      </c>
      <c r="L22" s="15">
        <v>151.54436999999999</v>
      </c>
      <c r="M22" s="16">
        <v>63.14855</v>
      </c>
      <c r="N22" s="16">
        <v>88.395820000000001</v>
      </c>
      <c r="O22" s="15">
        <v>154.34347</v>
      </c>
      <c r="P22" s="15">
        <v>56.07591</v>
      </c>
      <c r="Q22" s="15">
        <v>98.267560000000003</v>
      </c>
      <c r="R22" s="15">
        <v>170.6</v>
      </c>
      <c r="S22" s="15">
        <v>80.599999999999994</v>
      </c>
      <c r="T22" s="14">
        <v>90</v>
      </c>
      <c r="V22" s="2" t="s">
        <v>6</v>
      </c>
    </row>
    <row r="23" spans="1:24" s="2" customFormat="1" ht="20.25" customHeight="1">
      <c r="A23" s="2" t="s">
        <v>5</v>
      </c>
      <c r="F23" s="15">
        <f>3203/1000</f>
        <v>3.2029999999999998</v>
      </c>
      <c r="G23" s="15">
        <f>2228/1000</f>
        <v>2.2280000000000002</v>
      </c>
      <c r="H23" s="14">
        <f>975/1000</f>
        <v>0.97499999999999998</v>
      </c>
      <c r="I23" s="14">
        <v>8.2399000000000004</v>
      </c>
      <c r="J23" s="15">
        <v>3.7730300000000003</v>
      </c>
      <c r="K23" s="17">
        <v>4.4668700000000001</v>
      </c>
      <c r="L23" s="15">
        <v>7.0452899999999996</v>
      </c>
      <c r="M23" s="16">
        <v>3.0383</v>
      </c>
      <c r="N23" s="16">
        <v>4.0069900000000001</v>
      </c>
      <c r="O23" s="15">
        <v>5.1184599999999998</v>
      </c>
      <c r="P23" s="15">
        <v>3.44624</v>
      </c>
      <c r="Q23" s="15">
        <v>1.67222</v>
      </c>
      <c r="R23" s="15">
        <v>5.5</v>
      </c>
      <c r="S23" s="15">
        <v>3</v>
      </c>
      <c r="T23" s="14">
        <v>2.5</v>
      </c>
      <c r="V23" s="2" t="s">
        <v>4</v>
      </c>
    </row>
    <row r="24" spans="1:24" s="5" customFormat="1" ht="2.25" customHeight="1">
      <c r="A24" s="2"/>
      <c r="B24" s="2"/>
      <c r="C24" s="2"/>
      <c r="D24" s="2"/>
      <c r="E24" s="2"/>
      <c r="F24" s="13"/>
      <c r="G24" s="12"/>
      <c r="H24" s="11"/>
      <c r="I24" s="11"/>
      <c r="J24" s="12"/>
      <c r="K24" s="6"/>
      <c r="L24" s="12"/>
      <c r="M24" s="13"/>
      <c r="N24" s="13"/>
      <c r="O24" s="12"/>
      <c r="P24" s="12"/>
      <c r="Q24" s="12"/>
      <c r="R24" s="12"/>
      <c r="S24" s="12"/>
      <c r="T24" s="11"/>
      <c r="U24" s="2"/>
      <c r="V24" s="2"/>
      <c r="W24" s="6"/>
      <c r="X24" s="6"/>
    </row>
    <row r="25" spans="1:24" s="5" customFormat="1" ht="3" customHeight="1">
      <c r="A25" s="7"/>
      <c r="B25" s="7"/>
      <c r="C25" s="7"/>
      <c r="D25" s="7"/>
      <c r="E25" s="7"/>
      <c r="F25" s="10"/>
      <c r="G25" s="9"/>
      <c r="H25" s="8"/>
      <c r="I25" s="8"/>
      <c r="J25" s="9"/>
      <c r="K25" s="7"/>
      <c r="L25" s="9"/>
      <c r="M25" s="10"/>
      <c r="N25" s="10"/>
      <c r="O25" s="9"/>
      <c r="P25" s="9"/>
      <c r="Q25" s="9"/>
      <c r="R25" s="9"/>
      <c r="S25" s="9"/>
      <c r="T25" s="8"/>
      <c r="U25" s="7"/>
      <c r="V25" s="7"/>
      <c r="W25" s="6"/>
      <c r="X25" s="6"/>
    </row>
    <row r="26" spans="1:24" s="5" customFormat="1" ht="3" customHeight="1">
      <c r="W26" s="6"/>
      <c r="X26" s="6"/>
    </row>
    <row r="27" spans="1:24" s="2" customFormat="1" ht="15.75">
      <c r="C27" s="4" t="s">
        <v>3</v>
      </c>
      <c r="D27" s="3" t="s">
        <v>2</v>
      </c>
    </row>
    <row r="28" spans="1:24" s="2" customFormat="1" ht="15.75">
      <c r="C28" s="4" t="s">
        <v>1</v>
      </c>
      <c r="D28" s="3" t="s">
        <v>0</v>
      </c>
    </row>
    <row r="29" spans="1:24" s="2" customFormat="1" ht="15.75">
      <c r="C29" s="4"/>
      <c r="D29" s="3"/>
    </row>
  </sheetData>
  <mergeCells count="16">
    <mergeCell ref="L5:N5"/>
    <mergeCell ref="L6:N6"/>
    <mergeCell ref="F4:Q4"/>
    <mergeCell ref="R4:T4"/>
    <mergeCell ref="U9:V9"/>
    <mergeCell ref="O5:Q5"/>
    <mergeCell ref="O6:Q6"/>
    <mergeCell ref="R5:T5"/>
    <mergeCell ref="R6:T6"/>
    <mergeCell ref="U4:V8"/>
    <mergeCell ref="A9:E9"/>
    <mergeCell ref="F5:H5"/>
    <mergeCell ref="F6:H6"/>
    <mergeCell ref="I5:K5"/>
    <mergeCell ref="I6:K6"/>
    <mergeCell ref="A4:E8"/>
  </mergeCells>
  <pageMargins left="0.21" right="0.27" top="0.78740157480314965" bottom="0.59055118110236227" header="0.51181102362204722" footer="0.51181102362204722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T-2.3</vt:lpstr>
      <vt:lpstr>'T-2.3'!Print_Area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2017-07-11T03:59:48Z</dcterms:created>
  <dcterms:modified xsi:type="dcterms:W3CDTF">2017-07-11T03:59:54Z</dcterms:modified>
</cp:coreProperties>
</file>