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135" windowWidth="14880" windowHeight="7155"/>
  </bookViews>
  <sheets>
    <sheet name="ตารางที่ 2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</sheets>
  <calcPr calcId="162913"/>
</workbook>
</file>

<file path=xl/calcChain.xml><?xml version="1.0" encoding="utf-8"?>
<calcChain xmlns="http://schemas.openxmlformats.org/spreadsheetml/2006/main">
  <c r="G33" i="1" l="1"/>
  <c r="G5" i="11" l="1"/>
  <c r="G6" i="11"/>
  <c r="G7" i="11"/>
  <c r="G8" i="11"/>
  <c r="G9" i="11"/>
  <c r="G10" i="11"/>
  <c r="G11" i="11"/>
  <c r="G12" i="11"/>
  <c r="G4" i="11"/>
  <c r="E7" i="11"/>
  <c r="E8" i="11"/>
  <c r="E9" i="11"/>
  <c r="E11" i="11"/>
  <c r="E12" i="11"/>
  <c r="C5" i="11"/>
  <c r="C6" i="11"/>
  <c r="C7" i="11"/>
  <c r="C8" i="11"/>
  <c r="C9" i="11"/>
  <c r="C10" i="11"/>
  <c r="C11" i="11"/>
  <c r="C12" i="11"/>
  <c r="C4" i="11"/>
  <c r="C3" i="11" s="1"/>
  <c r="G3" i="11" l="1"/>
  <c r="E3" i="11"/>
  <c r="G5" i="10"/>
  <c r="G7" i="10"/>
  <c r="G8" i="10"/>
  <c r="G4" i="10"/>
  <c r="E5" i="10"/>
  <c r="E6" i="10"/>
  <c r="E7" i="10"/>
  <c r="E8" i="10"/>
  <c r="E4" i="10"/>
  <c r="C5" i="10"/>
  <c r="C6" i="10"/>
  <c r="C7" i="10"/>
  <c r="C8" i="10"/>
  <c r="C4" i="10"/>
  <c r="C3" i="10" s="1"/>
  <c r="E3" i="10" l="1"/>
  <c r="G3" i="10"/>
  <c r="G5" i="9"/>
  <c r="G6" i="9"/>
  <c r="G7" i="9"/>
  <c r="G9" i="9"/>
  <c r="G10" i="9"/>
  <c r="G11" i="9"/>
  <c r="G4" i="9"/>
  <c r="E5" i="9"/>
  <c r="E6" i="9"/>
  <c r="E8" i="9"/>
  <c r="E9" i="9"/>
  <c r="E11" i="9"/>
  <c r="E4" i="9"/>
  <c r="C3" i="9"/>
  <c r="C5" i="9"/>
  <c r="C6" i="9"/>
  <c r="C7" i="9"/>
  <c r="C8" i="9"/>
  <c r="C9" i="9"/>
  <c r="C10" i="9"/>
  <c r="C11" i="9"/>
  <c r="C4" i="9"/>
  <c r="G3" i="9" l="1"/>
  <c r="E3" i="9"/>
  <c r="G9" i="8" l="1"/>
  <c r="G8" i="8"/>
  <c r="G7" i="8"/>
  <c r="G6" i="8"/>
  <c r="G5" i="8"/>
  <c r="G4" i="8"/>
  <c r="G3" i="8" s="1"/>
  <c r="C5" i="8"/>
  <c r="C6" i="8"/>
  <c r="C3" i="8" s="1"/>
  <c r="C7" i="8"/>
  <c r="C8" i="8"/>
  <c r="C9" i="8"/>
  <c r="C4" i="8"/>
  <c r="E5" i="7" l="1"/>
  <c r="E6" i="7"/>
  <c r="E7" i="7"/>
  <c r="E8" i="7"/>
  <c r="E4" i="7"/>
  <c r="G5" i="7"/>
  <c r="G6" i="7"/>
  <c r="G7" i="7"/>
  <c r="G8" i="7"/>
  <c r="G4" i="7"/>
  <c r="C5" i="7"/>
  <c r="C6" i="7"/>
  <c r="C7" i="7"/>
  <c r="C8" i="7"/>
  <c r="C4" i="7"/>
  <c r="C3" i="7" s="1"/>
  <c r="E3" i="7" l="1"/>
  <c r="G3" i="7"/>
  <c r="G5" i="6"/>
  <c r="G6" i="6"/>
  <c r="G7" i="6"/>
  <c r="G8" i="6"/>
  <c r="G9" i="6"/>
  <c r="G10" i="6"/>
  <c r="G11" i="6"/>
  <c r="G12" i="6"/>
  <c r="G4" i="6"/>
  <c r="G3" i="6" s="1"/>
  <c r="E5" i="6"/>
  <c r="E6" i="6"/>
  <c r="E7" i="6"/>
  <c r="E9" i="6"/>
  <c r="E12" i="6"/>
  <c r="E4" i="6"/>
  <c r="C5" i="6"/>
  <c r="C6" i="6"/>
  <c r="C7" i="6"/>
  <c r="C8" i="6"/>
  <c r="C9" i="6"/>
  <c r="C10" i="6"/>
  <c r="C11" i="6"/>
  <c r="C12" i="6"/>
  <c r="C4" i="6"/>
  <c r="C3" i="6" s="1"/>
  <c r="E3" i="6" l="1"/>
  <c r="G5" i="5"/>
  <c r="G6" i="5"/>
  <c r="G7" i="5"/>
  <c r="G8" i="5"/>
  <c r="G9" i="5"/>
  <c r="G10" i="5"/>
  <c r="G4" i="5"/>
  <c r="E7" i="5"/>
  <c r="E8" i="5"/>
  <c r="E9" i="5"/>
  <c r="E10" i="5"/>
  <c r="E4" i="5"/>
  <c r="E3" i="5" s="1"/>
  <c r="C5" i="5"/>
  <c r="C3" i="5" s="1"/>
  <c r="C6" i="5"/>
  <c r="C7" i="5"/>
  <c r="C8" i="5"/>
  <c r="C9" i="5"/>
  <c r="C10" i="5"/>
  <c r="C4" i="5"/>
  <c r="G3" i="5" l="1"/>
  <c r="F6" i="4" l="1"/>
  <c r="F3" i="4" s="1"/>
  <c r="G5" i="4" s="1"/>
  <c r="D6" i="4"/>
  <c r="D3" i="4" s="1"/>
  <c r="E10" i="4" s="1"/>
  <c r="B6" i="4"/>
  <c r="B3" i="4" s="1"/>
  <c r="C7" i="4" s="1"/>
  <c r="C14" i="4" l="1"/>
  <c r="G11" i="4"/>
  <c r="G12" i="4"/>
  <c r="C5" i="4"/>
  <c r="C12" i="4"/>
  <c r="E4" i="4"/>
  <c r="E7" i="4"/>
  <c r="G10" i="4"/>
  <c r="E9" i="4"/>
  <c r="C13" i="4"/>
  <c r="C11" i="4"/>
  <c r="E14" i="4"/>
  <c r="E6" i="4"/>
  <c r="G9" i="4"/>
  <c r="C10" i="4"/>
  <c r="E13" i="4"/>
  <c r="E5" i="4"/>
  <c r="G8" i="4"/>
  <c r="C9" i="4"/>
  <c r="E12" i="4"/>
  <c r="G4" i="4"/>
  <c r="G3" i="4" s="1"/>
  <c r="G7" i="4"/>
  <c r="C8" i="4"/>
  <c r="E11" i="4"/>
  <c r="G14" i="4"/>
  <c r="G6" i="4"/>
  <c r="C6" i="4"/>
  <c r="E8" i="4"/>
  <c r="C4" i="4"/>
  <c r="C3" i="4" s="1"/>
  <c r="G13" i="4"/>
  <c r="G5" i="3"/>
  <c r="G6" i="3"/>
  <c r="G7" i="3"/>
  <c r="G8" i="3"/>
  <c r="G3" i="3" s="1"/>
  <c r="G9" i="3"/>
  <c r="G10" i="3"/>
  <c r="G11" i="3"/>
  <c r="G12" i="3"/>
  <c r="G4" i="3"/>
  <c r="E5" i="3"/>
  <c r="E6" i="3"/>
  <c r="E7" i="3"/>
  <c r="E8" i="3"/>
  <c r="E9" i="3"/>
  <c r="E10" i="3"/>
  <c r="E3" i="3" s="1"/>
  <c r="E11" i="3"/>
  <c r="E12" i="3"/>
  <c r="E4" i="3"/>
  <c r="C5" i="3"/>
  <c r="C6" i="3"/>
  <c r="C7" i="3"/>
  <c r="C8" i="3"/>
  <c r="C9" i="3"/>
  <c r="C10" i="3"/>
  <c r="C11" i="3"/>
  <c r="C12" i="3"/>
  <c r="C4" i="3"/>
  <c r="C3" i="3" s="1"/>
  <c r="E3" i="4" l="1"/>
  <c r="C4" i="2"/>
  <c r="E4" i="2"/>
  <c r="G4" i="2"/>
  <c r="C5" i="2"/>
  <c r="E5" i="2"/>
  <c r="G5" i="2"/>
  <c r="C6" i="2"/>
  <c r="E6" i="2"/>
  <c r="G6" i="2"/>
  <c r="C7" i="2"/>
  <c r="E7" i="2"/>
  <c r="G7" i="2"/>
  <c r="B8" i="2"/>
  <c r="C8" i="2" s="1"/>
  <c r="D8" i="2"/>
  <c r="E8" i="2" s="1"/>
  <c r="F8" i="2"/>
  <c r="G8" i="2" s="1"/>
  <c r="C9" i="2"/>
  <c r="E9" i="2"/>
  <c r="G9" i="2"/>
  <c r="C10" i="2"/>
  <c r="E10" i="2"/>
  <c r="G10" i="2"/>
  <c r="C11" i="2"/>
  <c r="E11" i="2"/>
  <c r="B12" i="2"/>
  <c r="C12" i="2" s="1"/>
  <c r="D12" i="2"/>
  <c r="E12" i="2" s="1"/>
  <c r="F12" i="2"/>
  <c r="G12" i="2" s="1"/>
  <c r="C13" i="2"/>
  <c r="E13" i="2"/>
  <c r="G13" i="2"/>
  <c r="C14" i="2"/>
  <c r="E14" i="2"/>
  <c r="G14" i="2"/>
  <c r="C15" i="2"/>
  <c r="E15" i="2"/>
  <c r="G15" i="2"/>
  <c r="C3" i="2" l="1"/>
  <c r="E3" i="2"/>
  <c r="G3" i="2"/>
  <c r="L23" i="1" l="1"/>
  <c r="L24" i="1"/>
  <c r="L25" i="1"/>
  <c r="L27" i="1"/>
  <c r="L28" i="1"/>
  <c r="L31" i="1"/>
  <c r="L32" i="1"/>
  <c r="L33" i="1"/>
  <c r="L22" i="1"/>
  <c r="K23" i="1"/>
  <c r="K24" i="1"/>
  <c r="K25" i="1"/>
  <c r="K27" i="1"/>
  <c r="K28" i="1"/>
  <c r="K31" i="1"/>
  <c r="K32" i="1"/>
  <c r="K33" i="1"/>
  <c r="K22" i="1"/>
  <c r="J23" i="1"/>
  <c r="J24" i="1"/>
  <c r="J25" i="1"/>
  <c r="J27" i="1"/>
  <c r="J28" i="1"/>
  <c r="J31" i="1"/>
  <c r="J32" i="1"/>
  <c r="J33" i="1"/>
  <c r="J22" i="1"/>
  <c r="H23" i="1"/>
  <c r="H24" i="1"/>
  <c r="H25" i="1"/>
  <c r="H27" i="1"/>
  <c r="H28" i="1"/>
  <c r="H31" i="1"/>
  <c r="H32" i="1"/>
  <c r="H33" i="1"/>
  <c r="H22" i="1"/>
  <c r="G23" i="1"/>
  <c r="G24" i="1"/>
  <c r="G25" i="1"/>
  <c r="G27" i="1"/>
  <c r="G28" i="1"/>
  <c r="G31" i="1"/>
  <c r="G32" i="1"/>
  <c r="F23" i="1"/>
  <c r="F24" i="1"/>
  <c r="F25" i="1"/>
  <c r="F27" i="1"/>
  <c r="F28" i="1"/>
  <c r="F31" i="1"/>
  <c r="F32" i="1"/>
  <c r="F33" i="1"/>
  <c r="F22" i="1"/>
  <c r="D23" i="1"/>
  <c r="D24" i="1"/>
  <c r="D25" i="1"/>
  <c r="D27" i="1"/>
  <c r="D28" i="1"/>
  <c r="D31" i="1"/>
  <c r="D32" i="1"/>
  <c r="D33" i="1"/>
  <c r="D22" i="1"/>
  <c r="C23" i="1"/>
  <c r="C24" i="1"/>
  <c r="C25" i="1"/>
  <c r="C27" i="1"/>
  <c r="C28" i="1"/>
  <c r="C31" i="1"/>
  <c r="C32" i="1"/>
  <c r="C33" i="1"/>
  <c r="C22" i="1"/>
  <c r="B23" i="1"/>
  <c r="B24" i="1"/>
  <c r="B25" i="1"/>
  <c r="B27" i="1"/>
  <c r="B28" i="1"/>
  <c r="B31" i="1"/>
  <c r="B32" i="1"/>
  <c r="B33" i="1"/>
  <c r="B22" i="1"/>
  <c r="L16" i="1"/>
  <c r="K16" i="1"/>
  <c r="J16" i="1"/>
  <c r="L12" i="1"/>
  <c r="L26" i="1" s="1"/>
  <c r="K12" i="1"/>
  <c r="K26" i="1" s="1"/>
  <c r="J12" i="1"/>
  <c r="J26" i="1" s="1"/>
  <c r="F16" i="1"/>
  <c r="F12" i="1"/>
  <c r="F26" i="1" s="1"/>
  <c r="H16" i="1"/>
  <c r="G16" i="1"/>
  <c r="H12" i="1"/>
  <c r="H26" i="1" s="1"/>
  <c r="G12" i="1"/>
  <c r="G26" i="1" s="1"/>
  <c r="B12" i="1"/>
  <c r="B26" i="1" s="1"/>
  <c r="D12" i="1"/>
  <c r="D26" i="1" s="1"/>
  <c r="C12" i="1"/>
  <c r="C26" i="1" s="1"/>
  <c r="C16" i="1"/>
  <c r="D16" i="1"/>
  <c r="B16" i="1"/>
  <c r="J30" i="1" l="1"/>
  <c r="J21" i="1" s="1"/>
  <c r="H30" i="1"/>
  <c r="H21" i="1" s="1"/>
  <c r="B30" i="1"/>
  <c r="B21" i="1" s="1"/>
  <c r="K30" i="1"/>
  <c r="C30" i="1"/>
  <c r="L30" i="1"/>
  <c r="L21" i="1"/>
  <c r="F30" i="1"/>
  <c r="F21" i="1" s="1"/>
  <c r="G30" i="1"/>
  <c r="G21" i="1" s="1"/>
  <c r="D30" i="1"/>
  <c r="D21" i="1" s="1"/>
  <c r="C21" i="1"/>
  <c r="K21" i="1"/>
  <c r="E29" i="1"/>
  <c r="I29" i="1"/>
</calcChain>
</file>

<file path=xl/sharedStrings.xml><?xml version="1.0" encoding="utf-8"?>
<sst xmlns="http://schemas.openxmlformats.org/spreadsheetml/2006/main" count="312" uniqueCount="115">
  <si>
    <t>ไม่มีการศึกษา</t>
  </si>
  <si>
    <t>ต่ำกว่าประถมศึกษา</t>
  </si>
  <si>
    <t>ประถมศึกษา</t>
  </si>
  <si>
    <t xml:space="preserve">มัธยมศึกษาตอนต้น 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</si>
  <si>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</si>
  <si>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</si>
  <si>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</si>
  <si>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</si>
  <si>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</si>
  <si>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</si>
  <si>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รวม</t>
  </si>
  <si>
    <t>มัธยมศึกษาตอนปลาย</t>
  </si>
  <si>
    <t>อุดมศึกษา</t>
  </si>
  <si>
    <t>ยอดรวม</t>
  </si>
  <si>
    <t>ระดับการศึกษาที่สำเร็จ</t>
  </si>
  <si>
    <t>จำนวน</t>
  </si>
  <si>
    <t>ร้อยละ</t>
  </si>
  <si>
    <t>-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</si>
  <si>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</si>
  <si>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</si>
  <si>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</si>
  <si>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</si>
  <si>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</si>
  <si>
    <t>ผู้มีงานทำ</t>
  </si>
  <si>
    <t>รวมยอด</t>
  </si>
  <si>
    <t>อาชีพ</t>
  </si>
  <si>
    <t xml:space="preserve">ผู้บัญญัติกฎหมาย ข้าราชการระดับอาวุโสและผู้จัดการ  </t>
  </si>
  <si>
    <t>ผู้ประกอบวิชาชีพด้านต่างๆ</t>
  </si>
  <si>
    <t>ผู้ประกอบวิชาชีพด้านเทคนิคสาขาต่างๆ  และอาชีพที่เกี่ยวข้อง</t>
  </si>
  <si>
    <t>เสมียน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</si>
  <si>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</si>
  <si>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</si>
  <si>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ผู้ปฏิบัติงานด้านความสามารถทางฝีมือ และธุรกิจอื่นๆที่เกี่ยวข้อง</t>
  </si>
  <si>
    <t>อาชีพขั้นพื้นฐานต่างๆ ในด้านการขาย และ การให้บริการ</t>
  </si>
  <si>
    <t xml:space="preserve">    จำนวน</t>
  </si>
  <si>
    <t xml:space="preserve">     ร้อยละ</t>
  </si>
  <si>
    <t xml:space="preserve">      ร้อยละ</t>
  </si>
  <si>
    <t xml:space="preserve">       ร้อยละ</t>
  </si>
  <si>
    <t xml:space="preserve">     จำนวน</t>
  </si>
  <si>
    <t xml:space="preserve">อุตสาหกรรม 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</si>
  <si>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</si>
  <si>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</si>
  <si>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</si>
  <si>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</si>
  <si>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</si>
  <si>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</si>
  <si>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</si>
  <si>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</si>
  <si>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</si>
  <si>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</si>
  <si>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จำนวนชั่วโมงการทำงาน</t>
  </si>
  <si>
    <t>0 ชั่วโมง</t>
  </si>
  <si>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</si>
  <si>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</si>
  <si>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</si>
  <si>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</si>
  <si>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</si>
  <si>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</si>
  <si>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 xml:space="preserve">            -</t>
  </si>
  <si>
    <t>การได้รับบาดเจ็บหรืออุบัติเหตุ</t>
  </si>
  <si>
    <t>ไม่เคยได้รับ</t>
  </si>
  <si>
    <t>เคยได้รับบาดเจ็บหรืออุบัติเหตุ</t>
  </si>
  <si>
    <t xml:space="preserve">  1.พลัดตกหกล้ม</t>
  </si>
  <si>
    <t xml:space="preserve">  2.ของมีคมบาด/ทิ่ม/แทง</t>
  </si>
  <si>
    <t xml:space="preserve">  4.อุบัติเหตุจากยานพาหนะ</t>
  </si>
  <si>
    <t xml:space="preserve">  5.ไฟฟ้าช็อต</t>
  </si>
  <si>
    <t xml:space="preserve">  6.ได้รับสารเคมี</t>
  </si>
  <si>
    <t xml:space="preserve">  7.ไม่ทราบ</t>
  </si>
  <si>
    <t>วิธีการรักษา</t>
  </si>
  <si>
    <t>1.ไม่ได้ไปรับการรักษาพยาบาล</t>
  </si>
  <si>
    <t>2.ซื้อยามากินเอง</t>
  </si>
  <si>
    <t>3.ต้องไปรับการรักษาพยาบาลไม่เกิน 3 วัน</t>
  </si>
  <si>
    <t>4.ต้องไปรับการรักษาพยาบาลไม่เกิน 3 วัน</t>
  </si>
  <si>
    <t>5.ไม่ทราบ</t>
  </si>
  <si>
    <t>สวัสดิการในการเบิกจ่าย</t>
  </si>
  <si>
    <t>ไม่ใช้สวัสดิการในการเบิกจ่ายค่ารักษาพยาบาล</t>
  </si>
  <si>
    <t xml:space="preserve">   จ่ายเอง</t>
  </si>
  <si>
    <t>ใช้สวัสดิการในการเบิกจ่ายค่ารักษาพยาบาล</t>
  </si>
  <si>
    <t xml:space="preserve">   บัตรประกันสุขภาพถ้วนหน้า</t>
  </si>
  <si>
    <t xml:space="preserve">   สวัสดิการข้าราชการ/ข้าราชการบำนาญ/รัฐวิสาหกิจ</t>
  </si>
  <si>
    <t xml:space="preserve">   อื่น ๆ</t>
  </si>
  <si>
    <t>ปัญหาจากการทำงาน</t>
  </si>
  <si>
    <t>งานหนัก</t>
  </si>
  <si>
    <t>ทำงานไม่ตรงเวลาปกติ</t>
  </si>
  <si>
    <t>งานขาดความต่อเนื่อง</t>
  </si>
  <si>
    <t>ชั่วโมงทำงานมากเกินไป</t>
  </si>
  <si>
    <t>ไม่มีวันหยุด</t>
  </si>
  <si>
    <t>ไม่มีสวัสดิการ</t>
  </si>
  <si>
    <t>ไม่ทราบ</t>
  </si>
  <si>
    <t>ค่าตอบแทน</t>
  </si>
  <si>
    <t>ความไม่ปลอดภัยในการทำงาน</t>
  </si>
  <si>
    <t xml:space="preserve">   ได้รับสารเคมีเป็นพิษ</t>
  </si>
  <si>
    <t xml:space="preserve">   เครื่องจักร เครื่องมือที่เป็นอันตราย</t>
  </si>
  <si>
    <t xml:space="preserve">   ได้รับอันตรายต่อระบบหู/ระบบประสาท</t>
  </si>
  <si>
    <t xml:space="preserve">   ทำงานในที่สูง / ใต้น้ำ / ใต้ดิน  </t>
  </si>
  <si>
    <t xml:space="preserve">   ไม่ทราบ</t>
  </si>
  <si>
    <t>ปัญหาจากสภาพแวดล้อม</t>
  </si>
  <si>
    <t xml:space="preserve">    สถานที่ทำงานไม่สะอาด</t>
  </si>
  <si>
    <t xml:space="preserve">    สถานที่ทำงานอากาสไม่ถ่ายเท</t>
  </si>
  <si>
    <t xml:space="preserve">    ฝุ่นละออง ควัน กลิ่น</t>
  </si>
  <si>
    <t xml:space="preserve">    เสียงดัง</t>
  </si>
  <si>
    <t xml:space="preserve">    แสงสว่างไม่เพียงพอ</t>
  </si>
  <si>
    <t xml:space="preserve">    อื่น ๆ</t>
  </si>
  <si>
    <t xml:space="preserve">    ไม่ทราบ</t>
  </si>
  <si>
    <t xml:space="preserve">      จำนวน</t>
  </si>
  <si>
    <t xml:space="preserve"> สถานที่ทำงานคับแคบ</t>
  </si>
  <si>
    <t>การขายส่ง-การขายปลีก การซ่อมแซมยานยนต์</t>
  </si>
  <si>
    <t xml:space="preserve">  3.ถูกไฟ/น้ำร้อนลวก</t>
  </si>
  <si>
    <t xml:space="preserve">   ประกันสังคม/กองทุนเงินทดแทน</t>
  </si>
  <si>
    <t xml:space="preserve">    อิริยาบถในการทำงาน</t>
  </si>
  <si>
    <t>จำนวน (คน)</t>
  </si>
  <si>
    <t xml:space="preserve">ตารางที่ 2  จำนวนและร้อยละผู้มีงานทำที่อยู่ในแรงงานในระบบและนอกระบบ จำแนกตามระดับการศึกษาที่สำเร็จ  </t>
  </si>
  <si>
    <t>ผู้ปฏิบัติงานโรงงานและเครื่องจักรและผู้ปฏิบัติงานด้านการประกอบ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</si>
  <si>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</si>
  <si>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 และเพศ พ.ศ.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</si>
</sst>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7" formatCode="_(* #,##0.00_);_(* \(#,##0.00\);_(* &quot;-&quot;??_);_(@_)"/>
    <numFmt numFmtId="188" formatCode="0.0"/>
    <numFmt numFmtId="189" formatCode="_-* #,##0_-;\-* #,##0_-;_-* &quot;-&quot;??_-;_-@_-"/>
    <numFmt numFmtId="190" formatCode="0.0_ ;\-0.0\ "/>
    <numFmt numFmtId="191" formatCode="#,##0_ ;\-#,##0\ "/>
    <numFmt numFmtId="192" formatCode="#,##0.0_ ;\-#,##0.0\ "/>
    <numFmt numFmtId="193" formatCode="#,##0.0"/>
    <numFmt numFmtId="194" formatCode="_-* #,##0.0_-;\-* #,##0.0_-;_-* &quot;-&quot;??_-;_-@_-"/>
  </numFmts>
  <fonts count="17" x14ac:knownFonts="1">
    <font>
      <sz val="16"/>
      <name val="CordiaUPC"/>
      <charset val="222"/>
    </font>
    <font>
      <sz val="8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CordiaUPC"/>
      <family val="2"/>
    </font>
    <font>
      <b/>
      <sz val="11"/>
      <name val="TH SarabunPSK"/>
      <family val="2"/>
    </font>
    <font>
      <b/>
      <sz val="14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  <font>
      <sz val="14"/>
      <name val="CordiaUPC"/>
      <family val="2"/>
    </font>
    <font>
      <b/>
      <sz val="14"/>
      <name val="CordiaUPC"/>
      <family val="2"/>
    </font>
    <font>
      <sz val="13.8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/>
    <xf numFmtId="189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89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89" fontId="2" fillId="0" borderId="3" xfId="1" applyNumberFormat="1" applyFont="1" applyBorder="1" applyAlignment="1">
      <alignment horizontal="right" vertical="center"/>
    </xf>
    <xf numFmtId="190" fontId="3" fillId="0" borderId="0" xfId="1" applyNumberFormat="1" applyFont="1" applyAlignment="1">
      <alignment horizontal="right" vertical="center"/>
    </xf>
    <xf numFmtId="190" fontId="2" fillId="0" borderId="0" xfId="1" applyNumberFormat="1" applyFont="1" applyAlignment="1">
      <alignment horizontal="right" vertical="center"/>
    </xf>
    <xf numFmtId="190" fontId="2" fillId="0" borderId="3" xfId="1" applyNumberFormat="1" applyFont="1" applyBorder="1" applyAlignment="1">
      <alignment horizontal="right" vertical="center"/>
    </xf>
    <xf numFmtId="190" fontId="10" fillId="0" borderId="0" xfId="0" applyNumberFormat="1" applyFont="1"/>
    <xf numFmtId="188" fontId="10" fillId="0" borderId="0" xfId="0" applyNumberFormat="1" applyFont="1"/>
    <xf numFmtId="188" fontId="11" fillId="0" borderId="0" xfId="0" applyNumberFormat="1" applyFont="1"/>
    <xf numFmtId="188" fontId="10" fillId="0" borderId="3" xfId="0" applyNumberFormat="1" applyFont="1" applyBorder="1"/>
    <xf numFmtId="188" fontId="10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6" xfId="0" applyFont="1" applyBorder="1" applyAlignment="1">
      <alignment vertical="top" wrapText="1"/>
    </xf>
    <xf numFmtId="188" fontId="3" fillId="0" borderId="5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89" fontId="3" fillId="0" borderId="0" xfId="1" applyNumberFormat="1" applyFont="1" applyAlignment="1">
      <alignment horizontal="right"/>
    </xf>
    <xf numFmtId="0" fontId="2" fillId="0" borderId="0" xfId="0" applyFont="1" applyBorder="1" applyAlignment="1">
      <alignment horizontal="left" wrapText="1"/>
    </xf>
    <xf numFmtId="189" fontId="2" fillId="0" borderId="0" xfId="1" applyNumberFormat="1" applyFont="1" applyBorder="1" applyAlignment="1">
      <alignment horizontal="right"/>
    </xf>
    <xf numFmtId="191" fontId="3" fillId="0" borderId="0" xfId="1" applyNumberFormat="1" applyFont="1" applyAlignment="1"/>
    <xf numFmtId="191" fontId="2" fillId="0" borderId="0" xfId="1" applyNumberFormat="1" applyFont="1" applyBorder="1" applyAlignment="1"/>
    <xf numFmtId="75" fontId="3" fillId="0" borderId="3" xfId="0" applyNumberFormat="1" applyFont="1" applyBorder="1" applyAlignment="1">
      <alignment horizontal="left" vertical="center"/>
    </xf>
    <xf numFmtId="192" fontId="3" fillId="0" borderId="0" xfId="1" applyNumberFormat="1" applyFont="1" applyAlignment="1"/>
    <xf numFmtId="192" fontId="2" fillId="0" borderId="0" xfId="1" applyNumberFormat="1" applyFont="1" applyBorder="1" applyAlignment="1"/>
    <xf numFmtId="0" fontId="2" fillId="0" borderId="3" xfId="0" applyFont="1" applyBorder="1" applyAlignment="1">
      <alignment horizontal="left" wrapText="1"/>
    </xf>
    <xf numFmtId="191" fontId="2" fillId="0" borderId="3" xfId="1" applyNumberFormat="1" applyFont="1" applyBorder="1" applyAlignment="1"/>
    <xf numFmtId="192" fontId="2" fillId="0" borderId="3" xfId="1" applyNumberFormat="1" applyFont="1" applyBorder="1" applyAlignment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193" fontId="3" fillId="0" borderId="0" xfId="0" applyNumberFormat="1" applyFont="1" applyAlignment="1">
      <alignment vertical="center"/>
    </xf>
    <xf numFmtId="193" fontId="3" fillId="0" borderId="0" xfId="0" applyNumberFormat="1" applyFont="1" applyBorder="1" applyAlignment="1">
      <alignment horizontal="right" vertical="center"/>
    </xf>
    <xf numFmtId="193" fontId="2" fillId="0" borderId="0" xfId="0" applyNumberFormat="1" applyFont="1" applyBorder="1" applyAlignment="1">
      <alignment horizontal="right" vertical="center"/>
    </xf>
    <xf numFmtId="193" fontId="2" fillId="0" borderId="0" xfId="0" applyNumberFormat="1" applyFont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193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2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92" fontId="3" fillId="0" borderId="0" xfId="1" applyNumberFormat="1" applyFont="1" applyAlignment="1">
      <alignment horizontal="right" vertical="center"/>
    </xf>
    <xf numFmtId="192" fontId="2" fillId="0" borderId="0" xfId="1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 indent="1"/>
    </xf>
    <xf numFmtId="192" fontId="2" fillId="0" borderId="3" xfId="1" applyNumberFormat="1" applyFont="1" applyBorder="1" applyAlignment="1">
      <alignment horizontal="right" vertical="center"/>
    </xf>
    <xf numFmtId="192" fontId="2" fillId="0" borderId="0" xfId="1" applyNumberFormat="1" applyFont="1" applyAlignment="1">
      <alignment horizontal="left" vertical="center"/>
    </xf>
    <xf numFmtId="0" fontId="2" fillId="0" borderId="0" xfId="0" applyFont="1"/>
    <xf numFmtId="189" fontId="3" fillId="0" borderId="0" xfId="1" applyNumberFormat="1" applyFont="1" applyBorder="1" applyAlignment="1">
      <alignment horizontal="right"/>
    </xf>
    <xf numFmtId="188" fontId="3" fillId="0" borderId="3" xfId="0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0" xfId="0" applyNumberFormat="1" applyFont="1"/>
    <xf numFmtId="0" fontId="2" fillId="0" borderId="3" xfId="0" applyFont="1" applyBorder="1"/>
    <xf numFmtId="189" fontId="2" fillId="0" borderId="3" xfId="1" applyNumberFormat="1" applyFont="1" applyBorder="1" applyAlignment="1">
      <alignment horizontal="right"/>
    </xf>
    <xf numFmtId="188" fontId="2" fillId="0" borderId="3" xfId="1" applyNumberFormat="1" applyFont="1" applyBorder="1" applyAlignment="1">
      <alignment horizontal="right"/>
    </xf>
    <xf numFmtId="189" fontId="2" fillId="0" borderId="0" xfId="1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1" applyNumberFormat="1" applyFont="1" applyAlignment="1"/>
    <xf numFmtId="193" fontId="2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horizontal="right" vertical="center"/>
    </xf>
    <xf numFmtId="192" fontId="3" fillId="0" borderId="0" xfId="1" applyNumberFormat="1" applyFont="1" applyAlignment="1">
      <alignment horizontal="right"/>
    </xf>
    <xf numFmtId="192" fontId="2" fillId="0" borderId="0" xfId="1" applyNumberFormat="1" applyFont="1" applyBorder="1" applyAlignment="1">
      <alignment horizontal="right"/>
    </xf>
    <xf numFmtId="188" fontId="3" fillId="0" borderId="0" xfId="1" applyNumberFormat="1" applyFont="1" applyAlignment="1">
      <alignment horizontal="right"/>
    </xf>
    <xf numFmtId="193" fontId="2" fillId="0" borderId="3" xfId="0" applyNumberFormat="1" applyFont="1" applyBorder="1" applyAlignment="1">
      <alignment vertical="center"/>
    </xf>
    <xf numFmtId="192" fontId="2" fillId="0" borderId="3" xfId="1" applyNumberFormat="1" applyFont="1" applyBorder="1" applyAlignment="1">
      <alignment horizontal="right"/>
    </xf>
    <xf numFmtId="188" fontId="2" fillId="0" borderId="3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0" xfId="0" applyFont="1" applyBorder="1"/>
    <xf numFmtId="192" fontId="3" fillId="0" borderId="0" xfId="1" applyNumberFormat="1" applyFont="1" applyBorder="1" applyAlignment="1">
      <alignment horizontal="right"/>
    </xf>
    <xf numFmtId="189" fontId="3" fillId="0" borderId="3" xfId="1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188" fontId="2" fillId="0" borderId="3" xfId="0" applyNumberFormat="1" applyFont="1" applyBorder="1"/>
    <xf numFmtId="188" fontId="3" fillId="0" borderId="0" xfId="0" applyNumberFormat="1" applyFont="1"/>
    <xf numFmtId="0" fontId="2" fillId="0" borderId="0" xfId="1" applyNumberFormat="1" applyFont="1" applyBorder="1" applyAlignment="1">
      <alignment horizontal="left"/>
    </xf>
    <xf numFmtId="189" fontId="3" fillId="0" borderId="0" xfId="0" applyNumberFormat="1" applyFont="1" applyBorder="1" applyAlignment="1">
      <alignment horizontal="right" vertical="center"/>
    </xf>
    <xf numFmtId="194" fontId="3" fillId="0" borderId="0" xfId="0" applyNumberFormat="1" applyFont="1" applyBorder="1" applyAlignment="1">
      <alignment horizontal="right" vertical="center"/>
    </xf>
    <xf numFmtId="194" fontId="2" fillId="0" borderId="0" xfId="0" applyNumberFormat="1" applyFont="1" applyBorder="1" applyAlignment="1">
      <alignment horizontal="right" vertical="center"/>
    </xf>
    <xf numFmtId="194" fontId="2" fillId="0" borderId="3" xfId="0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3" fillId="0" borderId="0" xfId="0" applyFont="1"/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89" fontId="9" fillId="0" borderId="0" xfId="1" applyNumberFormat="1" applyFont="1" applyBorder="1" applyAlignment="1">
      <alignment horizontal="right"/>
    </xf>
    <xf numFmtId="0" fontId="9" fillId="0" borderId="0" xfId="0" applyFont="1" applyBorder="1"/>
    <xf numFmtId="189" fontId="8" fillId="0" borderId="0" xfId="1" applyNumberFormat="1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0" fontId="1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18</xdr:row>
      <xdr:rowOff>0</xdr:rowOff>
    </xdr:from>
    <xdr:to>
      <xdr:col>15</xdr:col>
      <xdr:colOff>333375</xdr:colOff>
      <xdr:row>24</xdr:row>
      <xdr:rowOff>9525</xdr:rowOff>
    </xdr:to>
    <xdr:pic>
      <xdr:nvPicPr>
        <xdr:cNvPr id="5" name="รูปภาพ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4981575"/>
          <a:ext cx="5133975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133350</xdr:colOff>
      <xdr:row>16</xdr:row>
      <xdr:rowOff>9525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276225"/>
          <a:ext cx="4933950" cy="415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7</xdr:col>
      <xdr:colOff>9525</xdr:colOff>
      <xdr:row>27</xdr:row>
      <xdr:rowOff>9525</xdr:rowOff>
    </xdr:to>
    <xdr:pic>
      <xdr:nvPicPr>
        <xdr:cNvPr id="5" name="รูปภาพ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1875"/>
          <a:ext cx="5391150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7</xdr:col>
      <xdr:colOff>9525</xdr:colOff>
      <xdr:row>36</xdr:row>
      <xdr:rowOff>19050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5667375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7</xdr:col>
      <xdr:colOff>9525</xdr:colOff>
      <xdr:row>37</xdr:row>
      <xdr:rowOff>9525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3175"/>
          <a:ext cx="6010275" cy="387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7</xdr:col>
      <xdr:colOff>9525</xdr:colOff>
      <xdr:row>22</xdr:row>
      <xdr:rowOff>9525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5391150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7</xdr:col>
      <xdr:colOff>9525</xdr:colOff>
      <xdr:row>27</xdr:row>
      <xdr:rowOff>9525</xdr:rowOff>
    </xdr:to>
    <xdr:pic>
      <xdr:nvPicPr>
        <xdr:cNvPr id="7" name="รูปภาพ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1875"/>
          <a:ext cx="5553075" cy="286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7</xdr:col>
      <xdr:colOff>9525</xdr:colOff>
      <xdr:row>17</xdr:row>
      <xdr:rowOff>9525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"/>
          <a:ext cx="5734050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7</xdr:col>
      <xdr:colOff>9525</xdr:colOff>
      <xdr:row>20</xdr:row>
      <xdr:rowOff>9525</xdr:rowOff>
    </xdr:to>
    <xdr:pic>
      <xdr:nvPicPr>
        <xdr:cNvPr id="4" name="รูปภาพ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8475"/>
          <a:ext cx="6305550" cy="249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12</xdr:row>
      <xdr:rowOff>228600</xdr:rowOff>
    </xdr:from>
    <xdr:to>
      <xdr:col>10</xdr:col>
      <xdr:colOff>323850</xdr:colOff>
      <xdr:row>24</xdr:row>
      <xdr:rowOff>0</xdr:rowOff>
    </xdr:to>
    <xdr:pic>
      <xdr:nvPicPr>
        <xdr:cNvPr id="2" name="รูปภาพ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3086100"/>
          <a:ext cx="5153025" cy="262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7</xdr:col>
      <xdr:colOff>9525</xdr:colOff>
      <xdr:row>21</xdr:row>
      <xdr:rowOff>9525</xdr:rowOff>
    </xdr:to>
    <xdr:pic>
      <xdr:nvPicPr>
        <xdr:cNvPr id="3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5625"/>
          <a:ext cx="574357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22" zoomScaleNormal="100" zoomScaleSheetLayoutView="100" zoomScalePageLayoutView="98" workbookViewId="0">
      <selection activeCell="T9" sqref="T9"/>
    </sheetView>
  </sheetViews>
  <sheetFormatPr defaultColWidth="9" defaultRowHeight="24" customHeight="1" x14ac:dyDescent="0.55000000000000004"/>
  <cols>
    <col min="1" max="1" width="22" style="1" customWidth="1"/>
    <col min="2" max="2" width="7.625" style="1" bestFit="1" customWidth="1"/>
    <col min="3" max="3" width="8" style="1" customWidth="1"/>
    <col min="4" max="4" width="7.625" style="1" bestFit="1" customWidth="1"/>
    <col min="5" max="5" width="0.625" style="1" customWidth="1"/>
    <col min="6" max="8" width="7" style="1" customWidth="1"/>
    <col min="9" max="9" width="0.75" style="1" customWidth="1"/>
    <col min="10" max="10" width="7.75" style="1" customWidth="1"/>
    <col min="11" max="11" width="7.625" style="1" bestFit="1" customWidth="1"/>
    <col min="12" max="12" width="7.25" style="1" bestFit="1" customWidth="1"/>
    <col min="13" max="13" width="9" style="7"/>
    <col min="14" max="16384" width="9" style="1"/>
  </cols>
  <sheetData>
    <row r="1" spans="1:13" ht="24" customHeight="1" x14ac:dyDescent="0.55000000000000004">
      <c r="A1" s="135" t="s">
        <v>111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pans="1:13" ht="24" customHeight="1" x14ac:dyDescent="0.55000000000000004">
      <c r="A2" s="130" t="s">
        <v>114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6" customHeight="1" x14ac:dyDescent="0.55000000000000004">
      <c r="A3" s="1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3" s="2" customFormat="1" ht="24" customHeight="1" x14ac:dyDescent="0.55000000000000004">
      <c r="A4" s="134" t="s">
        <v>14</v>
      </c>
      <c r="B4" s="134" t="s">
        <v>10</v>
      </c>
      <c r="C4" s="134"/>
      <c r="D4" s="134"/>
      <c r="E4" s="117"/>
      <c r="F4" s="134" t="s">
        <v>6</v>
      </c>
      <c r="G4" s="134"/>
      <c r="H4" s="134"/>
      <c r="I4" s="117"/>
      <c r="J4" s="134" t="s">
        <v>9</v>
      </c>
      <c r="K4" s="134"/>
      <c r="L4" s="134"/>
      <c r="M4" s="8"/>
    </row>
    <row r="5" spans="1:13" s="2" customFormat="1" ht="24" customHeight="1" x14ac:dyDescent="0.55000000000000004">
      <c r="A5" s="134"/>
      <c r="B5" s="118" t="s">
        <v>10</v>
      </c>
      <c r="C5" s="118" t="s">
        <v>4</v>
      </c>
      <c r="D5" s="118" t="s">
        <v>5</v>
      </c>
      <c r="E5" s="119"/>
      <c r="F5" s="118" t="s">
        <v>10</v>
      </c>
      <c r="G5" s="118" t="s">
        <v>7</v>
      </c>
      <c r="H5" s="118" t="s">
        <v>8</v>
      </c>
      <c r="I5" s="119"/>
      <c r="J5" s="118" t="s">
        <v>10</v>
      </c>
      <c r="K5" s="118" t="s">
        <v>7</v>
      </c>
      <c r="L5" s="118" t="s">
        <v>8</v>
      </c>
      <c r="M5" s="8"/>
    </row>
    <row r="6" spans="1:13" ht="21" customHeight="1" x14ac:dyDescent="0.25">
      <c r="A6" s="115"/>
      <c r="B6" s="137" t="s">
        <v>110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s="2" customFormat="1" ht="21.75" customHeight="1" x14ac:dyDescent="0.25">
      <c r="A7" s="122" t="s">
        <v>13</v>
      </c>
      <c r="B7" s="126">
        <v>225836.79469999997</v>
      </c>
      <c r="C7" s="126">
        <v>125524.71679999995</v>
      </c>
      <c r="D7" s="126">
        <v>100312.07790000003</v>
      </c>
      <c r="E7" s="120"/>
      <c r="F7" s="126">
        <v>53652.405700000003</v>
      </c>
      <c r="G7" s="126">
        <v>27987.172499999997</v>
      </c>
      <c r="H7" s="126">
        <v>25665.23320000001</v>
      </c>
      <c r="I7" s="120"/>
      <c r="J7" s="126">
        <v>172184.38899999968</v>
      </c>
      <c r="K7" s="126">
        <v>97537.54429999998</v>
      </c>
      <c r="L7" s="127">
        <v>74646.844699999943</v>
      </c>
      <c r="M7" s="4"/>
    </row>
    <row r="8" spans="1:13" ht="24" customHeight="1" x14ac:dyDescent="0.25">
      <c r="A8" s="12" t="s">
        <v>0</v>
      </c>
      <c r="B8" s="128">
        <v>1500.4670999999998</v>
      </c>
      <c r="C8" s="128">
        <v>559.90300000000002</v>
      </c>
      <c r="D8" s="128">
        <v>940.56409999999994</v>
      </c>
      <c r="E8" s="121"/>
      <c r="F8" s="128">
        <v>384.81180000000001</v>
      </c>
      <c r="G8" s="128" t="s">
        <v>17</v>
      </c>
      <c r="H8" s="128">
        <v>384.81180000000001</v>
      </c>
      <c r="I8" s="121"/>
      <c r="J8" s="128">
        <v>1115.6553000000001</v>
      </c>
      <c r="K8" s="128">
        <v>559.90300000000002</v>
      </c>
      <c r="L8" s="129">
        <v>555.75229999999999</v>
      </c>
      <c r="M8" s="4"/>
    </row>
    <row r="9" spans="1:13" ht="24" customHeight="1" x14ac:dyDescent="0.25">
      <c r="A9" s="12" t="s">
        <v>1</v>
      </c>
      <c r="B9" s="128">
        <v>59335.603900000002</v>
      </c>
      <c r="C9" s="128">
        <v>33250.987799999959</v>
      </c>
      <c r="D9" s="128">
        <v>26084.616099999999</v>
      </c>
      <c r="E9" s="121"/>
      <c r="F9" s="128">
        <v>3913.3875999999991</v>
      </c>
      <c r="G9" s="128">
        <v>2946.4829</v>
      </c>
      <c r="H9" s="128">
        <v>966.90470000000005</v>
      </c>
      <c r="I9" s="121"/>
      <c r="J9" s="128">
        <v>55422.216299999993</v>
      </c>
      <c r="K9" s="128">
        <v>30304.504899999964</v>
      </c>
      <c r="L9" s="129">
        <v>25117.711400000004</v>
      </c>
      <c r="M9" s="4"/>
    </row>
    <row r="10" spans="1:13" ht="24" customHeight="1" x14ac:dyDescent="0.25">
      <c r="A10" s="12" t="s">
        <v>2</v>
      </c>
      <c r="B10" s="128">
        <v>74879.426900000049</v>
      </c>
      <c r="C10" s="128">
        <v>41236.845100000035</v>
      </c>
      <c r="D10" s="128">
        <v>33642.581799999971</v>
      </c>
      <c r="E10" s="121"/>
      <c r="F10" s="128">
        <v>9759.0216999999993</v>
      </c>
      <c r="G10" s="128">
        <v>5324.8633999999993</v>
      </c>
      <c r="H10" s="128">
        <v>4434.1583000000001</v>
      </c>
      <c r="I10" s="121"/>
      <c r="J10" s="128">
        <v>65120.40520000003</v>
      </c>
      <c r="K10" s="128">
        <v>35911.981699999997</v>
      </c>
      <c r="L10" s="129">
        <v>29208.423499999972</v>
      </c>
      <c r="M10" s="4"/>
    </row>
    <row r="11" spans="1:13" ht="24" customHeight="1" x14ac:dyDescent="0.25">
      <c r="A11" s="12" t="s">
        <v>3</v>
      </c>
      <c r="B11" s="128">
        <v>29362.668200000011</v>
      </c>
      <c r="C11" s="128">
        <v>19192.264399999996</v>
      </c>
      <c r="D11" s="128">
        <v>10170.403799999998</v>
      </c>
      <c r="E11" s="121"/>
      <c r="F11" s="128">
        <v>8298.8297999999995</v>
      </c>
      <c r="G11" s="128">
        <v>6010.6179000000002</v>
      </c>
      <c r="H11" s="128">
        <v>2288.2118999999998</v>
      </c>
      <c r="I11" s="121"/>
      <c r="J11" s="128">
        <v>21063.838400000008</v>
      </c>
      <c r="K11" s="128">
        <v>13181.646500000003</v>
      </c>
      <c r="L11" s="129">
        <v>7882.1918999999989</v>
      </c>
      <c r="M11" s="4"/>
    </row>
    <row r="12" spans="1:13" ht="24" customHeight="1" x14ac:dyDescent="0.25">
      <c r="A12" s="12" t="s">
        <v>11</v>
      </c>
      <c r="B12" s="128">
        <f>SUM(B13:B15)</f>
        <v>34270.236199999999</v>
      </c>
      <c r="C12" s="128">
        <f t="shared" ref="C12" si="0">SUM(C13:C15)</f>
        <v>19049.895600000007</v>
      </c>
      <c r="D12" s="128">
        <f t="shared" ref="D12" si="1">SUM(D13:D15)</f>
        <v>15220.340600000003</v>
      </c>
      <c r="E12" s="121"/>
      <c r="F12" s="128">
        <f>SUM(F13:F15)</f>
        <v>12904.150700000004</v>
      </c>
      <c r="G12" s="128">
        <f t="shared" ref="G12:H12" si="2">SUM(G13:G15)</f>
        <v>6015.3707000000004</v>
      </c>
      <c r="H12" s="128">
        <f t="shared" si="2"/>
        <v>6888.7800000000007</v>
      </c>
      <c r="I12" s="121"/>
      <c r="J12" s="128">
        <f t="shared" ref="J12" si="3">SUM(J13:J15)</f>
        <v>21366.085500000008</v>
      </c>
      <c r="K12" s="128">
        <f t="shared" ref="K12" si="4">SUM(K13:K15)</f>
        <v>13034.524900000004</v>
      </c>
      <c r="L12" s="128">
        <f t="shared" ref="L12" si="5">SUM(L13:L15)</f>
        <v>8331.5605999999989</v>
      </c>
      <c r="M12" s="4"/>
    </row>
    <row r="13" spans="1:13" ht="24" customHeight="1" x14ac:dyDescent="0.25">
      <c r="A13" s="14" t="s">
        <v>18</v>
      </c>
      <c r="B13" s="128">
        <v>29957.694100000001</v>
      </c>
      <c r="C13" s="128">
        <v>16072.357900000008</v>
      </c>
      <c r="D13" s="128">
        <v>13885.336200000003</v>
      </c>
      <c r="E13" s="121"/>
      <c r="F13" s="128">
        <v>11205.558700000003</v>
      </c>
      <c r="G13" s="128">
        <v>4982.3652000000002</v>
      </c>
      <c r="H13" s="128">
        <v>6223.1935000000003</v>
      </c>
      <c r="I13" s="121"/>
      <c r="J13" s="128">
        <v>18752.135400000006</v>
      </c>
      <c r="K13" s="128">
        <v>11089.992700000004</v>
      </c>
      <c r="L13" s="129">
        <v>7662.1426999999985</v>
      </c>
      <c r="M13" s="4"/>
    </row>
    <row r="14" spans="1:13" ht="24" customHeight="1" x14ac:dyDescent="0.25">
      <c r="A14" s="14" t="s">
        <v>19</v>
      </c>
      <c r="B14" s="128">
        <v>4312.5421000000006</v>
      </c>
      <c r="C14" s="128">
        <v>2977.5376999999999</v>
      </c>
      <c r="D14" s="128">
        <v>1335.0044000000003</v>
      </c>
      <c r="E14" s="121"/>
      <c r="F14" s="128">
        <v>1698.5919999999999</v>
      </c>
      <c r="G14" s="128">
        <v>1033.0055000000002</v>
      </c>
      <c r="H14" s="128">
        <v>665.58649999999989</v>
      </c>
      <c r="I14" s="121"/>
      <c r="J14" s="128">
        <v>2613.9501</v>
      </c>
      <c r="K14" s="128">
        <v>1944.5322000000001</v>
      </c>
      <c r="L14" s="129">
        <v>669.41790000000003</v>
      </c>
      <c r="M14" s="4"/>
    </row>
    <row r="15" spans="1:13" ht="24" customHeight="1" x14ac:dyDescent="0.25">
      <c r="A15" s="14" t="s">
        <v>20</v>
      </c>
      <c r="B15" s="76" t="s">
        <v>17</v>
      </c>
      <c r="C15" s="76" t="s">
        <v>17</v>
      </c>
      <c r="D15" s="76" t="s">
        <v>17</v>
      </c>
      <c r="E15" s="121"/>
      <c r="F15" s="76" t="s">
        <v>17</v>
      </c>
      <c r="G15" s="76" t="s">
        <v>17</v>
      </c>
      <c r="H15" s="76" t="s">
        <v>17</v>
      </c>
      <c r="I15" s="121"/>
      <c r="J15" s="76" t="s">
        <v>17</v>
      </c>
      <c r="K15" s="76" t="s">
        <v>17</v>
      </c>
      <c r="L15" s="76" t="s">
        <v>17</v>
      </c>
      <c r="M15" s="4"/>
    </row>
    <row r="16" spans="1:13" ht="24" customHeight="1" x14ac:dyDescent="0.25">
      <c r="A16" s="14" t="s">
        <v>12</v>
      </c>
      <c r="B16" s="128">
        <f>SUM(B17:B19)</f>
        <v>26488.392399999997</v>
      </c>
      <c r="C16" s="128">
        <f t="shared" ref="C16:D16" si="6">SUM(C17:C19)</f>
        <v>12234.820899999999</v>
      </c>
      <c r="D16" s="128">
        <f t="shared" si="6"/>
        <v>14253.571499999998</v>
      </c>
      <c r="E16" s="121"/>
      <c r="F16" s="128">
        <f>SUM(F17:F19)</f>
        <v>18392.204099999999</v>
      </c>
      <c r="G16" s="128">
        <f t="shared" ref="G16:H16" si="7">SUM(G17:G19)</f>
        <v>7689.8375999999998</v>
      </c>
      <c r="H16" s="128">
        <f t="shared" si="7"/>
        <v>10702.3665</v>
      </c>
      <c r="I16" s="121"/>
      <c r="J16" s="128">
        <f t="shared" ref="J16" si="8">SUM(J17:J19)</f>
        <v>8096.188299999998</v>
      </c>
      <c r="K16" s="128">
        <f t="shared" ref="K16" si="9">SUM(K17:K19)</f>
        <v>4544.9832999999999</v>
      </c>
      <c r="L16" s="128">
        <f t="shared" ref="L16" si="10">SUM(L17:L19)</f>
        <v>3551.2050000000004</v>
      </c>
      <c r="M16" s="4"/>
    </row>
    <row r="17" spans="1:13" ht="24" customHeight="1" x14ac:dyDescent="0.25">
      <c r="A17" s="14" t="s">
        <v>21</v>
      </c>
      <c r="B17" s="128">
        <v>12779.011699999999</v>
      </c>
      <c r="C17" s="128">
        <v>6263.3430999999991</v>
      </c>
      <c r="D17" s="128">
        <v>6515.6686000000009</v>
      </c>
      <c r="E17" s="121"/>
      <c r="F17" s="128">
        <v>9382.7049000000006</v>
      </c>
      <c r="G17" s="128">
        <v>4279.6561000000002</v>
      </c>
      <c r="H17" s="128">
        <v>5103.0487999999996</v>
      </c>
      <c r="I17" s="121"/>
      <c r="J17" s="128">
        <v>3396.3067999999994</v>
      </c>
      <c r="K17" s="128">
        <v>1983.6869999999997</v>
      </c>
      <c r="L17" s="129">
        <v>1412.6198000000002</v>
      </c>
      <c r="M17" s="4"/>
    </row>
    <row r="18" spans="1:13" ht="24" customHeight="1" x14ac:dyDescent="0.25">
      <c r="A18" s="14" t="s">
        <v>22</v>
      </c>
      <c r="B18" s="128">
        <v>6682.2562999999991</v>
      </c>
      <c r="C18" s="128">
        <v>3495.2565</v>
      </c>
      <c r="D18" s="128">
        <v>3186.9998000000001</v>
      </c>
      <c r="E18" s="121"/>
      <c r="F18" s="128">
        <v>3516.7626999999998</v>
      </c>
      <c r="G18" s="128">
        <v>1638.0389</v>
      </c>
      <c r="H18" s="128">
        <v>1878.7238000000002</v>
      </c>
      <c r="I18" s="121"/>
      <c r="J18" s="128">
        <v>3165.4935999999993</v>
      </c>
      <c r="K18" s="128">
        <v>1857.2175999999999</v>
      </c>
      <c r="L18" s="129">
        <v>1308.2759999999998</v>
      </c>
      <c r="M18" s="4"/>
    </row>
    <row r="19" spans="1:13" ht="24" customHeight="1" x14ac:dyDescent="0.25">
      <c r="A19" s="14" t="s">
        <v>20</v>
      </c>
      <c r="B19" s="129">
        <v>7027.1244000000006</v>
      </c>
      <c r="C19" s="129">
        <v>2476.2212999999997</v>
      </c>
      <c r="D19" s="129">
        <v>4550.9030999999986</v>
      </c>
      <c r="E19" s="49"/>
      <c r="F19" s="128">
        <v>5492.7365</v>
      </c>
      <c r="G19" s="128">
        <v>1772.1425999999999</v>
      </c>
      <c r="H19" s="128">
        <v>3720.5938999999998</v>
      </c>
      <c r="I19" s="49"/>
      <c r="J19" s="128">
        <v>1534.3878999999999</v>
      </c>
      <c r="K19" s="128">
        <v>704.07870000000003</v>
      </c>
      <c r="L19" s="129">
        <v>830.30920000000003</v>
      </c>
      <c r="M19" s="4"/>
    </row>
    <row r="20" spans="1:13" ht="19.5" customHeight="1" x14ac:dyDescent="0.25">
      <c r="A20" s="12"/>
      <c r="B20" s="133" t="s">
        <v>16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4"/>
    </row>
    <row r="21" spans="1:13" ht="24" customHeight="1" x14ac:dyDescent="0.55000000000000004">
      <c r="A21" s="122" t="s">
        <v>13</v>
      </c>
      <c r="B21" s="123">
        <f>SUM(B22:B25,B26,B30)</f>
        <v>100.00000000000003</v>
      </c>
      <c r="C21" s="123">
        <f t="shared" ref="C21:D21" si="11">SUM(C22:C25,C26,C30)</f>
        <v>100.00000000000003</v>
      </c>
      <c r="D21" s="123">
        <f t="shared" si="11"/>
        <v>99.999999999999929</v>
      </c>
      <c r="E21" s="123"/>
      <c r="F21" s="123">
        <f t="shared" ref="F21:H21" si="12">SUM(F22:F25,F26,F30)</f>
        <v>100</v>
      </c>
      <c r="G21" s="123">
        <f t="shared" si="12"/>
        <v>100</v>
      </c>
      <c r="H21" s="123">
        <f t="shared" si="12"/>
        <v>99.999999999999972</v>
      </c>
      <c r="I21" s="123"/>
      <c r="J21" s="123">
        <f t="shared" ref="J21:L21" si="13">SUM(J22:J25,J26,J30)</f>
        <v>100.00000000000023</v>
      </c>
      <c r="K21" s="123">
        <f t="shared" si="13"/>
        <v>99.999999999999986</v>
      </c>
      <c r="L21" s="123">
        <f t="shared" si="13"/>
        <v>100.00000000000006</v>
      </c>
    </row>
    <row r="22" spans="1:13" ht="24" customHeight="1" x14ac:dyDescent="0.55000000000000004">
      <c r="A22" s="12" t="s">
        <v>0</v>
      </c>
      <c r="B22" s="76">
        <f>B8*100/$B$7</f>
        <v>0.66440329264910525</v>
      </c>
      <c r="C22" s="76">
        <f>C8*100/$C$7</f>
        <v>0.44605000056849381</v>
      </c>
      <c r="D22" s="76">
        <f>D8*100/$D$7</f>
        <v>0.93763793920971061</v>
      </c>
      <c r="E22" s="76"/>
      <c r="F22" s="76">
        <f>F8*100/$F$7</f>
        <v>0.7172312126164363</v>
      </c>
      <c r="G22" s="76" t="s">
        <v>17</v>
      </c>
      <c r="H22" s="76">
        <f>H8*100/$H$7</f>
        <v>1.4993504909980708</v>
      </c>
      <c r="I22" s="76"/>
      <c r="J22" s="76">
        <f>J8*100/$J$7</f>
        <v>0.64794218946294968</v>
      </c>
      <c r="K22" s="76">
        <f>K8*100/$K$7</f>
        <v>0.5740384423436834</v>
      </c>
      <c r="L22" s="76">
        <f>L8*100/$L$7</f>
        <v>0.74450876287340295</v>
      </c>
    </row>
    <row r="23" spans="1:13" ht="24" customHeight="1" x14ac:dyDescent="0.55000000000000004">
      <c r="A23" s="12" t="s">
        <v>1</v>
      </c>
      <c r="B23" s="76">
        <f t="shared" ref="B23:B33" si="14">B9*100/$B$7</f>
        <v>26.27366544890128</v>
      </c>
      <c r="C23" s="76">
        <f t="shared" ref="C23:C33" si="15">C9*100/$C$7</f>
        <v>26.48959396019125</v>
      </c>
      <c r="D23" s="76">
        <f t="shared" ref="D23:D33" si="16">D9*100/$D$7</f>
        <v>26.003465032399642</v>
      </c>
      <c r="E23" s="76"/>
      <c r="F23" s="76">
        <f t="shared" ref="F23:F33" si="17">F9*100/$F$7</f>
        <v>7.2939648258866399</v>
      </c>
      <c r="G23" s="76">
        <f t="shared" ref="G23:G33" si="18">G9*100/$G$7</f>
        <v>10.527976343448056</v>
      </c>
      <c r="H23" s="76">
        <f t="shared" ref="H23:H33" si="19">H9*100/$H$7</f>
        <v>3.7673715740872349</v>
      </c>
      <c r="I23" s="76"/>
      <c r="J23" s="76">
        <f t="shared" ref="J23:J33" si="20">J9*100/$J$7</f>
        <v>32.187712615456732</v>
      </c>
      <c r="K23" s="76">
        <f t="shared" ref="K23:K33" si="21">K9*100/$K$7</f>
        <v>31.069579532155569</v>
      </c>
      <c r="L23" s="76">
        <f t="shared" ref="L23:L33" si="22">L9*100/$L$7</f>
        <v>33.648724873698548</v>
      </c>
    </row>
    <row r="24" spans="1:13" ht="24" customHeight="1" x14ac:dyDescent="0.55000000000000004">
      <c r="A24" s="12" t="s">
        <v>2</v>
      </c>
      <c r="B24" s="76">
        <f t="shared" si="14"/>
        <v>33.156433609266088</v>
      </c>
      <c r="C24" s="76">
        <f t="shared" si="15"/>
        <v>32.851573898153617</v>
      </c>
      <c r="D24" s="76">
        <f t="shared" si="16"/>
        <v>33.537917371762425</v>
      </c>
      <c r="E24" s="76"/>
      <c r="F24" s="76">
        <f t="shared" si="17"/>
        <v>18.18934598118123</v>
      </c>
      <c r="G24" s="76">
        <f t="shared" si="18"/>
        <v>19.026085611184911</v>
      </c>
      <c r="H24" s="76">
        <f t="shared" si="19"/>
        <v>17.276906332571325</v>
      </c>
      <c r="I24" s="76"/>
      <c r="J24" s="76">
        <f t="shared" si="20"/>
        <v>37.820156390600637</v>
      </c>
      <c r="K24" s="76">
        <f t="shared" si="21"/>
        <v>36.818624005484629</v>
      </c>
      <c r="L24" s="76">
        <f t="shared" si="22"/>
        <v>39.128811964372282</v>
      </c>
    </row>
    <row r="25" spans="1:13" ht="24" customHeight="1" x14ac:dyDescent="0.55000000000000004">
      <c r="A25" s="12" t="s">
        <v>3</v>
      </c>
      <c r="B25" s="76">
        <f t="shared" si="14"/>
        <v>13.001720219685714</v>
      </c>
      <c r="C25" s="76">
        <f t="shared" si="15"/>
        <v>15.289629715380489</v>
      </c>
      <c r="D25" s="76">
        <f t="shared" si="16"/>
        <v>10.138762961463881</v>
      </c>
      <c r="E25" s="76"/>
      <c r="F25" s="76">
        <f t="shared" si="17"/>
        <v>15.467768298039243</v>
      </c>
      <c r="G25" s="76">
        <f t="shared" si="18"/>
        <v>21.476331344297108</v>
      </c>
      <c r="H25" s="76">
        <f t="shared" si="19"/>
        <v>8.9156092296874156</v>
      </c>
      <c r="I25" s="76"/>
      <c r="J25" s="76">
        <f t="shared" si="20"/>
        <v>12.233303217749924</v>
      </c>
      <c r="K25" s="76">
        <f t="shared" si="21"/>
        <v>13.514433436479298</v>
      </c>
      <c r="L25" s="76">
        <f t="shared" si="22"/>
        <v>10.559310218238878</v>
      </c>
    </row>
    <row r="26" spans="1:13" ht="24" customHeight="1" x14ac:dyDescent="0.55000000000000004">
      <c r="A26" s="12" t="s">
        <v>11</v>
      </c>
      <c r="B26" s="76">
        <f t="shared" si="14"/>
        <v>15.174779754346206</v>
      </c>
      <c r="C26" s="76">
        <f t="shared" si="15"/>
        <v>15.176210777955736</v>
      </c>
      <c r="D26" s="76">
        <f t="shared" si="16"/>
        <v>15.172989054391822</v>
      </c>
      <c r="E26" s="76"/>
      <c r="F26" s="76">
        <f t="shared" si="17"/>
        <v>24.051392536159852</v>
      </c>
      <c r="G26" s="76">
        <f t="shared" si="18"/>
        <v>21.493313409920209</v>
      </c>
      <c r="H26" s="76">
        <f t="shared" si="19"/>
        <v>26.84090164433027</v>
      </c>
      <c r="I26" s="76"/>
      <c r="J26" s="76">
        <f t="shared" si="20"/>
        <v>12.408840095253959</v>
      </c>
      <c r="K26" s="76">
        <f t="shared" si="21"/>
        <v>13.363597570089743</v>
      </c>
      <c r="L26" s="76">
        <f t="shared" si="22"/>
        <v>11.161303111315576</v>
      </c>
    </row>
    <row r="27" spans="1:13" ht="24" customHeight="1" x14ac:dyDescent="0.55000000000000004">
      <c r="A27" s="14" t="s">
        <v>18</v>
      </c>
      <c r="B27" s="76">
        <f t="shared" si="14"/>
        <v>13.265196284686734</v>
      </c>
      <c r="C27" s="76">
        <f t="shared" si="15"/>
        <v>12.804137949666352</v>
      </c>
      <c r="D27" s="76">
        <f t="shared" si="16"/>
        <v>13.842137946581206</v>
      </c>
      <c r="E27" s="76"/>
      <c r="F27" s="76">
        <f t="shared" si="17"/>
        <v>20.885472988213095</v>
      </c>
      <c r="G27" s="76">
        <f t="shared" si="18"/>
        <v>17.802317115099786</v>
      </c>
      <c r="H27" s="76">
        <f t="shared" si="19"/>
        <v>24.247562652187387</v>
      </c>
      <c r="I27" s="76"/>
      <c r="J27" s="76">
        <f t="shared" si="20"/>
        <v>10.890729124113594</v>
      </c>
      <c r="K27" s="76">
        <f t="shared" si="21"/>
        <v>11.369973254493765</v>
      </c>
      <c r="L27" s="76">
        <f t="shared" si="22"/>
        <v>10.264523210315954</v>
      </c>
    </row>
    <row r="28" spans="1:13" ht="24" customHeight="1" x14ac:dyDescent="0.55000000000000004">
      <c r="A28" s="14" t="s">
        <v>19</v>
      </c>
      <c r="B28" s="76">
        <f t="shared" si="14"/>
        <v>1.9095834696594733</v>
      </c>
      <c r="C28" s="76">
        <f t="shared" si="15"/>
        <v>2.3720728282893848</v>
      </c>
      <c r="D28" s="76">
        <f t="shared" si="16"/>
        <v>1.3308511078106178</v>
      </c>
      <c r="E28" s="76"/>
      <c r="F28" s="76">
        <f t="shared" si="17"/>
        <v>3.1659195479467561</v>
      </c>
      <c r="G28" s="76">
        <f t="shared" si="18"/>
        <v>3.6909962948204229</v>
      </c>
      <c r="H28" s="76">
        <f t="shared" si="19"/>
        <v>2.5933389921428796</v>
      </c>
      <c r="I28" s="76"/>
      <c r="J28" s="76">
        <f t="shared" si="20"/>
        <v>1.5181109711403658</v>
      </c>
      <c r="K28" s="76">
        <f t="shared" si="21"/>
        <v>1.9936243155959796</v>
      </c>
      <c r="L28" s="76">
        <f t="shared" si="22"/>
        <v>0.89677990099962068</v>
      </c>
    </row>
    <row r="29" spans="1:13" ht="24" customHeight="1" x14ac:dyDescent="0.55000000000000004">
      <c r="A29" s="14" t="s">
        <v>20</v>
      </c>
      <c r="B29" s="76" t="s">
        <v>17</v>
      </c>
      <c r="C29" s="76" t="s">
        <v>17</v>
      </c>
      <c r="D29" s="76" t="s">
        <v>17</v>
      </c>
      <c r="E29" s="76">
        <f t="shared" ref="E29:I29" si="23">E15/$B$7*100</f>
        <v>0</v>
      </c>
      <c r="F29" s="76" t="s">
        <v>17</v>
      </c>
      <c r="G29" s="76" t="s">
        <v>17</v>
      </c>
      <c r="H29" s="76" t="s">
        <v>17</v>
      </c>
      <c r="I29" s="76">
        <f t="shared" si="23"/>
        <v>0</v>
      </c>
      <c r="J29" s="76" t="s">
        <v>17</v>
      </c>
      <c r="K29" s="76" t="s">
        <v>17</v>
      </c>
      <c r="L29" s="76" t="s">
        <v>17</v>
      </c>
    </row>
    <row r="30" spans="1:13" ht="24" customHeight="1" x14ac:dyDescent="0.55000000000000004">
      <c r="A30" s="14" t="s">
        <v>12</v>
      </c>
      <c r="B30" s="76">
        <f>SUM(B31:B33)</f>
        <v>11.72899767515165</v>
      </c>
      <c r="C30" s="76">
        <f t="shared" ref="C30:D30" si="24">SUM(C31:C33)</f>
        <v>9.7469416477504485</v>
      </c>
      <c r="D30" s="76">
        <f t="shared" si="24"/>
        <v>14.209227640772454</v>
      </c>
      <c r="E30" s="76"/>
      <c r="F30" s="76">
        <f>SUM(F31:F33)</f>
        <v>34.280297146116595</v>
      </c>
      <c r="G30" s="76">
        <f t="shared" ref="G30" si="25">SUM(G31:G33)</f>
        <v>27.476293291149723</v>
      </c>
      <c r="H30" s="76">
        <f t="shared" ref="H30" si="26">SUM(H31:H33)</f>
        <v>41.699860728325646</v>
      </c>
      <c r="I30" s="76"/>
      <c r="J30" s="76">
        <f>SUM(J31:J33)</f>
        <v>4.7020454914760093</v>
      </c>
      <c r="K30" s="76">
        <f t="shared" ref="K30" si="27">SUM(K31:K33)</f>
        <v>4.6597270134470676</v>
      </c>
      <c r="L30" s="76">
        <f t="shared" ref="L30" si="28">SUM(L31:L33)</f>
        <v>4.757341069501364</v>
      </c>
    </row>
    <row r="31" spans="1:13" ht="24" customHeight="1" x14ac:dyDescent="0.55000000000000004">
      <c r="A31" s="14" t="s">
        <v>21</v>
      </c>
      <c r="B31" s="76">
        <f t="shared" si="14"/>
        <v>5.6585162382310417</v>
      </c>
      <c r="C31" s="76">
        <f t="shared" si="15"/>
        <v>4.9897289232521906</v>
      </c>
      <c r="D31" s="76">
        <f t="shared" si="16"/>
        <v>6.4953978986412748</v>
      </c>
      <c r="E31" s="76"/>
      <c r="F31" s="76">
        <f t="shared" si="17"/>
        <v>17.487948168557146</v>
      </c>
      <c r="G31" s="76">
        <f t="shared" si="18"/>
        <v>15.291491485965581</v>
      </c>
      <c r="H31" s="76">
        <f t="shared" si="19"/>
        <v>19.883118770960543</v>
      </c>
      <c r="I31" s="76"/>
      <c r="J31" s="76">
        <f t="shared" si="20"/>
        <v>1.9724824182522178</v>
      </c>
      <c r="K31" s="76">
        <f t="shared" si="21"/>
        <v>2.033767626852176</v>
      </c>
      <c r="L31" s="76">
        <f t="shared" si="22"/>
        <v>1.8924038995582637</v>
      </c>
    </row>
    <row r="32" spans="1:13" ht="24" customHeight="1" x14ac:dyDescent="0.55000000000000004">
      <c r="A32" s="14" t="s">
        <v>22</v>
      </c>
      <c r="B32" s="76">
        <f t="shared" si="14"/>
        <v>2.9588873278495922</v>
      </c>
      <c r="C32" s="76">
        <f t="shared" si="15"/>
        <v>2.7845165391363</v>
      </c>
      <c r="D32" s="76">
        <f t="shared" si="16"/>
        <v>3.1770848204112405</v>
      </c>
      <c r="E32" s="76"/>
      <c r="F32" s="76">
        <f t="shared" si="17"/>
        <v>6.5547157748417595</v>
      </c>
      <c r="G32" s="76">
        <f t="shared" si="18"/>
        <v>5.852820251849308</v>
      </c>
      <c r="H32" s="76">
        <f t="shared" si="19"/>
        <v>7.3201119403816666</v>
      </c>
      <c r="I32" s="76"/>
      <c r="J32" s="76">
        <f t="shared" si="20"/>
        <v>1.8384324028353147</v>
      </c>
      <c r="K32" s="76">
        <f t="shared" si="21"/>
        <v>1.904105350743386</v>
      </c>
      <c r="L32" s="76">
        <f t="shared" si="22"/>
        <v>1.7526206301925589</v>
      </c>
    </row>
    <row r="33" spans="1:13" ht="24" customHeight="1" x14ac:dyDescent="0.55000000000000004">
      <c r="A33" s="14" t="s">
        <v>20</v>
      </c>
      <c r="B33" s="79">
        <f t="shared" si="14"/>
        <v>3.1115941090710146</v>
      </c>
      <c r="C33" s="79">
        <f t="shared" si="15"/>
        <v>1.972696185361958</v>
      </c>
      <c r="D33" s="79">
        <f t="shared" si="16"/>
        <v>4.5367449217199374</v>
      </c>
      <c r="E33" s="79"/>
      <c r="F33" s="79">
        <f t="shared" si="17"/>
        <v>10.237633202717692</v>
      </c>
      <c r="G33" s="76">
        <f t="shared" si="18"/>
        <v>6.3319815533348356</v>
      </c>
      <c r="H33" s="79">
        <f t="shared" si="19"/>
        <v>14.496630016983437</v>
      </c>
      <c r="I33" s="79"/>
      <c r="J33" s="79">
        <f t="shared" si="20"/>
        <v>0.89113067038847693</v>
      </c>
      <c r="K33" s="79">
        <f t="shared" si="21"/>
        <v>0.72185403585150554</v>
      </c>
      <c r="L33" s="79">
        <f t="shared" si="22"/>
        <v>1.1123165397505417</v>
      </c>
    </row>
    <row r="34" spans="1:13" s="3" customFormat="1" ht="6" customHeight="1" x14ac:dyDescent="0.55000000000000004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9"/>
    </row>
    <row r="35" spans="1:13" s="3" customFormat="1" ht="6" customHeight="1" x14ac:dyDescent="0.55000000000000004">
      <c r="A35" s="116"/>
      <c r="M35" s="9"/>
    </row>
    <row r="36" spans="1:13" s="3" customFormat="1" ht="24" customHeight="1" x14ac:dyDescent="0.55000000000000004">
      <c r="A36" s="132" t="s">
        <v>113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9"/>
    </row>
  </sheetData>
  <mergeCells count="8">
    <mergeCell ref="A36:L36"/>
    <mergeCell ref="B20:L20"/>
    <mergeCell ref="B4:D4"/>
    <mergeCell ref="A1:L1"/>
    <mergeCell ref="B6:L6"/>
    <mergeCell ref="A4:A5"/>
    <mergeCell ref="J4:L4"/>
    <mergeCell ref="F4:H4"/>
  </mergeCells>
  <phoneticPr fontId="1" type="noConversion"/>
  <pageMargins left="0.98425196850393704" right="0.6692913385826772" top="0.98425196850393704" bottom="0.78740157480314965" header="0.31496062992125984" footer="0.31496062992125984"/>
  <pageSetup paperSize="9" scale="90" firstPageNumber="17" orientation="portrait" useFirstPageNumber="1" horizontalDpi="300" verticalDpi="300" r:id="rId1"/>
  <headerFooter alignWithMargins="0"/>
  <ignoredErrors>
    <ignoredError sqref="B3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topLeftCell="A13" workbookViewId="0">
      <selection activeCell="A14" sqref="A14"/>
    </sheetView>
  </sheetViews>
  <sheetFormatPr defaultRowHeight="18.75" x14ac:dyDescent="0.3"/>
  <cols>
    <col min="1" max="1" width="27.25" style="66" customWidth="1"/>
    <col min="2" max="7" width="8" style="66" customWidth="1"/>
    <col min="8" max="16384" width="9" style="66"/>
  </cols>
  <sheetData>
    <row r="1" spans="1:7" x14ac:dyDescent="0.3">
      <c r="A1" s="141" t="s">
        <v>90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3">
      <c r="A2" s="141"/>
      <c r="B2" s="41" t="s">
        <v>34</v>
      </c>
      <c r="C2" s="41" t="s">
        <v>35</v>
      </c>
      <c r="D2" s="41" t="s">
        <v>34</v>
      </c>
      <c r="E2" s="41" t="s">
        <v>35</v>
      </c>
      <c r="F2" s="41" t="s">
        <v>34</v>
      </c>
      <c r="G2" s="41" t="s">
        <v>36</v>
      </c>
    </row>
    <row r="3" spans="1:7" x14ac:dyDescent="0.3">
      <c r="A3" s="26" t="s">
        <v>13</v>
      </c>
      <c r="B3" s="67">
        <v>19585.411499999977</v>
      </c>
      <c r="C3" s="94">
        <f>SUM(C4:C8)</f>
        <v>100.00000000000013</v>
      </c>
      <c r="D3" s="67">
        <v>3456.9010000000007</v>
      </c>
      <c r="E3" s="95">
        <f>SUM(E4:E8)</f>
        <v>99.999999999999957</v>
      </c>
      <c r="F3" s="67">
        <v>16128.510499999999</v>
      </c>
      <c r="G3" s="92">
        <f>SUM(G4:G8)</f>
        <v>100.00000000000001</v>
      </c>
    </row>
    <row r="4" spans="1:7" x14ac:dyDescent="0.3">
      <c r="A4" s="1" t="s">
        <v>91</v>
      </c>
      <c r="B4" s="38">
        <v>8257.1721999999991</v>
      </c>
      <c r="C4" s="38">
        <f>SUM(B4*100)/$B$3</f>
        <v>42.159809611352863</v>
      </c>
      <c r="D4" s="38">
        <v>561.35559999999998</v>
      </c>
      <c r="E4" s="96">
        <f>SUM(D4*100)/$D$3</f>
        <v>16.238694715295573</v>
      </c>
      <c r="F4" s="38">
        <v>7695.8165999999974</v>
      </c>
      <c r="G4" s="71">
        <f>SUM(F4*100)/$F$3</f>
        <v>47.715606472153752</v>
      </c>
    </row>
    <row r="5" spans="1:7" x14ac:dyDescent="0.3">
      <c r="A5" s="1" t="s">
        <v>92</v>
      </c>
      <c r="B5" s="38">
        <v>4627.6845000000003</v>
      </c>
      <c r="C5" s="38">
        <f t="shared" ref="C5:C8" si="0">SUM(B5*100)/$B$3</f>
        <v>23.628221954897427</v>
      </c>
      <c r="D5" s="38">
        <v>2513.5454999999997</v>
      </c>
      <c r="E5" s="96">
        <f t="shared" ref="E5:E8" si="1">SUM(D5*100)/$D$3</f>
        <v>72.710948332046513</v>
      </c>
      <c r="F5" s="38">
        <v>2114.1390000000001</v>
      </c>
      <c r="G5" s="71">
        <f t="shared" ref="G5:G8" si="2">SUM(F5*100)/$F$3</f>
        <v>13.10808583346863</v>
      </c>
    </row>
    <row r="6" spans="1:7" x14ac:dyDescent="0.3">
      <c r="A6" s="1" t="s">
        <v>93</v>
      </c>
      <c r="B6" s="38">
        <v>209.345</v>
      </c>
      <c r="C6" s="38">
        <f t="shared" si="0"/>
        <v>1.0688823157991869</v>
      </c>
      <c r="D6" s="38">
        <v>209.345</v>
      </c>
      <c r="E6" s="96">
        <f t="shared" si="1"/>
        <v>6.0558575440835583</v>
      </c>
      <c r="F6" s="113" t="s">
        <v>17</v>
      </c>
      <c r="G6" s="113" t="s">
        <v>17</v>
      </c>
    </row>
    <row r="7" spans="1:7" x14ac:dyDescent="0.3">
      <c r="A7" s="1" t="s">
        <v>94</v>
      </c>
      <c r="B7" s="38">
        <v>6205.9198000000033</v>
      </c>
      <c r="C7" s="38">
        <f t="shared" si="0"/>
        <v>31.686440695923139</v>
      </c>
      <c r="D7" s="38">
        <v>72.158699999999996</v>
      </c>
      <c r="E7" s="96">
        <f t="shared" si="1"/>
        <v>2.0873811543923297</v>
      </c>
      <c r="F7" s="38">
        <v>6133.7611000000034</v>
      </c>
      <c r="G7" s="71">
        <f t="shared" si="2"/>
        <v>38.030549070231899</v>
      </c>
    </row>
    <row r="8" spans="1:7" x14ac:dyDescent="0.3">
      <c r="A8" s="55" t="s">
        <v>95</v>
      </c>
      <c r="B8" s="73">
        <v>285.29000000000002</v>
      </c>
      <c r="C8" s="73">
        <f t="shared" si="0"/>
        <v>1.4566454220275147</v>
      </c>
      <c r="D8" s="73">
        <v>100.4962</v>
      </c>
      <c r="E8" s="97">
        <f t="shared" si="1"/>
        <v>2.9071182541819969</v>
      </c>
      <c r="F8" s="73">
        <v>184.7938</v>
      </c>
      <c r="G8" s="91">
        <f t="shared" si="2"/>
        <v>1.1457586241457327</v>
      </c>
    </row>
  </sheetData>
  <mergeCells count="4">
    <mergeCell ref="D1:E1"/>
    <mergeCell ref="F1:G1"/>
    <mergeCell ref="A1:A2"/>
    <mergeCell ref="B1:C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opLeftCell="A13" workbookViewId="0">
      <selection activeCell="J29" sqref="J29"/>
    </sheetView>
  </sheetViews>
  <sheetFormatPr defaultRowHeight="18.75" x14ac:dyDescent="0.3"/>
  <cols>
    <col min="1" max="1" width="22.625" style="66" customWidth="1"/>
    <col min="2" max="7" width="8" style="66" customWidth="1"/>
    <col min="8" max="16384" width="9" style="66"/>
  </cols>
  <sheetData>
    <row r="1" spans="1:7" x14ac:dyDescent="0.3">
      <c r="A1" s="141" t="s">
        <v>96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3">
      <c r="A2" s="141"/>
      <c r="B2" s="41" t="s">
        <v>38</v>
      </c>
      <c r="C2" s="41" t="s">
        <v>37</v>
      </c>
      <c r="D2" s="41" t="s">
        <v>104</v>
      </c>
      <c r="E2" s="41" t="s">
        <v>37</v>
      </c>
      <c r="F2" s="41" t="s">
        <v>104</v>
      </c>
      <c r="G2" s="41" t="s">
        <v>37</v>
      </c>
    </row>
    <row r="3" spans="1:7" x14ac:dyDescent="0.3">
      <c r="A3" s="26" t="s">
        <v>13</v>
      </c>
      <c r="B3" s="98">
        <v>23118.862399999987</v>
      </c>
      <c r="C3" s="98">
        <f>SUM(C4:C12)</f>
        <v>100.00000000000003</v>
      </c>
      <c r="D3" s="98">
        <v>4705.75</v>
      </c>
      <c r="E3" s="69">
        <f>SUM(E4:E12)</f>
        <v>100</v>
      </c>
      <c r="F3" s="98">
        <v>18413.112399999991</v>
      </c>
      <c r="G3" s="92">
        <f>SUM(G4:G12)</f>
        <v>100.00000000000001</v>
      </c>
    </row>
    <row r="4" spans="1:7" x14ac:dyDescent="0.3">
      <c r="A4" s="60" t="s">
        <v>105</v>
      </c>
      <c r="B4" s="99">
        <v>195.48559999999998</v>
      </c>
      <c r="C4" s="49">
        <f>SUM(B4*100)/$B$3</f>
        <v>0.845567556991905</v>
      </c>
      <c r="D4" s="99" t="s">
        <v>17</v>
      </c>
      <c r="E4" s="79" t="s">
        <v>17</v>
      </c>
      <c r="F4" s="99">
        <v>195.48559999999998</v>
      </c>
      <c r="G4" s="71">
        <f>SUM(F4*100)/$F$3</f>
        <v>1.0616651642228614</v>
      </c>
    </row>
    <row r="5" spans="1:7" x14ac:dyDescent="0.3">
      <c r="A5" s="1" t="s">
        <v>97</v>
      </c>
      <c r="B5" s="99">
        <v>214.47919999999999</v>
      </c>
      <c r="C5" s="49">
        <f t="shared" ref="C5:C12" si="0">SUM(B5*100)/$B$3</f>
        <v>0.92772384855753154</v>
      </c>
      <c r="D5" s="99" t="s">
        <v>17</v>
      </c>
      <c r="E5" s="79" t="s">
        <v>17</v>
      </c>
      <c r="F5" s="99">
        <v>214.47919999999999</v>
      </c>
      <c r="G5" s="71">
        <f t="shared" ref="G5:G12" si="1">SUM(F5*100)/$F$3</f>
        <v>1.1648177415133798</v>
      </c>
    </row>
    <row r="6" spans="1:7" x14ac:dyDescent="0.3">
      <c r="A6" s="1" t="s">
        <v>98</v>
      </c>
      <c r="B6" s="99">
        <v>1033.3943999999999</v>
      </c>
      <c r="C6" s="49">
        <f t="shared" si="0"/>
        <v>4.4699189005078397</v>
      </c>
      <c r="D6" s="99" t="s">
        <v>17</v>
      </c>
      <c r="E6" s="79" t="s">
        <v>17</v>
      </c>
      <c r="F6" s="99">
        <v>1033.3943999999999</v>
      </c>
      <c r="G6" s="71">
        <f t="shared" si="1"/>
        <v>5.6122744354724103</v>
      </c>
    </row>
    <row r="7" spans="1:7" x14ac:dyDescent="0.3">
      <c r="A7" s="1" t="s">
        <v>109</v>
      </c>
      <c r="B7" s="99">
        <v>13076.951399999994</v>
      </c>
      <c r="C7" s="49">
        <f t="shared" si="0"/>
        <v>56.563991660766149</v>
      </c>
      <c r="D7" s="99">
        <v>2269.4793</v>
      </c>
      <c r="E7" s="79">
        <f t="shared" ref="E7:E12" si="2">SUM(D7*100)/$D$3</f>
        <v>48.227791531636825</v>
      </c>
      <c r="F7" s="99">
        <v>10807.472099999997</v>
      </c>
      <c r="G7" s="71">
        <f t="shared" si="1"/>
        <v>58.694433973041967</v>
      </c>
    </row>
    <row r="8" spans="1:7" x14ac:dyDescent="0.3">
      <c r="A8" s="1" t="s">
        <v>99</v>
      </c>
      <c r="B8" s="99">
        <v>4118.7061000000003</v>
      </c>
      <c r="C8" s="49">
        <f t="shared" si="0"/>
        <v>17.815349340026362</v>
      </c>
      <c r="D8" s="99">
        <v>1344.7045000000001</v>
      </c>
      <c r="E8" s="79">
        <f t="shared" si="2"/>
        <v>28.575774318652716</v>
      </c>
      <c r="F8" s="99">
        <v>2774.0016000000001</v>
      </c>
      <c r="G8" s="71">
        <f t="shared" si="1"/>
        <v>15.065359618398906</v>
      </c>
    </row>
    <row r="9" spans="1:7" x14ac:dyDescent="0.3">
      <c r="A9" s="1" t="s">
        <v>100</v>
      </c>
      <c r="B9" s="99">
        <v>1060.6091999999999</v>
      </c>
      <c r="C9" s="49">
        <f t="shared" si="0"/>
        <v>4.5876357653307389</v>
      </c>
      <c r="D9" s="99">
        <v>836.68439999999998</v>
      </c>
      <c r="E9" s="79">
        <f t="shared" si="2"/>
        <v>17.780043563725229</v>
      </c>
      <c r="F9" s="99">
        <v>223.9248</v>
      </c>
      <c r="G9" s="71">
        <f t="shared" si="1"/>
        <v>1.2161159674450264</v>
      </c>
    </row>
    <row r="10" spans="1:7" x14ac:dyDescent="0.3">
      <c r="A10" s="1" t="s">
        <v>101</v>
      </c>
      <c r="B10" s="99">
        <v>2891.2400000000007</v>
      </c>
      <c r="C10" s="49">
        <f t="shared" si="0"/>
        <v>12.505978667877717</v>
      </c>
      <c r="D10" s="99" t="s">
        <v>17</v>
      </c>
      <c r="E10" s="79" t="s">
        <v>17</v>
      </c>
      <c r="F10" s="99">
        <v>2891.2400000000007</v>
      </c>
      <c r="G10" s="71">
        <f t="shared" si="1"/>
        <v>15.702071095813231</v>
      </c>
    </row>
    <row r="11" spans="1:7" x14ac:dyDescent="0.3">
      <c r="A11" s="1" t="s">
        <v>102</v>
      </c>
      <c r="B11" s="50">
        <v>242.70650000000001</v>
      </c>
      <c r="C11" s="49">
        <f t="shared" si="0"/>
        <v>1.049820254131536</v>
      </c>
      <c r="D11" s="50">
        <v>154.38560000000001</v>
      </c>
      <c r="E11" s="79">
        <f t="shared" si="2"/>
        <v>3.2807862721139034</v>
      </c>
      <c r="F11" s="50">
        <v>88.320899999999995</v>
      </c>
      <c r="G11" s="71">
        <f t="shared" si="1"/>
        <v>0.4796630688030778</v>
      </c>
    </row>
    <row r="12" spans="1:7" x14ac:dyDescent="0.3">
      <c r="A12" s="55" t="s">
        <v>103</v>
      </c>
      <c r="B12" s="56">
        <v>285.29000000000002</v>
      </c>
      <c r="C12" s="100">
        <f t="shared" si="0"/>
        <v>1.2340140058102522</v>
      </c>
      <c r="D12" s="56">
        <v>100.4962</v>
      </c>
      <c r="E12" s="85">
        <f t="shared" si="2"/>
        <v>2.1356043138713279</v>
      </c>
      <c r="F12" s="56">
        <v>184.7938</v>
      </c>
      <c r="G12" s="91">
        <f t="shared" si="1"/>
        <v>1.0035989352891808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opLeftCell="A16" workbookViewId="0">
      <selection activeCell="J2" sqref="J2"/>
    </sheetView>
  </sheetViews>
  <sheetFormatPr defaultRowHeight="21.75" x14ac:dyDescent="0.5"/>
  <cols>
    <col min="1" max="1" width="17" style="10" customWidth="1"/>
    <col min="2" max="2" width="8.375" style="10" customWidth="1"/>
    <col min="3" max="3" width="7.5" style="10" customWidth="1"/>
    <col min="4" max="4" width="8.375" style="10" customWidth="1"/>
    <col min="5" max="5" width="7.5" style="10" customWidth="1"/>
    <col min="6" max="6" width="8.375" style="10" customWidth="1"/>
    <col min="7" max="7" width="7.5" style="10" customWidth="1"/>
    <col min="8" max="16384" width="9" style="10"/>
  </cols>
  <sheetData>
    <row r="1" spans="1:9" x14ac:dyDescent="0.5">
      <c r="A1" s="142" t="s">
        <v>14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9" x14ac:dyDescent="0.5">
      <c r="A2" s="143"/>
      <c r="B2" s="41" t="s">
        <v>38</v>
      </c>
      <c r="C2" s="41" t="s">
        <v>35</v>
      </c>
      <c r="D2" s="41" t="s">
        <v>38</v>
      </c>
      <c r="E2" s="41" t="s">
        <v>35</v>
      </c>
      <c r="F2" s="41" t="s">
        <v>38</v>
      </c>
      <c r="G2" s="41" t="s">
        <v>36</v>
      </c>
    </row>
    <row r="3" spans="1:9" x14ac:dyDescent="0.5">
      <c r="A3" s="26" t="s">
        <v>13</v>
      </c>
      <c r="B3" s="11">
        <v>236571.77850000034</v>
      </c>
      <c r="C3" s="17">
        <f>SUM(C4:C8,C12)</f>
        <v>99.999999999999886</v>
      </c>
      <c r="D3" s="11">
        <v>51756.88620000003</v>
      </c>
      <c r="E3" s="17">
        <f>SUM(E4:E8,E12)</f>
        <v>99.999999999999943</v>
      </c>
      <c r="F3" s="11">
        <v>184814.89229999998</v>
      </c>
      <c r="G3" s="22">
        <f>SUM(G4:G8,G12)</f>
        <v>100.00000000000006</v>
      </c>
    </row>
    <row r="4" spans="1:9" x14ac:dyDescent="0.5">
      <c r="A4" s="12" t="s">
        <v>0</v>
      </c>
      <c r="B4" s="13">
        <v>1080.2854</v>
      </c>
      <c r="C4" s="18">
        <f t="shared" ref="C4:C15" si="0">SUM(B4*100)/$B$3</f>
        <v>0.45664170377786562</v>
      </c>
      <c r="D4" s="13">
        <v>279.41419999999999</v>
      </c>
      <c r="E4" s="18">
        <f t="shared" ref="E4:E15" si="1">SUM(D4*100)/$D$3</f>
        <v>0.53985898402056465</v>
      </c>
      <c r="F4" s="13">
        <v>800.87120000000004</v>
      </c>
      <c r="G4" s="21">
        <f t="shared" ref="G4:G10" si="2">SUM(F4*100)/$F$3</f>
        <v>0.43333694056428601</v>
      </c>
      <c r="I4" s="20"/>
    </row>
    <row r="5" spans="1:9" x14ac:dyDescent="0.5">
      <c r="A5" s="12" t="s">
        <v>1</v>
      </c>
      <c r="B5" s="13">
        <v>70932.923400000043</v>
      </c>
      <c r="C5" s="18">
        <f t="shared" si="0"/>
        <v>29.983679308561289</v>
      </c>
      <c r="D5" s="13">
        <v>3843.2183999999997</v>
      </c>
      <c r="E5" s="18">
        <f t="shared" si="1"/>
        <v>7.425520896193321</v>
      </c>
      <c r="F5" s="13">
        <v>67089.705000000031</v>
      </c>
      <c r="G5" s="21">
        <f t="shared" si="2"/>
        <v>36.301027566056177</v>
      </c>
    </row>
    <row r="6" spans="1:9" x14ac:dyDescent="0.5">
      <c r="A6" s="12" t="s">
        <v>2</v>
      </c>
      <c r="B6" s="13">
        <v>76755.584300000031</v>
      </c>
      <c r="C6" s="18">
        <f t="shared" si="0"/>
        <v>32.444945372044842</v>
      </c>
      <c r="D6" s="13">
        <v>11188.9499</v>
      </c>
      <c r="E6" s="18">
        <f t="shared" si="1"/>
        <v>21.618282554254574</v>
      </c>
      <c r="F6" s="13">
        <v>65566.634400000083</v>
      </c>
      <c r="G6" s="21">
        <f t="shared" si="2"/>
        <v>35.476921574896316</v>
      </c>
    </row>
    <row r="7" spans="1:9" x14ac:dyDescent="0.5">
      <c r="A7" s="12" t="s">
        <v>3</v>
      </c>
      <c r="B7" s="13">
        <v>31907.606999999989</v>
      </c>
      <c r="C7" s="18">
        <f t="shared" si="0"/>
        <v>13.487495085978711</v>
      </c>
      <c r="D7" s="13">
        <v>5475.0517</v>
      </c>
      <c r="E7" s="18">
        <f t="shared" si="1"/>
        <v>10.578402415561076</v>
      </c>
      <c r="F7" s="13">
        <v>26432.555299999985</v>
      </c>
      <c r="G7" s="21">
        <f t="shared" si="2"/>
        <v>14.302178234150878</v>
      </c>
    </row>
    <row r="8" spans="1:9" x14ac:dyDescent="0.5">
      <c r="A8" s="12" t="s">
        <v>11</v>
      </c>
      <c r="B8" s="13">
        <f>SUM(B9:B11)</f>
        <v>27959.933799999992</v>
      </c>
      <c r="C8" s="18">
        <f t="shared" si="0"/>
        <v>11.818795114650563</v>
      </c>
      <c r="D8" s="13">
        <f>SUM(D9:D11)</f>
        <v>11557.286199999999</v>
      </c>
      <c r="E8" s="18">
        <f t="shared" si="1"/>
        <v>22.329948821380203</v>
      </c>
      <c r="F8" s="13">
        <f>SUM(F9:F11)</f>
        <v>16402.6476</v>
      </c>
      <c r="G8" s="21">
        <f t="shared" si="2"/>
        <v>8.875176343134985</v>
      </c>
    </row>
    <row r="9" spans="1:9" x14ac:dyDescent="0.5">
      <c r="A9" s="14" t="s">
        <v>18</v>
      </c>
      <c r="B9" s="13">
        <v>24184.45849999999</v>
      </c>
      <c r="C9" s="18">
        <f t="shared" si="0"/>
        <v>10.222884003046863</v>
      </c>
      <c r="D9" s="13">
        <v>9776.5855999999985</v>
      </c>
      <c r="E9" s="18">
        <f t="shared" si="1"/>
        <v>18.889439295519274</v>
      </c>
      <c r="F9" s="13">
        <v>14407.872900000002</v>
      </c>
      <c r="G9" s="21">
        <f t="shared" si="2"/>
        <v>7.7958397836319842</v>
      </c>
    </row>
    <row r="10" spans="1:9" x14ac:dyDescent="0.5">
      <c r="A10" s="14" t="s">
        <v>19</v>
      </c>
      <c r="B10" s="13">
        <v>3621.9012000000002</v>
      </c>
      <c r="C10" s="18">
        <f t="shared" si="0"/>
        <v>1.530994619461761</v>
      </c>
      <c r="D10" s="13">
        <v>1627.1264999999999</v>
      </c>
      <c r="E10" s="18">
        <f t="shared" si="1"/>
        <v>3.1437874637829335</v>
      </c>
      <c r="F10" s="13">
        <v>1994.7746999999997</v>
      </c>
      <c r="G10" s="21">
        <f t="shared" si="2"/>
        <v>1.0793365595030027</v>
      </c>
    </row>
    <row r="11" spans="1:9" x14ac:dyDescent="0.5">
      <c r="A11" s="14" t="s">
        <v>20</v>
      </c>
      <c r="B11" s="13">
        <v>153.57409999999999</v>
      </c>
      <c r="C11" s="18">
        <f t="shared" si="0"/>
        <v>6.4916492141939813E-2</v>
      </c>
      <c r="D11" s="13">
        <v>153.57409999999999</v>
      </c>
      <c r="E11" s="18">
        <f t="shared" si="1"/>
        <v>0.2967220620779924</v>
      </c>
      <c r="F11" s="13">
        <v>0</v>
      </c>
      <c r="G11" s="24" t="s">
        <v>17</v>
      </c>
    </row>
    <row r="12" spans="1:9" x14ac:dyDescent="0.5">
      <c r="A12" s="14" t="s">
        <v>12</v>
      </c>
      <c r="B12" s="13">
        <f>SUM(B13:B15)</f>
        <v>27935.444599999999</v>
      </c>
      <c r="C12" s="18">
        <f t="shared" si="0"/>
        <v>11.808443414986611</v>
      </c>
      <c r="D12" s="13">
        <f>SUM(D13:D15)</f>
        <v>19412.965799999998</v>
      </c>
      <c r="E12" s="18">
        <f t="shared" si="1"/>
        <v>37.507986328590199</v>
      </c>
      <c r="F12" s="13">
        <f>SUM(F13:F15)</f>
        <v>8522.4788000000008</v>
      </c>
      <c r="G12" s="21">
        <f>SUM(F12*100)/$F$3</f>
        <v>4.6113593411974207</v>
      </c>
    </row>
    <row r="13" spans="1:9" x14ac:dyDescent="0.5">
      <c r="A13" s="14" t="s">
        <v>21</v>
      </c>
      <c r="B13" s="13">
        <v>11683.2431</v>
      </c>
      <c r="C13" s="18">
        <f t="shared" si="0"/>
        <v>4.9385616382809516</v>
      </c>
      <c r="D13" s="13">
        <v>9038.8774999999987</v>
      </c>
      <c r="E13" s="18">
        <f t="shared" si="1"/>
        <v>17.464106061310918</v>
      </c>
      <c r="F13" s="13">
        <v>2644.3656000000005</v>
      </c>
      <c r="G13" s="21">
        <f>SUM(F13*100)/$F$3</f>
        <v>1.4308184622414224</v>
      </c>
    </row>
    <row r="14" spans="1:9" x14ac:dyDescent="0.5">
      <c r="A14" s="14" t="s">
        <v>22</v>
      </c>
      <c r="B14" s="13">
        <v>9452.9260000000031</v>
      </c>
      <c r="C14" s="18">
        <f t="shared" si="0"/>
        <v>3.9957961426916313</v>
      </c>
      <c r="D14" s="13">
        <v>5177.2566999999999</v>
      </c>
      <c r="E14" s="18">
        <f t="shared" si="1"/>
        <v>10.003029703127691</v>
      </c>
      <c r="F14" s="13">
        <v>4275.6693000000005</v>
      </c>
      <c r="G14" s="21">
        <f>SUM(F14*100)/$F$3</f>
        <v>2.313487428848287</v>
      </c>
    </row>
    <row r="15" spans="1:9" x14ac:dyDescent="0.5">
      <c r="A15" s="15" t="s">
        <v>20</v>
      </c>
      <c r="B15" s="16">
        <v>6799.275499999997</v>
      </c>
      <c r="C15" s="19">
        <f t="shared" si="0"/>
        <v>2.8740856340140279</v>
      </c>
      <c r="D15" s="16">
        <v>5196.8315999999995</v>
      </c>
      <c r="E15" s="19">
        <f t="shared" si="1"/>
        <v>10.04085056415159</v>
      </c>
      <c r="F15" s="16">
        <v>1602.4439</v>
      </c>
      <c r="G15" s="23">
        <f>SUM(F15*100)/$F$3</f>
        <v>0.86705345010771084</v>
      </c>
    </row>
    <row r="18" spans="1:7" ht="22.5" thickBot="1" x14ac:dyDescent="0.55000000000000004"/>
    <row r="19" spans="1:7" ht="22.5" thickBot="1" x14ac:dyDescent="0.55000000000000004">
      <c r="A19" s="138" t="s">
        <v>23</v>
      </c>
      <c r="B19" s="140" t="s">
        <v>10</v>
      </c>
      <c r="C19" s="140"/>
      <c r="D19" s="140" t="s">
        <v>4</v>
      </c>
      <c r="E19" s="140"/>
      <c r="F19" s="140" t="s">
        <v>5</v>
      </c>
      <c r="G19" s="140"/>
    </row>
    <row r="20" spans="1:7" ht="22.5" thickBot="1" x14ac:dyDescent="0.55000000000000004">
      <c r="A20" s="139"/>
      <c r="B20" s="27" t="s">
        <v>15</v>
      </c>
      <c r="C20" s="27" t="s">
        <v>16</v>
      </c>
      <c r="D20" s="27" t="s">
        <v>15</v>
      </c>
      <c r="E20" s="27" t="s">
        <v>16</v>
      </c>
      <c r="F20" s="27" t="s">
        <v>15</v>
      </c>
      <c r="G20" s="27" t="s">
        <v>16</v>
      </c>
    </row>
    <row r="21" spans="1:7" x14ac:dyDescent="0.5">
      <c r="A21" s="28" t="s">
        <v>24</v>
      </c>
      <c r="B21" s="29">
        <v>236572</v>
      </c>
      <c r="C21" s="34">
        <v>100</v>
      </c>
      <c r="D21" s="29">
        <v>131735</v>
      </c>
      <c r="E21" s="34">
        <v>100</v>
      </c>
      <c r="F21" s="29">
        <v>104836</v>
      </c>
      <c r="G21" s="34">
        <v>100</v>
      </c>
    </row>
    <row r="22" spans="1:7" x14ac:dyDescent="0.5">
      <c r="A22" s="30" t="s">
        <v>6</v>
      </c>
      <c r="B22" s="31">
        <v>51757</v>
      </c>
      <c r="C22" s="32">
        <v>21.9</v>
      </c>
      <c r="D22" s="31">
        <v>26488</v>
      </c>
      <c r="E22" s="32">
        <v>20.100000000000001</v>
      </c>
      <c r="F22" s="31">
        <v>25269</v>
      </c>
      <c r="G22" s="32">
        <v>24.1</v>
      </c>
    </row>
    <row r="23" spans="1:7" x14ac:dyDescent="0.5">
      <c r="A23" s="30" t="s">
        <v>9</v>
      </c>
      <c r="B23" s="31">
        <v>184815</v>
      </c>
      <c r="C23" s="32">
        <v>78.099999999999994</v>
      </c>
      <c r="D23" s="31">
        <v>105248</v>
      </c>
      <c r="E23" s="32">
        <v>79.900000000000006</v>
      </c>
      <c r="F23" s="31">
        <v>79567</v>
      </c>
      <c r="G23" s="32">
        <v>75.900000000000006</v>
      </c>
    </row>
    <row r="24" spans="1:7" ht="22.5" thickBot="1" x14ac:dyDescent="0.55000000000000004">
      <c r="A24" s="33"/>
      <c r="B24" s="33"/>
      <c r="C24" s="33"/>
      <c r="D24" s="27"/>
      <c r="E24" s="33"/>
      <c r="F24" s="27"/>
      <c r="G24" s="27"/>
    </row>
  </sheetData>
  <mergeCells count="8">
    <mergeCell ref="A19:A20"/>
    <mergeCell ref="B19:C19"/>
    <mergeCell ref="D19:E19"/>
    <mergeCell ref="F19:G19"/>
    <mergeCell ref="D1:E1"/>
    <mergeCell ref="F1:G1"/>
    <mergeCell ref="A1:A2"/>
    <mergeCell ref="B1:C1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opLeftCell="A19" workbookViewId="0">
      <selection activeCell="A19" sqref="A19"/>
    </sheetView>
  </sheetViews>
  <sheetFormatPr defaultColWidth="24.625" defaultRowHeight="21.75" x14ac:dyDescent="0.5"/>
  <cols>
    <col min="1" max="1" width="26.25" style="10" customWidth="1"/>
    <col min="2" max="7" width="8" style="10" customWidth="1"/>
    <col min="8" max="16384" width="24.625" style="10"/>
  </cols>
  <sheetData>
    <row r="1" spans="1:7" x14ac:dyDescent="0.5">
      <c r="A1" s="142" t="s">
        <v>25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5">
      <c r="A2" s="143"/>
      <c r="B2" s="41" t="s">
        <v>34</v>
      </c>
      <c r="C2" s="41" t="s">
        <v>35</v>
      </c>
      <c r="D2" s="41" t="s">
        <v>34</v>
      </c>
      <c r="E2" s="41" t="s">
        <v>35</v>
      </c>
      <c r="F2" s="41" t="s">
        <v>34</v>
      </c>
      <c r="G2" s="41" t="s">
        <v>35</v>
      </c>
    </row>
    <row r="3" spans="1:7" x14ac:dyDescent="0.5">
      <c r="A3" s="35" t="s">
        <v>13</v>
      </c>
      <c r="B3" s="39">
        <v>236571.77850000034</v>
      </c>
      <c r="C3" s="42">
        <f>SUM(C4:C12)</f>
        <v>99.999999999999815</v>
      </c>
      <c r="D3" s="39">
        <v>51756.88620000003</v>
      </c>
      <c r="E3" s="42">
        <f>SUM(E4:E12)</f>
        <v>99.999999999999943</v>
      </c>
      <c r="F3" s="39">
        <v>184814.89229999998</v>
      </c>
      <c r="G3" s="42">
        <f>SUM(G4:G12)</f>
        <v>99.999999999999986</v>
      </c>
    </row>
    <row r="4" spans="1:7" ht="40.5" x14ac:dyDescent="0.5">
      <c r="A4" s="37" t="s">
        <v>26</v>
      </c>
      <c r="B4" s="40">
        <v>7033.5367999999999</v>
      </c>
      <c r="C4" s="43">
        <f>SUM(B4*100)/$B$3</f>
        <v>2.9731089839188023</v>
      </c>
      <c r="D4" s="40">
        <v>4045.7510999999995</v>
      </c>
      <c r="E4" s="43">
        <f>SUM(D4*100)/$D$3</f>
        <v>7.8168363613806369</v>
      </c>
      <c r="F4" s="40">
        <v>2987.7857000000004</v>
      </c>
      <c r="G4" s="43">
        <f>SUM(F4*100)/$F$3</f>
        <v>1.6166368753174341</v>
      </c>
    </row>
    <row r="5" spans="1:7" x14ac:dyDescent="0.5">
      <c r="A5" s="37" t="s">
        <v>27</v>
      </c>
      <c r="B5" s="40">
        <v>10288.457599999996</v>
      </c>
      <c r="C5" s="43">
        <f t="shared" ref="C5:C12" si="0">SUM(B5*100)/$B$3</f>
        <v>4.3489792676179171</v>
      </c>
      <c r="D5" s="40">
        <v>9928.2522999999965</v>
      </c>
      <c r="E5" s="43">
        <f t="shared" ref="E5:E12" si="1">SUM(D5*100)/$D$3</f>
        <v>19.182476050887292</v>
      </c>
      <c r="F5" s="40">
        <v>360.20529999999997</v>
      </c>
      <c r="G5" s="43">
        <f t="shared" ref="G5:G12" si="2">SUM(F5*100)/$F$3</f>
        <v>0.19490058161292451</v>
      </c>
    </row>
    <row r="6" spans="1:7" ht="40.5" x14ac:dyDescent="0.5">
      <c r="A6" s="37" t="s">
        <v>28</v>
      </c>
      <c r="B6" s="40">
        <v>6247.3575999999975</v>
      </c>
      <c r="C6" s="43">
        <f t="shared" si="0"/>
        <v>2.6407873498740209</v>
      </c>
      <c r="D6" s="40">
        <v>3846.3443000000002</v>
      </c>
      <c r="E6" s="43">
        <f t="shared" si="1"/>
        <v>7.4315604789995993</v>
      </c>
      <c r="F6" s="40">
        <v>2401.0133000000001</v>
      </c>
      <c r="G6" s="43">
        <f t="shared" si="2"/>
        <v>1.2991449282683161</v>
      </c>
    </row>
    <row r="7" spans="1:7" x14ac:dyDescent="0.5">
      <c r="A7" s="37" t="s">
        <v>29</v>
      </c>
      <c r="B7" s="40">
        <v>6469.4003999999995</v>
      </c>
      <c r="C7" s="43">
        <f t="shared" si="0"/>
        <v>2.7346458825391933</v>
      </c>
      <c r="D7" s="40">
        <v>5737.7280999999994</v>
      </c>
      <c r="E7" s="43">
        <f t="shared" si="1"/>
        <v>11.085922127981487</v>
      </c>
      <c r="F7" s="40">
        <v>731.67229999999995</v>
      </c>
      <c r="G7" s="43">
        <f t="shared" si="2"/>
        <v>0.39589466568111625</v>
      </c>
    </row>
    <row r="8" spans="1:7" ht="40.5" x14ac:dyDescent="0.5">
      <c r="A8" s="37" t="s">
        <v>30</v>
      </c>
      <c r="B8" s="40">
        <v>34960.062900000004</v>
      </c>
      <c r="C8" s="43">
        <f t="shared" si="0"/>
        <v>14.777782507138719</v>
      </c>
      <c r="D8" s="40">
        <v>9493.7387000000017</v>
      </c>
      <c r="E8" s="43">
        <f t="shared" si="1"/>
        <v>18.342947957329002</v>
      </c>
      <c r="F8" s="40">
        <v>25466.324200000006</v>
      </c>
      <c r="G8" s="43">
        <f t="shared" si="2"/>
        <v>13.779368038513859</v>
      </c>
    </row>
    <row r="9" spans="1:7" ht="40.5" x14ac:dyDescent="0.5">
      <c r="A9" s="37" t="s">
        <v>31</v>
      </c>
      <c r="B9" s="40">
        <v>128507.17549999994</v>
      </c>
      <c r="C9" s="43">
        <f t="shared" si="0"/>
        <v>54.320585623022552</v>
      </c>
      <c r="D9" s="40">
        <v>2442.9946</v>
      </c>
      <c r="E9" s="43">
        <f t="shared" si="1"/>
        <v>4.720134419523867</v>
      </c>
      <c r="F9" s="40">
        <v>126064.18089999993</v>
      </c>
      <c r="G9" s="43">
        <f t="shared" si="2"/>
        <v>68.211051247627168</v>
      </c>
    </row>
    <row r="10" spans="1:7" ht="40.5" x14ac:dyDescent="0.5">
      <c r="A10" s="37" t="s">
        <v>32</v>
      </c>
      <c r="B10" s="40">
        <v>20228.63459999999</v>
      </c>
      <c r="C10" s="43">
        <f t="shared" si="0"/>
        <v>8.550738692612045</v>
      </c>
      <c r="D10" s="40">
        <v>5430.4397999999992</v>
      </c>
      <c r="E10" s="43">
        <f t="shared" si="1"/>
        <v>10.49220731520745</v>
      </c>
      <c r="F10" s="40">
        <v>14798.194800000005</v>
      </c>
      <c r="G10" s="43">
        <f t="shared" si="2"/>
        <v>8.0070359135230831</v>
      </c>
    </row>
    <row r="11" spans="1:7" ht="40.5" x14ac:dyDescent="0.5">
      <c r="A11" s="37" t="s">
        <v>112</v>
      </c>
      <c r="B11" s="40">
        <v>11545.998599999999</v>
      </c>
      <c r="C11" s="43">
        <f t="shared" si="0"/>
        <v>4.88054774462457</v>
      </c>
      <c r="D11" s="40">
        <v>6468.6939999999995</v>
      </c>
      <c r="E11" s="43">
        <f t="shared" si="1"/>
        <v>12.498228689808615</v>
      </c>
      <c r="F11" s="40">
        <v>5077.3045999999995</v>
      </c>
      <c r="G11" s="43">
        <f t="shared" si="2"/>
        <v>2.7472378101209975</v>
      </c>
    </row>
    <row r="12" spans="1:7" ht="40.5" x14ac:dyDescent="0.5">
      <c r="A12" s="44" t="s">
        <v>33</v>
      </c>
      <c r="B12" s="45">
        <v>11291.154499999999</v>
      </c>
      <c r="C12" s="46">
        <f t="shared" si="0"/>
        <v>4.7728239486520083</v>
      </c>
      <c r="D12" s="45">
        <v>4362.943299999999</v>
      </c>
      <c r="E12" s="46">
        <f t="shared" si="1"/>
        <v>8.4296865988819789</v>
      </c>
      <c r="F12" s="45">
        <v>6928.2112000000006</v>
      </c>
      <c r="G12" s="46">
        <f t="shared" si="2"/>
        <v>3.7487299393350901</v>
      </c>
    </row>
  </sheetData>
  <mergeCells count="4">
    <mergeCell ref="A1:A2"/>
    <mergeCell ref="B1:C1"/>
    <mergeCell ref="D1:E1"/>
    <mergeCell ref="F1:G1"/>
  </mergeCells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opLeftCell="A25" workbookViewId="0">
      <selection activeCell="A24" sqref="A24"/>
    </sheetView>
  </sheetViews>
  <sheetFormatPr defaultRowHeight="21.75" x14ac:dyDescent="0.5"/>
  <cols>
    <col min="1" max="1" width="29.25" style="10" customWidth="1"/>
    <col min="2" max="7" width="8.25" style="10" customWidth="1"/>
    <col min="8" max="16384" width="9" style="10"/>
  </cols>
  <sheetData>
    <row r="1" spans="1:7" x14ac:dyDescent="0.5">
      <c r="A1" s="141" t="s">
        <v>39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5">
      <c r="A2" s="141"/>
      <c r="B2" s="25" t="s">
        <v>34</v>
      </c>
      <c r="C2" s="25" t="s">
        <v>35</v>
      </c>
      <c r="D2" s="25" t="s">
        <v>34</v>
      </c>
      <c r="E2" s="25" t="s">
        <v>35</v>
      </c>
      <c r="F2" s="25" t="s">
        <v>34</v>
      </c>
      <c r="G2" s="25" t="s">
        <v>35</v>
      </c>
    </row>
    <row r="3" spans="1:7" x14ac:dyDescent="0.5">
      <c r="A3" s="26" t="s">
        <v>13</v>
      </c>
      <c r="B3" s="47">
        <f>SUM(B4,B6)</f>
        <v>236571.77849999996</v>
      </c>
      <c r="C3" s="51">
        <f>SUM(C4,C6)</f>
        <v>100</v>
      </c>
      <c r="D3" s="47">
        <f t="shared" ref="D3:F3" si="0">SUM(D4,D6)</f>
        <v>51756.886199999986</v>
      </c>
      <c r="E3" s="51">
        <f>SUM(E4,E6)</f>
        <v>100</v>
      </c>
      <c r="F3" s="47">
        <f t="shared" si="0"/>
        <v>184814.89229999998</v>
      </c>
      <c r="G3" s="51">
        <f>SUM(G4,G6)</f>
        <v>100</v>
      </c>
    </row>
    <row r="4" spans="1:7" x14ac:dyDescent="0.5">
      <c r="A4" s="26" t="s">
        <v>40</v>
      </c>
      <c r="B4" s="48">
        <v>130964.25199999998</v>
      </c>
      <c r="C4" s="52">
        <f>SUM(B4*100)/$B$3</f>
        <v>55.359203380212151</v>
      </c>
      <c r="D4" s="48">
        <v>3580.5041000000006</v>
      </c>
      <c r="E4" s="52">
        <f>SUM(D4*100)/$D$3</f>
        <v>6.9179279568020098</v>
      </c>
      <c r="F4" s="48">
        <v>127383.74789999996</v>
      </c>
      <c r="G4" s="52">
        <f>SUM(F4*100)/$F$3</f>
        <v>68.925045116615834</v>
      </c>
    </row>
    <row r="5" spans="1:7" x14ac:dyDescent="0.5">
      <c r="A5" s="1" t="s">
        <v>41</v>
      </c>
      <c r="B5" s="49">
        <v>130964.25199999998</v>
      </c>
      <c r="C5" s="53">
        <f t="shared" ref="C5:C14" si="1">SUM(B5*100)/$B$3</f>
        <v>55.359203380212151</v>
      </c>
      <c r="D5" s="49">
        <v>3580.5041000000006</v>
      </c>
      <c r="E5" s="53">
        <f t="shared" ref="E5:E14" si="2">SUM(D5*100)/$D$3</f>
        <v>6.9179279568020098</v>
      </c>
      <c r="F5" s="49">
        <v>127383.74789999996</v>
      </c>
      <c r="G5" s="53">
        <f t="shared" ref="G5:G14" si="3">SUM(F5*100)/$F$3</f>
        <v>68.925045116615834</v>
      </c>
    </row>
    <row r="6" spans="1:7" x14ac:dyDescent="0.5">
      <c r="A6" s="26" t="s">
        <v>42</v>
      </c>
      <c r="B6" s="47">
        <f>SUM(B7:B14)</f>
        <v>105607.52649999999</v>
      </c>
      <c r="C6" s="52">
        <f t="shared" si="1"/>
        <v>44.640796619787849</v>
      </c>
      <c r="D6" s="47">
        <f t="shared" ref="D6:F6" si="4">SUM(D7:D14)</f>
        <v>48176.382099999988</v>
      </c>
      <c r="E6" s="52">
        <f t="shared" si="2"/>
        <v>93.082072043197996</v>
      </c>
      <c r="F6" s="47">
        <f t="shared" si="4"/>
        <v>57431.144400000012</v>
      </c>
      <c r="G6" s="52">
        <f t="shared" si="3"/>
        <v>31.074954883384159</v>
      </c>
    </row>
    <row r="7" spans="1:7" x14ac:dyDescent="0.5">
      <c r="A7" s="1" t="s">
        <v>43</v>
      </c>
      <c r="B7" s="50">
        <v>22225.131999999987</v>
      </c>
      <c r="C7" s="53">
        <f t="shared" si="1"/>
        <v>9.3946675046871633</v>
      </c>
      <c r="D7" s="50">
        <v>8114.3434999999999</v>
      </c>
      <c r="E7" s="53">
        <f t="shared" si="2"/>
        <v>15.677804628053536</v>
      </c>
      <c r="F7" s="50">
        <v>14110.788500000002</v>
      </c>
      <c r="G7" s="53">
        <f t="shared" si="3"/>
        <v>7.6350927808862536</v>
      </c>
    </row>
    <row r="8" spans="1:7" x14ac:dyDescent="0.5">
      <c r="A8" s="1" t="s">
        <v>44</v>
      </c>
      <c r="B8" s="50">
        <v>8410.9401000000016</v>
      </c>
      <c r="C8" s="53">
        <f t="shared" si="1"/>
        <v>3.5553438171408946</v>
      </c>
      <c r="D8" s="50">
        <v>2808.9223999999999</v>
      </c>
      <c r="E8" s="53">
        <f t="shared" si="2"/>
        <v>5.4271471995933185</v>
      </c>
      <c r="F8" s="50">
        <v>5602.0176999999994</v>
      </c>
      <c r="G8" s="53">
        <f t="shared" si="3"/>
        <v>3.0311505908877452</v>
      </c>
    </row>
    <row r="9" spans="1:7" x14ac:dyDescent="0.5">
      <c r="A9" s="101" t="s">
        <v>106</v>
      </c>
      <c r="B9" s="50">
        <v>33082.802700000007</v>
      </c>
      <c r="C9" s="53">
        <f t="shared" si="1"/>
        <v>13.984255818578131</v>
      </c>
      <c r="D9" s="50">
        <v>10420.862299999997</v>
      </c>
      <c r="E9" s="53">
        <f t="shared" si="2"/>
        <v>20.134252782772702</v>
      </c>
      <c r="F9" s="50">
        <v>22661.940400000003</v>
      </c>
      <c r="G9" s="53">
        <f t="shared" si="3"/>
        <v>12.261966618585102</v>
      </c>
    </row>
    <row r="10" spans="1:7" x14ac:dyDescent="0.5">
      <c r="A10" s="1" t="s">
        <v>45</v>
      </c>
      <c r="B10" s="50">
        <v>1296.5060000000001</v>
      </c>
      <c r="C10" s="53">
        <f t="shared" si="1"/>
        <v>0.54803916520414553</v>
      </c>
      <c r="D10" s="50">
        <v>727.49329999999998</v>
      </c>
      <c r="E10" s="53">
        <f t="shared" si="2"/>
        <v>1.4055971164664078</v>
      </c>
      <c r="F10" s="50">
        <v>569.0127</v>
      </c>
      <c r="G10" s="53">
        <f t="shared" si="3"/>
        <v>0.3078824941641351</v>
      </c>
    </row>
    <row r="11" spans="1:7" x14ac:dyDescent="0.5">
      <c r="A11" s="1" t="s">
        <v>46</v>
      </c>
      <c r="B11" s="50">
        <v>6286.1525000000011</v>
      </c>
      <c r="C11" s="53">
        <f t="shared" si="1"/>
        <v>2.6571861360039621</v>
      </c>
      <c r="D11" s="50">
        <v>1420.4889999999998</v>
      </c>
      <c r="E11" s="53">
        <f t="shared" si="2"/>
        <v>2.7445410732610886</v>
      </c>
      <c r="F11" s="50">
        <v>4865.6635000000006</v>
      </c>
      <c r="G11" s="53">
        <f t="shared" si="3"/>
        <v>2.6327226336835632</v>
      </c>
    </row>
    <row r="12" spans="1:7" x14ac:dyDescent="0.5">
      <c r="A12" s="1" t="s">
        <v>47</v>
      </c>
      <c r="B12" s="50">
        <v>7613.4590999999973</v>
      </c>
      <c r="C12" s="53">
        <f t="shared" si="1"/>
        <v>3.2182448592446957</v>
      </c>
      <c r="D12" s="50">
        <v>7220.8695999999964</v>
      </c>
      <c r="E12" s="53">
        <f t="shared" si="2"/>
        <v>13.951514726169902</v>
      </c>
      <c r="F12" s="50">
        <v>392.58949999999993</v>
      </c>
      <c r="G12" s="53">
        <f t="shared" si="3"/>
        <v>0.21242308729251683</v>
      </c>
    </row>
    <row r="13" spans="1:7" x14ac:dyDescent="0.5">
      <c r="A13" s="1" t="s">
        <v>48</v>
      </c>
      <c r="B13" s="50">
        <v>3837.5350000000003</v>
      </c>
      <c r="C13" s="53">
        <f t="shared" si="1"/>
        <v>1.6221440377766789</v>
      </c>
      <c r="D13" s="50">
        <v>3628.4867000000004</v>
      </c>
      <c r="E13" s="53">
        <f t="shared" si="2"/>
        <v>7.0106356205022271</v>
      </c>
      <c r="F13" s="50">
        <v>209.04830000000001</v>
      </c>
      <c r="G13" s="53">
        <f t="shared" si="3"/>
        <v>0.11311225918994842</v>
      </c>
    </row>
    <row r="14" spans="1:7" x14ac:dyDescent="0.5">
      <c r="A14" s="55" t="s">
        <v>49</v>
      </c>
      <c r="B14" s="56">
        <v>22854.999099999997</v>
      </c>
      <c r="C14" s="57">
        <f t="shared" si="1"/>
        <v>9.6609152811521852</v>
      </c>
      <c r="D14" s="56">
        <v>13834.915299999997</v>
      </c>
      <c r="E14" s="57">
        <f t="shared" si="2"/>
        <v>26.73057889637882</v>
      </c>
      <c r="F14" s="56">
        <v>9020.0838000000003</v>
      </c>
      <c r="G14" s="57">
        <f t="shared" si="3"/>
        <v>4.8806044186948894</v>
      </c>
    </row>
  </sheetData>
  <mergeCells count="4">
    <mergeCell ref="A1:A2"/>
    <mergeCell ref="B1:C1"/>
    <mergeCell ref="D1:E1"/>
    <mergeCell ref="F1:G1"/>
  </mergeCells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selection activeCell="B2" sqref="B2:G2"/>
    </sheetView>
  </sheetViews>
  <sheetFormatPr defaultRowHeight="21.75" x14ac:dyDescent="0.5"/>
  <cols>
    <col min="1" max="1" width="22.625" style="10" customWidth="1"/>
    <col min="2" max="7" width="8" style="10" customWidth="1"/>
    <col min="8" max="16384" width="9" style="10"/>
  </cols>
  <sheetData>
    <row r="1" spans="1:7" x14ac:dyDescent="0.5">
      <c r="A1" s="141" t="s">
        <v>50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5">
      <c r="A2" s="141"/>
      <c r="B2" s="25" t="s">
        <v>34</v>
      </c>
      <c r="C2" s="25" t="s">
        <v>35</v>
      </c>
      <c r="D2" s="25" t="s">
        <v>34</v>
      </c>
      <c r="E2" s="25" t="s">
        <v>35</v>
      </c>
      <c r="F2" s="25" t="s">
        <v>34</v>
      </c>
      <c r="G2" s="25" t="s">
        <v>35</v>
      </c>
    </row>
    <row r="3" spans="1:7" x14ac:dyDescent="0.5">
      <c r="A3" s="58" t="s">
        <v>13</v>
      </c>
      <c r="B3" s="11">
        <v>236571.77850000034</v>
      </c>
      <c r="C3" s="61">
        <f>SUM(C4:C10)</f>
        <v>99.999999999999901</v>
      </c>
      <c r="D3" s="11">
        <v>51756.88620000003</v>
      </c>
      <c r="E3" s="61">
        <f>SUM(E4:E10)</f>
        <v>99.999999999999929</v>
      </c>
      <c r="F3" s="11">
        <v>184814.89229999998</v>
      </c>
      <c r="G3" s="61">
        <f>SUM(G4:G10)</f>
        <v>100.00000000000004</v>
      </c>
    </row>
    <row r="4" spans="1:7" x14ac:dyDescent="0.5">
      <c r="A4" s="59" t="s">
        <v>51</v>
      </c>
      <c r="B4" s="13">
        <v>634.83609999999999</v>
      </c>
      <c r="C4" s="62">
        <f>SUM(B4*100)/$B$3</f>
        <v>0.26834819606346205</v>
      </c>
      <c r="D4" s="13">
        <v>278.70339999999999</v>
      </c>
      <c r="E4" s="62">
        <f>SUM(D4*100)/$D$3</f>
        <v>0.53848564019680123</v>
      </c>
      <c r="F4" s="13">
        <v>356.1327</v>
      </c>
      <c r="G4" s="62">
        <f>SUM(F4*100)/$F$3</f>
        <v>0.192696971314362</v>
      </c>
    </row>
    <row r="5" spans="1:7" x14ac:dyDescent="0.5">
      <c r="A5" s="60" t="s">
        <v>52</v>
      </c>
      <c r="B5" s="13">
        <v>148.42779999999999</v>
      </c>
      <c r="C5" s="62">
        <f t="shared" ref="C5:C10" si="0">SUM(B5*100)/$B$3</f>
        <v>6.27411270021795E-2</v>
      </c>
      <c r="D5" s="65" t="s">
        <v>58</v>
      </c>
      <c r="E5" s="65" t="s">
        <v>58</v>
      </c>
      <c r="F5" s="13">
        <v>148.42779999999999</v>
      </c>
      <c r="G5" s="62">
        <f t="shared" ref="G5:G10" si="1">SUM(F5*100)/$F$3</f>
        <v>8.0311601599218102E-2</v>
      </c>
    </row>
    <row r="6" spans="1:7" x14ac:dyDescent="0.5">
      <c r="A6" s="60" t="s">
        <v>53</v>
      </c>
      <c r="B6" s="13">
        <v>626.80930000000001</v>
      </c>
      <c r="C6" s="62">
        <f t="shared" si="0"/>
        <v>0.26495523006773147</v>
      </c>
      <c r="D6" s="65" t="s">
        <v>58</v>
      </c>
      <c r="E6" s="65" t="s">
        <v>58</v>
      </c>
      <c r="F6" s="13">
        <v>626.80930000000001</v>
      </c>
      <c r="G6" s="62">
        <f t="shared" si="1"/>
        <v>0.33915519047162851</v>
      </c>
    </row>
    <row r="7" spans="1:7" x14ac:dyDescent="0.5">
      <c r="A7" s="60" t="s">
        <v>54</v>
      </c>
      <c r="B7" s="13">
        <v>14328.9447</v>
      </c>
      <c r="C7" s="62">
        <f t="shared" si="0"/>
        <v>6.0569121096580751</v>
      </c>
      <c r="D7" s="13">
        <v>215.50129999999999</v>
      </c>
      <c r="E7" s="62">
        <f t="shared" ref="E7:E10" si="2">SUM(D7*100)/$D$3</f>
        <v>0.41637222758582382</v>
      </c>
      <c r="F7" s="13">
        <v>14113.4434</v>
      </c>
      <c r="G7" s="62">
        <f t="shared" si="1"/>
        <v>7.6365292993220564</v>
      </c>
    </row>
    <row r="8" spans="1:7" x14ac:dyDescent="0.5">
      <c r="A8" s="60" t="s">
        <v>55</v>
      </c>
      <c r="B8" s="13">
        <v>59646.395300000033</v>
      </c>
      <c r="C8" s="62">
        <f t="shared" si="0"/>
        <v>25.212810960881349</v>
      </c>
      <c r="D8" s="13">
        <v>18825.288100000005</v>
      </c>
      <c r="E8" s="62">
        <f t="shared" si="2"/>
        <v>36.372528338074545</v>
      </c>
      <c r="F8" s="13">
        <v>40821.107199999984</v>
      </c>
      <c r="G8" s="62">
        <f t="shared" si="1"/>
        <v>22.087563773668897</v>
      </c>
    </row>
    <row r="9" spans="1:7" x14ac:dyDescent="0.5">
      <c r="A9" s="60" t="s">
        <v>56</v>
      </c>
      <c r="B9" s="13">
        <v>110667.86650000003</v>
      </c>
      <c r="C9" s="62">
        <f t="shared" si="0"/>
        <v>46.779826064502402</v>
      </c>
      <c r="D9" s="13">
        <v>21112.035199999991</v>
      </c>
      <c r="E9" s="62">
        <f t="shared" si="2"/>
        <v>40.790775392511883</v>
      </c>
      <c r="F9" s="13">
        <v>89555.83130000002</v>
      </c>
      <c r="G9" s="62">
        <f t="shared" si="1"/>
        <v>48.457042712028269</v>
      </c>
    </row>
    <row r="10" spans="1:7" x14ac:dyDescent="0.5">
      <c r="A10" s="63" t="s">
        <v>57</v>
      </c>
      <c r="B10" s="16">
        <v>50518.498800000016</v>
      </c>
      <c r="C10" s="64">
        <f t="shared" si="0"/>
        <v>21.3544063118247</v>
      </c>
      <c r="D10" s="16">
        <v>11325.358199999999</v>
      </c>
      <c r="E10" s="64">
        <f t="shared" si="2"/>
        <v>21.881838401630876</v>
      </c>
      <c r="F10" s="16">
        <v>39193.140600000028</v>
      </c>
      <c r="G10" s="64">
        <f t="shared" si="1"/>
        <v>21.206700451595605</v>
      </c>
    </row>
  </sheetData>
  <mergeCells count="4">
    <mergeCell ref="D1:E1"/>
    <mergeCell ref="F1:G1"/>
    <mergeCell ref="A1:A2"/>
    <mergeCell ref="B1:C1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topLeftCell="A19" workbookViewId="0">
      <selection activeCell="A16" sqref="A16"/>
    </sheetView>
  </sheetViews>
  <sheetFormatPr defaultRowHeight="18.75" x14ac:dyDescent="0.3"/>
  <cols>
    <col min="1" max="1" width="24.75" style="66" customWidth="1"/>
    <col min="2" max="2" width="8" style="66" customWidth="1"/>
    <col min="3" max="3" width="8" style="71" customWidth="1"/>
    <col min="4" max="4" width="8" style="66" customWidth="1"/>
    <col min="5" max="5" width="8" style="71" customWidth="1"/>
    <col min="6" max="6" width="8" style="66" customWidth="1"/>
    <col min="7" max="7" width="8" style="71" customWidth="1"/>
    <col min="8" max="16384" width="9" style="66"/>
  </cols>
  <sheetData>
    <row r="1" spans="1:7" x14ac:dyDescent="0.3">
      <c r="A1" s="141" t="s">
        <v>59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3">
      <c r="A2" s="141"/>
      <c r="B2" s="25" t="s">
        <v>34</v>
      </c>
      <c r="C2" s="68" t="s">
        <v>35</v>
      </c>
      <c r="D2" s="25" t="s">
        <v>34</v>
      </c>
      <c r="E2" s="68" t="s">
        <v>35</v>
      </c>
      <c r="F2" s="25" t="s">
        <v>34</v>
      </c>
      <c r="G2" s="68" t="s">
        <v>35</v>
      </c>
    </row>
    <row r="3" spans="1:7" x14ac:dyDescent="0.3">
      <c r="A3" s="26" t="s">
        <v>13</v>
      </c>
      <c r="B3" s="67">
        <v>236571.77850000034</v>
      </c>
      <c r="C3" s="69">
        <f>SUM(C4:C5)</f>
        <v>99.999999999999844</v>
      </c>
      <c r="D3" s="67">
        <v>51756.88620000003</v>
      </c>
      <c r="E3" s="69">
        <f>SUM(E4:E5)</f>
        <v>100</v>
      </c>
      <c r="F3" s="67">
        <v>184814.89229999998</v>
      </c>
      <c r="G3" s="69">
        <f>SUM(G4:G5)</f>
        <v>99.999999999999972</v>
      </c>
    </row>
    <row r="4" spans="1:7" x14ac:dyDescent="0.3">
      <c r="A4" s="102" t="s">
        <v>60</v>
      </c>
      <c r="B4" s="67">
        <v>216348.83999999997</v>
      </c>
      <c r="C4" s="69">
        <f>SUM(B4*100)/$B$3</f>
        <v>91.451669075565434</v>
      </c>
      <c r="D4" s="67">
        <v>50495.590800000027</v>
      </c>
      <c r="E4" s="69">
        <f>SUM(D4*100)/$D$3</f>
        <v>97.563038481244647</v>
      </c>
      <c r="F4" s="67">
        <v>165853.24919999993</v>
      </c>
      <c r="G4" s="69">
        <f>SUM(F4*100)/$F$3</f>
        <v>89.740197413734037</v>
      </c>
    </row>
    <row r="5" spans="1:7" x14ac:dyDescent="0.3">
      <c r="A5" s="102" t="s">
        <v>61</v>
      </c>
      <c r="B5" s="67">
        <v>20222.938499999997</v>
      </c>
      <c r="C5" s="69">
        <f t="shared" ref="C5:C12" si="0">SUM(B5*100)/$B$3</f>
        <v>8.5483309244344063</v>
      </c>
      <c r="D5" s="67">
        <v>1261.2954</v>
      </c>
      <c r="E5" s="69">
        <f t="shared" ref="E5:E12" si="1">SUM(D5*100)/$D$3</f>
        <v>2.4369615187553522</v>
      </c>
      <c r="F5" s="67">
        <v>18961.643099999994</v>
      </c>
      <c r="G5" s="69">
        <f t="shared" ref="G5:G12" si="2">SUM(F5*100)/$F$3</f>
        <v>10.259802586265932</v>
      </c>
    </row>
    <row r="6" spans="1:7" x14ac:dyDescent="0.3">
      <c r="A6" s="66" t="s">
        <v>62</v>
      </c>
      <c r="B6" s="38">
        <v>3029.6891000000001</v>
      </c>
      <c r="C6" s="70">
        <f t="shared" si="0"/>
        <v>1.2806637880519616</v>
      </c>
      <c r="D6" s="38">
        <v>218.30520000000001</v>
      </c>
      <c r="E6" s="70">
        <f t="shared" si="1"/>
        <v>0.42178967095590053</v>
      </c>
      <c r="F6" s="38">
        <v>2811.3838999999998</v>
      </c>
      <c r="G6" s="70">
        <f t="shared" si="2"/>
        <v>1.5211890475992773</v>
      </c>
    </row>
    <row r="7" spans="1:7" x14ac:dyDescent="0.3">
      <c r="A7" s="66" t="s">
        <v>63</v>
      </c>
      <c r="B7" s="38">
        <v>15063.606599999996</v>
      </c>
      <c r="C7" s="70">
        <f t="shared" si="0"/>
        <v>6.3674571394406509</v>
      </c>
      <c r="D7" s="38">
        <v>772.97860000000003</v>
      </c>
      <c r="E7" s="70">
        <f t="shared" si="1"/>
        <v>1.4934797217379734</v>
      </c>
      <c r="F7" s="38">
        <v>14290.627999999995</v>
      </c>
      <c r="G7" s="70">
        <f t="shared" si="2"/>
        <v>7.7324006859808652</v>
      </c>
    </row>
    <row r="8" spans="1:7" x14ac:dyDescent="0.3">
      <c r="A8" s="66" t="s">
        <v>107</v>
      </c>
      <c r="B8" s="38">
        <v>371.33839999999998</v>
      </c>
      <c r="C8" s="70">
        <f t="shared" si="0"/>
        <v>0.15696648279625602</v>
      </c>
      <c r="D8" s="38" t="s">
        <v>17</v>
      </c>
      <c r="E8" s="38" t="s">
        <v>17</v>
      </c>
      <c r="F8" s="38">
        <v>371.33839999999998</v>
      </c>
      <c r="G8" s="70">
        <f t="shared" si="2"/>
        <v>0.2009245009310324</v>
      </c>
    </row>
    <row r="9" spans="1:7" x14ac:dyDescent="0.3">
      <c r="A9" s="66" t="s">
        <v>64</v>
      </c>
      <c r="B9" s="38">
        <v>797.99210000000005</v>
      </c>
      <c r="C9" s="70">
        <f t="shared" si="0"/>
        <v>0.33731500226262151</v>
      </c>
      <c r="D9" s="38">
        <v>169.5154</v>
      </c>
      <c r="E9" s="70">
        <f t="shared" si="1"/>
        <v>0.32752240802306981</v>
      </c>
      <c r="F9" s="38">
        <v>628.47670000000005</v>
      </c>
      <c r="G9" s="70">
        <f t="shared" si="2"/>
        <v>0.3400573904941751</v>
      </c>
    </row>
    <row r="10" spans="1:7" x14ac:dyDescent="0.3">
      <c r="A10" s="66" t="s">
        <v>65</v>
      </c>
      <c r="B10" s="38">
        <v>499.74339999999995</v>
      </c>
      <c r="C10" s="70">
        <f t="shared" si="0"/>
        <v>0.21124387835635233</v>
      </c>
      <c r="D10" s="38" t="s">
        <v>17</v>
      </c>
      <c r="E10" s="38" t="s">
        <v>17</v>
      </c>
      <c r="F10" s="38">
        <v>499.74339999999995</v>
      </c>
      <c r="G10" s="70">
        <f t="shared" si="2"/>
        <v>0.27040212711256711</v>
      </c>
    </row>
    <row r="11" spans="1:7" x14ac:dyDescent="0.3">
      <c r="A11" s="66" t="s">
        <v>66</v>
      </c>
      <c r="B11" s="38">
        <v>175.27889999999999</v>
      </c>
      <c r="C11" s="70">
        <f t="shared" si="0"/>
        <v>7.4091212870515635E-2</v>
      </c>
      <c r="D11" s="38" t="s">
        <v>17</v>
      </c>
      <c r="E11" s="38" t="s">
        <v>17</v>
      </c>
      <c r="F11" s="38">
        <v>175.27889999999999</v>
      </c>
      <c r="G11" s="70">
        <f t="shared" si="2"/>
        <v>9.4840246810565063E-2</v>
      </c>
    </row>
    <row r="12" spans="1:7" x14ac:dyDescent="0.3">
      <c r="A12" s="72" t="s">
        <v>67</v>
      </c>
      <c r="B12" s="73">
        <v>285.29000000000002</v>
      </c>
      <c r="C12" s="74">
        <f t="shared" si="0"/>
        <v>0.12059342065604822</v>
      </c>
      <c r="D12" s="73">
        <v>100.4962</v>
      </c>
      <c r="E12" s="74">
        <f t="shared" si="1"/>
        <v>0.19416971803840849</v>
      </c>
      <c r="F12" s="73">
        <v>184.7938</v>
      </c>
      <c r="G12" s="74">
        <f t="shared" si="2"/>
        <v>9.998858733745021E-2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workbookViewId="0">
      <selection activeCell="J10" sqref="J10"/>
    </sheetView>
  </sheetViews>
  <sheetFormatPr defaultRowHeight="21.75" x14ac:dyDescent="0.5"/>
  <cols>
    <col min="1" max="1" width="27.125" style="10" customWidth="1"/>
    <col min="2" max="7" width="8" style="10" customWidth="1"/>
    <col min="8" max="16384" width="9" style="10"/>
  </cols>
  <sheetData>
    <row r="1" spans="1:7" x14ac:dyDescent="0.5">
      <c r="A1" s="142" t="s">
        <v>68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5">
      <c r="A2" s="143"/>
      <c r="B2" s="25" t="s">
        <v>34</v>
      </c>
      <c r="C2" s="68" t="s">
        <v>35</v>
      </c>
      <c r="D2" s="25" t="s">
        <v>34</v>
      </c>
      <c r="E2" s="68" t="s">
        <v>35</v>
      </c>
      <c r="F2" s="25" t="s">
        <v>34</v>
      </c>
      <c r="G2" s="68" t="s">
        <v>35</v>
      </c>
    </row>
    <row r="3" spans="1:7" x14ac:dyDescent="0.5">
      <c r="A3" s="26" t="s">
        <v>13</v>
      </c>
      <c r="B3" s="36">
        <v>20222.938499999993</v>
      </c>
      <c r="C3" s="80">
        <f>SUM(C4:C8)</f>
        <v>100.00000000000003</v>
      </c>
      <c r="D3" s="36">
        <v>1261.2954000000002</v>
      </c>
      <c r="E3" s="82">
        <f>SUM(E4:E8)</f>
        <v>99.999999999999986</v>
      </c>
      <c r="F3" s="36">
        <v>18961.64309999999</v>
      </c>
      <c r="G3" s="22">
        <f>SUM(G4:G8)</f>
        <v>100.00000000000004</v>
      </c>
    </row>
    <row r="4" spans="1:7" x14ac:dyDescent="0.5">
      <c r="A4" s="1" t="s">
        <v>69</v>
      </c>
      <c r="B4" s="75">
        <v>13156.362299999995</v>
      </c>
      <c r="C4" s="81">
        <f>SUM(B4*100)/$B$3</f>
        <v>65.056630123263247</v>
      </c>
      <c r="D4" s="75">
        <v>600.20780000000002</v>
      </c>
      <c r="E4" s="76">
        <f>SUM(D4*100)/$D$3</f>
        <v>47.586616109120818</v>
      </c>
      <c r="F4" s="75">
        <v>12556.154499999999</v>
      </c>
      <c r="G4" s="21">
        <f>SUM(F4*100)/$F$3</f>
        <v>66.218704960225764</v>
      </c>
    </row>
    <row r="5" spans="1:7" x14ac:dyDescent="0.5">
      <c r="A5" s="1" t="s">
        <v>70</v>
      </c>
      <c r="B5" s="75">
        <v>4623.1859000000004</v>
      </c>
      <c r="C5" s="81">
        <f t="shared" ref="C5:C8" si="0">SUM(B5*100)/$B$3</f>
        <v>22.861098549056074</v>
      </c>
      <c r="D5" s="75">
        <v>560.59140000000002</v>
      </c>
      <c r="E5" s="76">
        <f t="shared" ref="E5:E8" si="1">SUM(D5*100)/$D$3</f>
        <v>44.445686553681234</v>
      </c>
      <c r="F5" s="75">
        <v>4062.5944999999997</v>
      </c>
      <c r="G5" s="21">
        <f t="shared" ref="G5:G8" si="2">SUM(F5*100)/$F$3</f>
        <v>21.425329432553244</v>
      </c>
    </row>
    <row r="6" spans="1:7" x14ac:dyDescent="0.5">
      <c r="A6" s="54" t="s">
        <v>71</v>
      </c>
      <c r="B6" s="77">
        <v>1922.9057000000003</v>
      </c>
      <c r="C6" s="81">
        <f t="shared" si="0"/>
        <v>9.5085375451248151</v>
      </c>
      <c r="D6" s="77">
        <v>0</v>
      </c>
      <c r="E6" s="76">
        <f t="shared" si="1"/>
        <v>0</v>
      </c>
      <c r="F6" s="77">
        <v>1922.9057000000003</v>
      </c>
      <c r="G6" s="21">
        <f t="shared" si="2"/>
        <v>10.141028864740109</v>
      </c>
    </row>
    <row r="7" spans="1:7" x14ac:dyDescent="0.5">
      <c r="A7" s="78" t="s">
        <v>72</v>
      </c>
      <c r="B7" s="38">
        <v>235.19460000000001</v>
      </c>
      <c r="C7" s="81">
        <f t="shared" si="0"/>
        <v>1.1630090256171233</v>
      </c>
      <c r="D7" s="38">
        <v>0</v>
      </c>
      <c r="E7" s="76">
        <f t="shared" si="1"/>
        <v>0</v>
      </c>
      <c r="F7" s="38">
        <v>235.19460000000001</v>
      </c>
      <c r="G7" s="21">
        <f t="shared" si="2"/>
        <v>1.2403703558791279</v>
      </c>
    </row>
    <row r="8" spans="1:7" x14ac:dyDescent="0.5">
      <c r="A8" s="83" t="s">
        <v>73</v>
      </c>
      <c r="B8" s="73">
        <v>285.29000000000002</v>
      </c>
      <c r="C8" s="84">
        <f t="shared" si="0"/>
        <v>1.4107247569387611</v>
      </c>
      <c r="D8" s="73">
        <v>100.4962</v>
      </c>
      <c r="E8" s="85">
        <f t="shared" si="1"/>
        <v>7.9676973371979312</v>
      </c>
      <c r="F8" s="73">
        <v>184.7938</v>
      </c>
      <c r="G8" s="23">
        <f t="shared" si="2"/>
        <v>0.97456638660180306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opLeftCell="A10" workbookViewId="0">
      <selection activeCell="L33" sqref="L33"/>
    </sheetView>
  </sheetViews>
  <sheetFormatPr defaultRowHeight="21.75" x14ac:dyDescent="0.5"/>
  <cols>
    <col min="1" max="1" width="34.625" style="10" customWidth="1"/>
    <col min="2" max="7" width="8" style="10" customWidth="1"/>
    <col min="8" max="16384" width="9" style="10"/>
  </cols>
  <sheetData>
    <row r="1" spans="1:7" x14ac:dyDescent="0.5">
      <c r="A1" s="141" t="s">
        <v>74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5">
      <c r="A2" s="141"/>
      <c r="B2" s="25" t="s">
        <v>34</v>
      </c>
      <c r="C2" s="68" t="s">
        <v>35</v>
      </c>
      <c r="D2" s="25" t="s">
        <v>34</v>
      </c>
      <c r="E2" s="68" t="s">
        <v>35</v>
      </c>
      <c r="F2" s="25" t="s">
        <v>34</v>
      </c>
      <c r="G2" s="68" t="s">
        <v>35</v>
      </c>
    </row>
    <row r="3" spans="1:7" x14ac:dyDescent="0.5">
      <c r="A3" s="35" t="s">
        <v>13</v>
      </c>
      <c r="B3" s="67">
        <v>2158.1003000000005</v>
      </c>
      <c r="C3" s="88">
        <f>SUM(C4,C6)</f>
        <v>99.999999999999986</v>
      </c>
      <c r="D3" s="67">
        <v>0</v>
      </c>
      <c r="E3" s="67">
        <v>0</v>
      </c>
      <c r="F3" s="67">
        <v>2158.1003000000005</v>
      </c>
      <c r="G3" s="88">
        <f>SUM(G4,G6)</f>
        <v>99.999999999999986</v>
      </c>
    </row>
    <row r="4" spans="1:7" x14ac:dyDescent="0.5">
      <c r="A4" s="86" t="s">
        <v>75</v>
      </c>
      <c r="B4" s="67">
        <v>62.038200000000003</v>
      </c>
      <c r="C4" s="88">
        <f>SUM(B4*100)/$B$3</f>
        <v>2.8746671320142068</v>
      </c>
      <c r="D4" s="67">
        <v>0</v>
      </c>
      <c r="E4" s="67">
        <v>0</v>
      </c>
      <c r="F4" s="67">
        <v>62.038200000000003</v>
      </c>
      <c r="G4" s="88">
        <f>SUM(F4*100)/$B$3</f>
        <v>2.8746671320142068</v>
      </c>
    </row>
    <row r="5" spans="1:7" x14ac:dyDescent="0.5">
      <c r="A5" s="87" t="s">
        <v>76</v>
      </c>
      <c r="B5" s="38">
        <v>62.038200000000003</v>
      </c>
      <c r="C5" s="81">
        <f t="shared" ref="C5:C9" si="0">SUM(B5*100)/$B$3</f>
        <v>2.8746671320142068</v>
      </c>
      <c r="D5" s="38">
        <v>0</v>
      </c>
      <c r="E5" s="38">
        <v>0</v>
      </c>
      <c r="F5" s="38">
        <v>62.038200000000003</v>
      </c>
      <c r="G5" s="81">
        <f t="shared" ref="G5:G9" si="1">SUM(F5*100)/$B$3</f>
        <v>2.8746671320142068</v>
      </c>
    </row>
    <row r="6" spans="1:7" x14ac:dyDescent="0.5">
      <c r="A6" s="86" t="s">
        <v>77</v>
      </c>
      <c r="B6" s="67">
        <v>2096.0621000000001</v>
      </c>
      <c r="C6" s="88">
        <f t="shared" si="0"/>
        <v>97.125332867985776</v>
      </c>
      <c r="D6" s="67">
        <v>0</v>
      </c>
      <c r="E6" s="67">
        <v>0</v>
      </c>
      <c r="F6" s="67">
        <v>2096.0621000000001</v>
      </c>
      <c r="G6" s="88">
        <f t="shared" si="1"/>
        <v>97.125332867985776</v>
      </c>
    </row>
    <row r="7" spans="1:7" x14ac:dyDescent="0.5">
      <c r="A7" s="87" t="s">
        <v>78</v>
      </c>
      <c r="B7" s="38">
        <v>1685.5886</v>
      </c>
      <c r="C7" s="81">
        <f t="shared" si="0"/>
        <v>78.105202061275818</v>
      </c>
      <c r="D7" s="38">
        <v>0</v>
      </c>
      <c r="E7" s="38">
        <v>0</v>
      </c>
      <c r="F7" s="38">
        <v>1685.5886</v>
      </c>
      <c r="G7" s="81">
        <f t="shared" si="1"/>
        <v>78.105202061275818</v>
      </c>
    </row>
    <row r="8" spans="1:7" x14ac:dyDescent="0.5">
      <c r="A8" s="87" t="s">
        <v>79</v>
      </c>
      <c r="B8" s="38">
        <v>175.27889999999999</v>
      </c>
      <c r="C8" s="81">
        <f t="shared" si="0"/>
        <v>8.1219070309197381</v>
      </c>
      <c r="D8" s="38">
        <v>0</v>
      </c>
      <c r="E8" s="38">
        <v>0</v>
      </c>
      <c r="F8" s="38">
        <v>175.27889999999999</v>
      </c>
      <c r="G8" s="81">
        <f t="shared" si="1"/>
        <v>8.1219070309197381</v>
      </c>
    </row>
    <row r="9" spans="1:7" x14ac:dyDescent="0.5">
      <c r="A9" s="72" t="s">
        <v>80</v>
      </c>
      <c r="B9" s="73">
        <v>235.19460000000001</v>
      </c>
      <c r="C9" s="84">
        <f t="shared" si="0"/>
        <v>10.898223775790214</v>
      </c>
      <c r="D9" s="89">
        <v>0</v>
      </c>
      <c r="E9" s="73">
        <v>0</v>
      </c>
      <c r="F9" s="73">
        <v>235.19460000000001</v>
      </c>
      <c r="G9" s="84">
        <f t="shared" si="1"/>
        <v>10.898223775790214</v>
      </c>
    </row>
    <row r="25" spans="1:9" x14ac:dyDescent="0.5">
      <c r="A25" s="144" t="s">
        <v>74</v>
      </c>
      <c r="B25" s="144" t="s">
        <v>10</v>
      </c>
      <c r="C25" s="144"/>
      <c r="D25" s="144"/>
      <c r="E25" s="6"/>
      <c r="F25" s="144" t="s">
        <v>9</v>
      </c>
      <c r="G25" s="144"/>
      <c r="H25" s="144"/>
      <c r="I25" s="111"/>
    </row>
    <row r="26" spans="1:9" x14ac:dyDescent="0.5">
      <c r="A26" s="144"/>
      <c r="B26" s="103" t="s">
        <v>10</v>
      </c>
      <c r="C26" s="103" t="s">
        <v>4</v>
      </c>
      <c r="D26" s="103" t="s">
        <v>5</v>
      </c>
      <c r="E26" s="104"/>
      <c r="F26" s="103" t="s">
        <v>10</v>
      </c>
      <c r="G26" s="103" t="s">
        <v>7</v>
      </c>
      <c r="H26" s="103" t="s">
        <v>8</v>
      </c>
      <c r="I26" s="112"/>
    </row>
    <row r="27" spans="1:9" x14ac:dyDescent="0.5">
      <c r="A27" s="105" t="s">
        <v>13</v>
      </c>
      <c r="B27" s="106">
        <v>2158.1003000000005</v>
      </c>
      <c r="C27" s="106">
        <v>1313.3218999999999</v>
      </c>
      <c r="D27" s="106">
        <v>844.77840000000003</v>
      </c>
      <c r="E27" s="106"/>
      <c r="F27" s="106">
        <v>2158.1003000000005</v>
      </c>
      <c r="G27" s="106">
        <v>1313.3218999999999</v>
      </c>
      <c r="H27" s="106">
        <v>844.77840000000003</v>
      </c>
      <c r="I27" s="106"/>
    </row>
    <row r="28" spans="1:9" x14ac:dyDescent="0.5">
      <c r="A28" s="107" t="s">
        <v>75</v>
      </c>
      <c r="B28" s="108">
        <v>62.038200000000003</v>
      </c>
      <c r="C28" s="108">
        <v>62.038200000000003</v>
      </c>
      <c r="D28" s="108">
        <v>0</v>
      </c>
      <c r="E28" s="108"/>
      <c r="F28" s="108">
        <v>62.038200000000003</v>
      </c>
      <c r="G28" s="108">
        <v>62.038200000000003</v>
      </c>
      <c r="H28" s="108">
        <v>0</v>
      </c>
      <c r="I28" s="108"/>
    </row>
    <row r="29" spans="1:9" x14ac:dyDescent="0.5">
      <c r="A29" s="109" t="s">
        <v>76</v>
      </c>
      <c r="B29" s="108">
        <v>62.038200000000003</v>
      </c>
      <c r="C29" s="108">
        <v>62.038200000000003</v>
      </c>
      <c r="D29" s="108">
        <v>0</v>
      </c>
      <c r="E29" s="110"/>
      <c r="F29" s="108">
        <v>62.038200000000003</v>
      </c>
      <c r="G29" s="108">
        <v>62.038200000000003</v>
      </c>
      <c r="H29" s="108">
        <v>0</v>
      </c>
      <c r="I29" s="110"/>
    </row>
    <row r="30" spans="1:9" x14ac:dyDescent="0.5">
      <c r="A30" s="107" t="s">
        <v>77</v>
      </c>
      <c r="B30" s="108">
        <v>2096.0621000000001</v>
      </c>
      <c r="C30" s="108">
        <v>1251.2837</v>
      </c>
      <c r="D30" s="108">
        <v>844.77840000000003</v>
      </c>
      <c r="E30" s="108"/>
      <c r="F30" s="108">
        <v>2096.0621000000001</v>
      </c>
      <c r="G30" s="108">
        <v>1251.2837</v>
      </c>
      <c r="H30" s="108">
        <v>844.77840000000003</v>
      </c>
      <c r="I30" s="108"/>
    </row>
    <row r="31" spans="1:9" x14ac:dyDescent="0.5">
      <c r="A31" s="109" t="s">
        <v>78</v>
      </c>
      <c r="B31" s="108">
        <v>1685.5886</v>
      </c>
      <c r="C31" s="108">
        <v>840.81020000000001</v>
      </c>
      <c r="D31" s="108">
        <v>844.77840000000003</v>
      </c>
      <c r="E31" s="5"/>
      <c r="F31" s="108">
        <v>1685.5886</v>
      </c>
      <c r="G31" s="108">
        <v>840.81020000000001</v>
      </c>
      <c r="H31" s="108">
        <v>844.77840000000003</v>
      </c>
      <c r="I31" s="5"/>
    </row>
    <row r="32" spans="1:9" x14ac:dyDescent="0.5">
      <c r="A32" s="109" t="s">
        <v>108</v>
      </c>
      <c r="B32" s="108">
        <v>0</v>
      </c>
      <c r="C32" s="108">
        <v>0</v>
      </c>
      <c r="D32" s="108">
        <v>0</v>
      </c>
      <c r="E32" s="110"/>
      <c r="F32" s="108">
        <v>0</v>
      </c>
      <c r="G32" s="108">
        <v>0</v>
      </c>
      <c r="H32" s="108">
        <v>0</v>
      </c>
      <c r="I32" s="110"/>
    </row>
    <row r="33" spans="1:9" x14ac:dyDescent="0.5">
      <c r="A33" s="109" t="s">
        <v>79</v>
      </c>
      <c r="B33" s="108">
        <v>175.27889999999999</v>
      </c>
      <c r="C33" s="108">
        <v>175.27889999999999</v>
      </c>
      <c r="D33" s="108">
        <v>0</v>
      </c>
      <c r="E33" s="110"/>
      <c r="F33" s="108">
        <v>175.27889999999999</v>
      </c>
      <c r="G33" s="108">
        <v>175.27889999999999</v>
      </c>
      <c r="H33" s="108">
        <v>0</v>
      </c>
      <c r="I33" s="110"/>
    </row>
    <row r="34" spans="1:9" x14ac:dyDescent="0.5">
      <c r="A34" s="109" t="s">
        <v>80</v>
      </c>
      <c r="B34" s="108">
        <v>235.19460000000001</v>
      </c>
      <c r="C34" s="108">
        <v>235.19460000000001</v>
      </c>
      <c r="D34" s="108">
        <v>0</v>
      </c>
      <c r="E34" s="5"/>
      <c r="F34" s="108">
        <v>235.19460000000001</v>
      </c>
      <c r="G34" s="108">
        <v>235.19460000000001</v>
      </c>
      <c r="H34" s="108">
        <v>0</v>
      </c>
      <c r="I34" s="5"/>
    </row>
  </sheetData>
  <mergeCells count="7">
    <mergeCell ref="F25:H25"/>
    <mergeCell ref="A1:A2"/>
    <mergeCell ref="B1:C1"/>
    <mergeCell ref="D1:E1"/>
    <mergeCell ref="F1:G1"/>
    <mergeCell ref="A25:A26"/>
    <mergeCell ref="B25:D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workbookViewId="0">
      <selection activeCell="B2" sqref="B2:G2"/>
    </sheetView>
  </sheetViews>
  <sheetFormatPr defaultRowHeight="18.75" x14ac:dyDescent="0.3"/>
  <cols>
    <col min="1" max="1" width="19.5" style="66" customWidth="1"/>
    <col min="2" max="7" width="8" style="66" customWidth="1"/>
    <col min="8" max="16384" width="9" style="66"/>
  </cols>
  <sheetData>
    <row r="1" spans="1:7" x14ac:dyDescent="0.3">
      <c r="A1" s="141" t="s">
        <v>81</v>
      </c>
      <c r="B1" s="141" t="s">
        <v>10</v>
      </c>
      <c r="C1" s="141"/>
      <c r="D1" s="141" t="s">
        <v>6</v>
      </c>
      <c r="E1" s="141"/>
      <c r="F1" s="141" t="s">
        <v>9</v>
      </c>
      <c r="G1" s="141"/>
    </row>
    <row r="2" spans="1:7" x14ac:dyDescent="0.3">
      <c r="A2" s="141"/>
      <c r="B2" s="25" t="s">
        <v>34</v>
      </c>
      <c r="C2" s="68" t="s">
        <v>35</v>
      </c>
      <c r="D2" s="25" t="s">
        <v>34</v>
      </c>
      <c r="E2" s="68" t="s">
        <v>35</v>
      </c>
      <c r="F2" s="25" t="s">
        <v>34</v>
      </c>
      <c r="G2" s="68" t="s">
        <v>35</v>
      </c>
    </row>
    <row r="3" spans="1:7" x14ac:dyDescent="0.3">
      <c r="A3" s="26" t="s">
        <v>13</v>
      </c>
      <c r="B3" s="67">
        <v>32171.033799999983</v>
      </c>
      <c r="C3" s="88">
        <f>SUM(C4:C11)</f>
        <v>100.00000000000007</v>
      </c>
      <c r="D3" s="67">
        <v>5886.5030999999981</v>
      </c>
      <c r="E3" s="69">
        <f>SUM(E4:E11)</f>
        <v>100.00000000000006</v>
      </c>
      <c r="F3" s="67">
        <v>26284.530699999974</v>
      </c>
      <c r="G3" s="92">
        <f>SUM(G4:G11)</f>
        <v>100.0000000000001</v>
      </c>
    </row>
    <row r="4" spans="1:7" x14ac:dyDescent="0.3">
      <c r="A4" s="1" t="s">
        <v>89</v>
      </c>
      <c r="B4" s="38">
        <v>12172.654300000002</v>
      </c>
      <c r="C4" s="81">
        <f>SUM(B4*100)/$B$3</f>
        <v>37.837311588041068</v>
      </c>
      <c r="D4" s="38">
        <v>4058.0244000000007</v>
      </c>
      <c r="E4" s="79">
        <f>SUM(D4*100)/$D$3</f>
        <v>68.93777733676896</v>
      </c>
      <c r="F4" s="38">
        <v>8114.6298999999963</v>
      </c>
      <c r="G4" s="71">
        <f>SUM(F4*100)/$F$3</f>
        <v>30.872264727176599</v>
      </c>
    </row>
    <row r="5" spans="1:7" x14ac:dyDescent="0.3">
      <c r="A5" s="1" t="s">
        <v>82</v>
      </c>
      <c r="B5" s="38">
        <v>7360.4073000000017</v>
      </c>
      <c r="C5" s="81">
        <f t="shared" ref="C5:C11" si="0">SUM(B5*100)/$B$3</f>
        <v>22.878989048838108</v>
      </c>
      <c r="D5" s="38">
        <v>1297.2981000000002</v>
      </c>
      <c r="E5" s="79">
        <f t="shared" ref="E5:E11" si="1">SUM(D5*100)/$D$3</f>
        <v>22.038518929854988</v>
      </c>
      <c r="F5" s="38">
        <v>6063.1091999999999</v>
      </c>
      <c r="G5" s="71">
        <f t="shared" ref="G5:G11" si="2">SUM(F5*100)/$F$3</f>
        <v>23.067214968384452</v>
      </c>
    </row>
    <row r="6" spans="1:7" x14ac:dyDescent="0.3">
      <c r="A6" s="54" t="s">
        <v>83</v>
      </c>
      <c r="B6" s="38">
        <v>4961.2106000000003</v>
      </c>
      <c r="C6" s="81">
        <f t="shared" si="0"/>
        <v>15.421358949304276</v>
      </c>
      <c r="D6" s="38">
        <v>72.158699999999996</v>
      </c>
      <c r="E6" s="79">
        <f t="shared" si="1"/>
        <v>1.2258330416915948</v>
      </c>
      <c r="F6" s="38">
        <v>4889.0519000000004</v>
      </c>
      <c r="G6" s="71">
        <f t="shared" si="2"/>
        <v>18.600491505066156</v>
      </c>
    </row>
    <row r="7" spans="1:7" x14ac:dyDescent="0.3">
      <c r="A7" s="54" t="s">
        <v>84</v>
      </c>
      <c r="B7" s="38">
        <v>6531.9856000000018</v>
      </c>
      <c r="C7" s="81">
        <f t="shared" si="0"/>
        <v>20.30393440449528</v>
      </c>
      <c r="D7" s="93" t="s">
        <v>58</v>
      </c>
      <c r="E7" s="93" t="s">
        <v>58</v>
      </c>
      <c r="F7" s="38">
        <v>6531.9856000000018</v>
      </c>
      <c r="G7" s="71">
        <f t="shared" si="2"/>
        <v>24.851064204087191</v>
      </c>
    </row>
    <row r="8" spans="1:7" x14ac:dyDescent="0.3">
      <c r="A8" s="1" t="s">
        <v>85</v>
      </c>
      <c r="B8" s="38">
        <v>115.25279999999999</v>
      </c>
      <c r="C8" s="81">
        <f t="shared" si="0"/>
        <v>0.35825022197452683</v>
      </c>
      <c r="D8" s="38">
        <v>115.25279999999999</v>
      </c>
      <c r="E8" s="79">
        <f t="shared" si="1"/>
        <v>1.9579162372308956</v>
      </c>
      <c r="F8" s="93" t="s">
        <v>58</v>
      </c>
      <c r="G8" s="93" t="s">
        <v>58</v>
      </c>
    </row>
    <row r="9" spans="1:7" x14ac:dyDescent="0.3">
      <c r="A9" s="1" t="s">
        <v>86</v>
      </c>
      <c r="B9" s="38">
        <v>567.8755000000001</v>
      </c>
      <c r="C9" s="81">
        <f t="shared" si="0"/>
        <v>1.7651764115830197</v>
      </c>
      <c r="D9" s="38">
        <v>243.27289999999999</v>
      </c>
      <c r="E9" s="79">
        <f t="shared" si="1"/>
        <v>4.1327235519505647</v>
      </c>
      <c r="F9" s="38">
        <v>324.6026</v>
      </c>
      <c r="G9" s="71">
        <f t="shared" si="2"/>
        <v>1.2349568029380882</v>
      </c>
    </row>
    <row r="10" spans="1:7" x14ac:dyDescent="0.3">
      <c r="A10" s="90" t="s">
        <v>87</v>
      </c>
      <c r="B10" s="38">
        <v>176.35769999999999</v>
      </c>
      <c r="C10" s="81">
        <f t="shared" si="0"/>
        <v>0.54818785462840824</v>
      </c>
      <c r="D10" s="93" t="s">
        <v>58</v>
      </c>
      <c r="E10" s="93" t="s">
        <v>58</v>
      </c>
      <c r="F10" s="38">
        <v>176.35769999999999</v>
      </c>
      <c r="G10" s="71">
        <f t="shared" si="2"/>
        <v>0.67095624423684375</v>
      </c>
    </row>
    <row r="11" spans="1:7" x14ac:dyDescent="0.3">
      <c r="A11" s="56" t="s">
        <v>88</v>
      </c>
      <c r="B11" s="73">
        <v>285.29000000000002</v>
      </c>
      <c r="C11" s="84">
        <f t="shared" si="0"/>
        <v>0.88679152113538917</v>
      </c>
      <c r="D11" s="73">
        <v>100.4962</v>
      </c>
      <c r="E11" s="85">
        <f t="shared" si="1"/>
        <v>1.7072309025030503</v>
      </c>
      <c r="F11" s="73">
        <v>184.7938</v>
      </c>
      <c r="G11" s="91">
        <f t="shared" si="2"/>
        <v>0.70305154811076842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ตารางที่ 2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2018-01-04T06:16:46Z</cp:lastPrinted>
  <dcterms:created xsi:type="dcterms:W3CDTF">2007-01-26T23:24:06Z</dcterms:created>
  <dcterms:modified xsi:type="dcterms:W3CDTF">2018-01-04T06:17:23Z</dcterms:modified>
</cp:coreProperties>
</file>