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 3" sheetId="4" r:id="rId1"/>
  </sheets>
  <externalReferences>
    <externalReference r:id="rId2"/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D19" i="4"/>
  <c r="C19"/>
  <c r="B19"/>
  <c r="D17"/>
  <c r="D33" s="1"/>
  <c r="C17"/>
  <c r="C33" s="1"/>
  <c r="B17"/>
  <c r="B33" s="1"/>
  <c r="D16"/>
  <c r="D32" s="1"/>
  <c r="C16"/>
  <c r="C32" s="1"/>
  <c r="B16"/>
  <c r="B32" s="1"/>
  <c r="D15"/>
  <c r="D31" s="1"/>
  <c r="C15"/>
  <c r="C31" s="1"/>
  <c r="B15"/>
  <c r="B31" s="1"/>
  <c r="D14"/>
  <c r="D30" s="1"/>
  <c r="C14"/>
  <c r="C30" s="1"/>
  <c r="B14"/>
  <c r="B30" s="1"/>
  <c r="D13"/>
  <c r="C13"/>
  <c r="C29" s="1"/>
  <c r="B13"/>
  <c r="B29" s="1"/>
  <c r="D12"/>
  <c r="D28" s="1"/>
  <c r="C12"/>
  <c r="C28" s="1"/>
  <c r="B12"/>
  <c r="B28" s="1"/>
  <c r="D11"/>
  <c r="D27" s="1"/>
  <c r="C11"/>
  <c r="C27" s="1"/>
  <c r="B11"/>
  <c r="B27" s="1"/>
  <c r="D10"/>
  <c r="D26" s="1"/>
  <c r="C10"/>
  <c r="C26" s="1"/>
  <c r="B10"/>
  <c r="B26" s="1"/>
  <c r="D9"/>
  <c r="D25" s="1"/>
  <c r="C9"/>
  <c r="C25" s="1"/>
  <c r="B9"/>
  <c r="B25" s="1"/>
  <c r="D8"/>
  <c r="D24" s="1"/>
  <c r="C8"/>
  <c r="C24" s="1"/>
  <c r="B8"/>
  <c r="B24" s="1"/>
  <c r="D7"/>
  <c r="D23" s="1"/>
  <c r="C7"/>
  <c r="C23" s="1"/>
  <c r="B7"/>
  <c r="B23" s="1"/>
  <c r="D6"/>
  <c r="D22" s="1"/>
  <c r="C6"/>
  <c r="C22" s="1"/>
  <c r="B6"/>
  <c r="B22" s="1"/>
  <c r="D5"/>
  <c r="D21" s="1"/>
  <c r="C5"/>
  <c r="C21" s="1"/>
  <c r="B5"/>
  <c r="B21" s="1"/>
</calcChain>
</file>

<file path=xl/sharedStrings.xml><?xml version="1.0" encoding="utf-8"?>
<sst xmlns="http://schemas.openxmlformats.org/spreadsheetml/2006/main" count="45" uniqueCount="25">
  <si>
    <t>ตารางที่ 3 จำนวนและร้อยละของประชากรอายุ 15 ปีขึ้นไปที่มีงานทำจำแนกตามระดับการศึกษาที่สำเร็จและเพศ</t>
  </si>
  <si>
    <t xml:space="preserve">                จังหวัดศรีสะเกษ    พ.ศ. 2553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</si>
  <si>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</si>
  <si>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</si>
  <si>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</si>
  <si>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</si>
  <si>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</si>
  <si>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</si>
  <si>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</si>
  <si>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</si>
  <si>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</si>
  <si>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</si>
  <si>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</si>
  <si>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</si>
  <si>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</si>
  <si>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</si>
  <si>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</si>
  <si>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</si>
  <si>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</si>
  <si>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</si>
  <si>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</si>
  <si>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</si>
  <si>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</si>
  <si>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</si>
  <si>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-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</si>
</sst>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8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0" fontId="4" fillId="0" borderId="0" xfId="1" applyFont="1" applyBorder="1"/>
    <xf numFmtId="187" fontId="2" fillId="0" borderId="0" xfId="2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187" fontId="4" fillId="0" borderId="0" xfId="2" applyNumberFormat="1" applyFont="1"/>
    <xf numFmtId="0" fontId="4" fillId="0" borderId="0" xfId="1" applyFont="1" applyBorder="1" applyAlignment="1">
      <alignment horizontal="left" vertical="center"/>
    </xf>
    <xf numFmtId="187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87" fontId="5" fillId="0" borderId="0" xfId="2" applyNumberFormat="1" applyFont="1" applyAlignment="1">
      <alignment vertical="center"/>
    </xf>
    <xf numFmtId="0" fontId="6" fillId="0" borderId="0" xfId="1" applyFont="1" applyBorder="1" applyAlignment="1">
      <alignment vertical="center"/>
    </xf>
    <xf numFmtId="187" fontId="3" fillId="0" borderId="0" xfId="2" applyNumberFormat="1" applyFont="1"/>
    <xf numFmtId="0" fontId="3" fillId="0" borderId="0" xfId="1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187" fontId="5" fillId="0" borderId="0" xfId="2" applyNumberFormat="1" applyFont="1"/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Alignment="1">
      <alignment vertical="center"/>
    </xf>
    <xf numFmtId="188" fontId="3" fillId="0" borderId="0" xfId="1" applyNumberFormat="1" applyFont="1" applyBorder="1" applyAlignment="1" applyProtection="1">
      <alignment horizontal="left" vertical="center"/>
    </xf>
    <xf numFmtId="187" fontId="5" fillId="0" borderId="0" xfId="2" applyNumberFormat="1" applyFont="1" applyAlignment="1">
      <alignment horizontal="right"/>
    </xf>
    <xf numFmtId="3" fontId="3" fillId="0" borderId="0" xfId="1" applyNumberFormat="1" applyFont="1" applyBorder="1"/>
    <xf numFmtId="187" fontId="3" fillId="0" borderId="0" xfId="2" applyNumberFormat="1" applyFont="1" applyAlignment="1">
      <alignment vertical="center"/>
    </xf>
    <xf numFmtId="3" fontId="3" fillId="0" borderId="0" xfId="1" applyNumberFormat="1" applyFont="1"/>
    <xf numFmtId="187" fontId="3" fillId="0" borderId="0" xfId="2" applyNumberFormat="1" applyFont="1" applyAlignment="1">
      <alignment horizontal="right"/>
    </xf>
    <xf numFmtId="187" fontId="5" fillId="0" borderId="0" xfId="2" applyNumberFormat="1" applyFont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187" fontId="3" fillId="0" borderId="0" xfId="2" applyNumberFormat="1" applyFont="1" applyAlignment="1">
      <alignment horizontal="right" vertical="center"/>
    </xf>
    <xf numFmtId="189" fontId="4" fillId="0" borderId="0" xfId="2" applyNumberFormat="1" applyFont="1" applyAlignment="1">
      <alignment horizontal="center"/>
    </xf>
    <xf numFmtId="189" fontId="4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Border="1" applyAlignment="1">
      <alignment horizontal="right" vertical="center"/>
    </xf>
    <xf numFmtId="190" fontId="3" fillId="0" borderId="0" xfId="1" applyNumberFormat="1" applyFont="1"/>
    <xf numFmtId="190" fontId="7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89" fontId="3" fillId="0" borderId="3" xfId="2" applyNumberFormat="1" applyFont="1" applyBorder="1" applyAlignment="1">
      <alignment horizontal="right" vertical="center"/>
    </xf>
    <xf numFmtId="0" fontId="5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94;&#3634;&#3585;&#3619;%20&#3652;&#3605;&#3619;&#3617;&#3634;&#3626;%20&#3607;&#3637;&#3656;%202\&#3605;&#3634;&#3619;&#3634;&#3591;&#3619;&#3657;&#3629;&#3618;&#3621;&#3632;&#3586;&#3629;&#3591;&#3611;&#3619;&#3632;&#3594;&#3634;&#3585;&#3619;%20&#3652;&#3605;&#3619;&#3617;&#3634;&#3626;%202.5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94;&#3634;&#3585;&#3619;%20&#3652;&#3605;&#3619;&#3617;&#3634;&#3626;&#3607;&#3637;&#3656;%203\&#3605;&#3634;&#3619;&#3634;&#3591;&#3619;&#3657;&#3629;&#3618;&#3621;&#3632;&#3586;&#3629;&#3591;&#3611;&#3619;&#3632;&#3594;&#3634;&#3585;&#3619;%20&#3652;&#3605;&#3619;&#3617;&#3634;&#3626;%203.5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86;&#3634;&#3585;&#3619;%20&#3652;&#3605;&#3619;&#3617;&#3634;&#3626;&#3607;&#3637;&#3656;%204\&#3605;&#3634;&#3619;&#3634;&#3591;&#3619;&#3657;&#3629;&#3618;&#3621;&#3632;&#3586;&#3629;&#3591;&#3611;&#3619;&#3632;&#3594;&#3634;&#3585;&#3619;%20&#3652;&#3605;&#3619;&#3617;&#3634;&#3626;%204.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1194231</v>
          </cell>
        </row>
      </sheetData>
      <sheetData sheetId="1">
        <row r="6">
          <cell r="C6">
            <v>585945</v>
          </cell>
        </row>
      </sheetData>
      <sheetData sheetId="2">
        <row r="5">
          <cell r="B5">
            <v>878041</v>
          </cell>
          <cell r="C5">
            <v>492247</v>
          </cell>
          <cell r="D5">
            <v>385794</v>
          </cell>
        </row>
        <row r="6">
          <cell r="B6">
            <v>8357</v>
          </cell>
          <cell r="C6">
            <v>4659</v>
          </cell>
          <cell r="D6">
            <v>3698</v>
          </cell>
        </row>
        <row r="7">
          <cell r="B7">
            <v>320354</v>
          </cell>
          <cell r="C7">
            <v>163851</v>
          </cell>
          <cell r="D7">
            <v>156503</v>
          </cell>
        </row>
        <row r="8">
          <cell r="B8">
            <v>199112</v>
          </cell>
          <cell r="C8">
            <v>129859</v>
          </cell>
          <cell r="D8">
            <v>69253</v>
          </cell>
        </row>
        <row r="9">
          <cell r="B9">
            <v>112962</v>
          </cell>
          <cell r="C9">
            <v>66343</v>
          </cell>
          <cell r="D9">
            <v>46619</v>
          </cell>
        </row>
        <row r="10">
          <cell r="B10">
            <v>123527</v>
          </cell>
          <cell r="C10">
            <v>68672</v>
          </cell>
          <cell r="D10">
            <v>54855</v>
          </cell>
        </row>
        <row r="11">
          <cell r="B11">
            <v>99656</v>
          </cell>
          <cell r="C11">
            <v>47133</v>
          </cell>
          <cell r="D11">
            <v>52523</v>
          </cell>
        </row>
        <row r="12">
          <cell r="B12">
            <v>23871</v>
          </cell>
          <cell r="C12">
            <v>21539</v>
          </cell>
          <cell r="D12">
            <v>2332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113729</v>
          </cell>
          <cell r="D14">
            <v>54865</v>
          </cell>
        </row>
        <row r="15">
          <cell r="B15">
            <v>57848</v>
          </cell>
          <cell r="C15">
            <v>29163</v>
          </cell>
          <cell r="D15">
            <v>28685</v>
          </cell>
        </row>
        <row r="16">
          <cell r="B16">
            <v>37371</v>
          </cell>
          <cell r="C16">
            <v>23080</v>
          </cell>
          <cell r="D16">
            <v>14291</v>
          </cell>
        </row>
        <row r="17">
          <cell r="B17">
            <v>18510</v>
          </cell>
          <cell r="C17">
            <v>6621</v>
          </cell>
          <cell r="D17">
            <v>11889</v>
          </cell>
        </row>
        <row r="19">
          <cell r="B19">
            <v>0</v>
          </cell>
          <cell r="C19">
            <v>0</v>
          </cell>
          <cell r="D19">
            <v>0</v>
          </cell>
        </row>
      </sheetData>
      <sheetData sheetId="3">
        <row r="5">
          <cell r="B5">
            <v>878041</v>
          </cell>
        </row>
      </sheetData>
      <sheetData sheetId="4">
        <row r="5">
          <cell r="B5">
            <v>878041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1198380</v>
          </cell>
        </row>
      </sheetData>
      <sheetData sheetId="1">
        <row r="6">
          <cell r="C6">
            <v>587985</v>
          </cell>
        </row>
      </sheetData>
      <sheetData sheetId="2">
        <row r="5">
          <cell r="B5">
            <v>911317</v>
          </cell>
          <cell r="C5">
            <v>497384</v>
          </cell>
          <cell r="D5">
            <v>413933</v>
          </cell>
        </row>
        <row r="6">
          <cell r="B6">
            <v>11273</v>
          </cell>
          <cell r="C6">
            <v>5249</v>
          </cell>
          <cell r="D6">
            <v>6024</v>
          </cell>
        </row>
        <row r="7">
          <cell r="B7">
            <v>316696</v>
          </cell>
          <cell r="C7">
            <v>150771</v>
          </cell>
          <cell r="D7">
            <v>165925</v>
          </cell>
        </row>
        <row r="8">
          <cell r="B8">
            <v>303637</v>
          </cell>
          <cell r="C8">
            <v>163342</v>
          </cell>
          <cell r="D8">
            <v>140295</v>
          </cell>
        </row>
        <row r="9">
          <cell r="B9">
            <v>76267</v>
          </cell>
          <cell r="C9">
            <v>59660</v>
          </cell>
          <cell r="D9">
            <v>16607</v>
          </cell>
        </row>
        <row r="10">
          <cell r="B10">
            <v>64450</v>
          </cell>
          <cell r="C10">
            <v>30699</v>
          </cell>
          <cell r="D10">
            <v>33751</v>
          </cell>
        </row>
        <row r="11">
          <cell r="B11">
            <v>45751</v>
          </cell>
          <cell r="C11">
            <v>16564</v>
          </cell>
          <cell r="D11">
            <v>29187</v>
          </cell>
        </row>
        <row r="12">
          <cell r="B12">
            <v>18682</v>
          </cell>
          <cell r="C12">
            <v>14126</v>
          </cell>
          <cell r="D12">
            <v>4556</v>
          </cell>
        </row>
        <row r="13">
          <cell r="B13">
            <v>17</v>
          </cell>
          <cell r="C13">
            <v>9</v>
          </cell>
          <cell r="D13">
            <v>8</v>
          </cell>
        </row>
        <row r="14">
          <cell r="B14">
            <v>138760</v>
          </cell>
          <cell r="D14">
            <v>51332</v>
          </cell>
        </row>
        <row r="15">
          <cell r="B15">
            <v>60872</v>
          </cell>
          <cell r="C15">
            <v>30903</v>
          </cell>
          <cell r="D15">
            <v>29969</v>
          </cell>
        </row>
        <row r="16">
          <cell r="B16">
            <v>45044</v>
          </cell>
          <cell r="C16">
            <v>41775</v>
          </cell>
          <cell r="D16">
            <v>3269</v>
          </cell>
        </row>
        <row r="17">
          <cell r="B17">
            <v>32844</v>
          </cell>
          <cell r="C17">
            <v>14750</v>
          </cell>
          <cell r="D17">
            <v>18094</v>
          </cell>
        </row>
        <row r="19">
          <cell r="B19">
            <v>235</v>
          </cell>
          <cell r="C19">
            <v>235</v>
          </cell>
          <cell r="D19">
            <v>0</v>
          </cell>
        </row>
      </sheetData>
      <sheetData sheetId="3">
        <row r="5">
          <cell r="B5">
            <v>911317</v>
          </cell>
        </row>
      </sheetData>
      <sheetData sheetId="4">
        <row r="5">
          <cell r="B5">
            <v>911317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1202055</v>
          </cell>
        </row>
      </sheetData>
      <sheetData sheetId="1">
        <row r="6">
          <cell r="C6">
            <v>589757</v>
          </cell>
        </row>
      </sheetData>
      <sheetData sheetId="2">
        <row r="5">
          <cell r="B5">
            <v>883098</v>
          </cell>
          <cell r="C5">
            <v>483393</v>
          </cell>
          <cell r="D5">
            <v>399705</v>
          </cell>
        </row>
        <row r="6">
          <cell r="B6">
            <v>15937</v>
          </cell>
          <cell r="C6">
            <v>10694</v>
          </cell>
          <cell r="D6">
            <v>5243</v>
          </cell>
        </row>
        <row r="7">
          <cell r="B7">
            <v>303137</v>
          </cell>
          <cell r="C7">
            <v>158504</v>
          </cell>
          <cell r="D7">
            <v>144632</v>
          </cell>
        </row>
        <row r="8">
          <cell r="B8">
            <v>252332</v>
          </cell>
          <cell r="C8">
            <v>127835</v>
          </cell>
          <cell r="D8">
            <v>124497</v>
          </cell>
        </row>
        <row r="9">
          <cell r="B9">
            <v>118212</v>
          </cell>
          <cell r="C9">
            <v>79832</v>
          </cell>
          <cell r="D9">
            <v>38381</v>
          </cell>
        </row>
        <row r="10">
          <cell r="B10">
            <v>104615</v>
          </cell>
          <cell r="C10">
            <v>59323</v>
          </cell>
          <cell r="D10">
            <v>45292</v>
          </cell>
        </row>
        <row r="11">
          <cell r="B11">
            <v>95076</v>
          </cell>
          <cell r="C11">
            <v>53262</v>
          </cell>
          <cell r="D11">
            <v>41813</v>
          </cell>
        </row>
        <row r="12">
          <cell r="B12">
            <v>8328</v>
          </cell>
          <cell r="C12">
            <v>6061</v>
          </cell>
          <cell r="D12">
            <v>2268</v>
          </cell>
        </row>
        <row r="13">
          <cell r="B13">
            <v>1211</v>
          </cell>
          <cell r="C13">
            <v>0</v>
          </cell>
          <cell r="D13">
            <v>1211</v>
          </cell>
        </row>
        <row r="14">
          <cell r="B14">
            <v>88770</v>
          </cell>
          <cell r="D14">
            <v>41565</v>
          </cell>
        </row>
        <row r="15">
          <cell r="B15">
            <v>33525</v>
          </cell>
          <cell r="C15">
            <v>19458</v>
          </cell>
          <cell r="D15">
            <v>14067</v>
          </cell>
        </row>
        <row r="16">
          <cell r="B16">
            <v>24300</v>
          </cell>
          <cell r="C16">
            <v>17986</v>
          </cell>
          <cell r="D16">
            <v>6314</v>
          </cell>
        </row>
        <row r="17">
          <cell r="B17">
            <v>30945</v>
          </cell>
          <cell r="C17">
            <v>9761</v>
          </cell>
          <cell r="D17">
            <v>21184</v>
          </cell>
        </row>
        <row r="19">
          <cell r="B19">
            <v>94</v>
          </cell>
          <cell r="C19">
            <v>0</v>
          </cell>
          <cell r="D19">
            <v>94</v>
          </cell>
        </row>
      </sheetData>
      <sheetData sheetId="3">
        <row r="5">
          <cell r="B5">
            <v>883098</v>
          </cell>
        </row>
      </sheetData>
      <sheetData sheetId="4">
        <row r="5">
          <cell r="B5">
            <v>883098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7" workbookViewId="0">
      <selection activeCell="B20" sqref="B20:D20"/>
    </sheetView>
  </sheetViews>
  <sheetFormatPr defaultRowHeight="26.25" customHeight="1"/>
  <cols>
    <col min="1" max="1" width="28.125" style="1" customWidth="1"/>
    <col min="2" max="4" width="15.5" style="2" customWidth="1"/>
    <col min="5" max="5" width="9" style="45"/>
    <col min="6" max="6" width="9.625" style="45" bestFit="1" customWidth="1"/>
    <col min="7" max="7" width="8.125" style="45" customWidth="1"/>
    <col min="8" max="8" width="10" style="45" bestFit="1" customWidth="1"/>
    <col min="9" max="9" width="9.875" style="45" bestFit="1" customWidth="1"/>
    <col min="10" max="256" width="9" style="45"/>
    <col min="257" max="257" width="28.125" style="45" customWidth="1"/>
    <col min="258" max="260" width="15.5" style="45" customWidth="1"/>
    <col min="261" max="261" width="9" style="45"/>
    <col min="262" max="262" width="9.625" style="45" bestFit="1" customWidth="1"/>
    <col min="263" max="263" width="8.125" style="45" customWidth="1"/>
    <col min="264" max="264" width="10" style="45" bestFit="1" customWidth="1"/>
    <col min="265" max="265" width="9.875" style="45" bestFit="1" customWidth="1"/>
    <col min="266" max="512" width="9" style="45"/>
    <col min="513" max="513" width="28.125" style="45" customWidth="1"/>
    <col min="514" max="516" width="15.5" style="45" customWidth="1"/>
    <col min="517" max="517" width="9" style="45"/>
    <col min="518" max="518" width="9.625" style="45" bestFit="1" customWidth="1"/>
    <col min="519" max="519" width="8.125" style="45" customWidth="1"/>
    <col min="520" max="520" width="10" style="45" bestFit="1" customWidth="1"/>
    <col min="521" max="521" width="9.875" style="45" bestFit="1" customWidth="1"/>
    <col min="522" max="768" width="9" style="45"/>
    <col min="769" max="769" width="28.125" style="45" customWidth="1"/>
    <col min="770" max="772" width="15.5" style="45" customWidth="1"/>
    <col min="773" max="773" width="9" style="45"/>
    <col min="774" max="774" width="9.625" style="45" bestFit="1" customWidth="1"/>
    <col min="775" max="775" width="8.125" style="45" customWidth="1"/>
    <col min="776" max="776" width="10" style="45" bestFit="1" customWidth="1"/>
    <col min="777" max="777" width="9.875" style="45" bestFit="1" customWidth="1"/>
    <col min="778" max="1024" width="9" style="45"/>
    <col min="1025" max="1025" width="28.125" style="45" customWidth="1"/>
    <col min="1026" max="1028" width="15.5" style="45" customWidth="1"/>
    <col min="1029" max="1029" width="9" style="45"/>
    <col min="1030" max="1030" width="9.625" style="45" bestFit="1" customWidth="1"/>
    <col min="1031" max="1031" width="8.125" style="45" customWidth="1"/>
    <col min="1032" max="1032" width="10" style="45" bestFit="1" customWidth="1"/>
    <col min="1033" max="1033" width="9.875" style="45" bestFit="1" customWidth="1"/>
    <col min="1034" max="1280" width="9" style="45"/>
    <col min="1281" max="1281" width="28.125" style="45" customWidth="1"/>
    <col min="1282" max="1284" width="15.5" style="45" customWidth="1"/>
    <col min="1285" max="1285" width="9" style="45"/>
    <col min="1286" max="1286" width="9.625" style="45" bestFit="1" customWidth="1"/>
    <col min="1287" max="1287" width="8.125" style="45" customWidth="1"/>
    <col min="1288" max="1288" width="10" style="45" bestFit="1" customWidth="1"/>
    <col min="1289" max="1289" width="9.875" style="45" bestFit="1" customWidth="1"/>
    <col min="1290" max="1536" width="9" style="45"/>
    <col min="1537" max="1537" width="28.125" style="45" customWidth="1"/>
    <col min="1538" max="1540" width="15.5" style="45" customWidth="1"/>
    <col min="1541" max="1541" width="9" style="45"/>
    <col min="1542" max="1542" width="9.625" style="45" bestFit="1" customWidth="1"/>
    <col min="1543" max="1543" width="8.125" style="45" customWidth="1"/>
    <col min="1544" max="1544" width="10" style="45" bestFit="1" customWidth="1"/>
    <col min="1545" max="1545" width="9.875" style="45" bestFit="1" customWidth="1"/>
    <col min="1546" max="1792" width="9" style="45"/>
    <col min="1793" max="1793" width="28.125" style="45" customWidth="1"/>
    <col min="1794" max="1796" width="15.5" style="45" customWidth="1"/>
    <col min="1797" max="1797" width="9" style="45"/>
    <col min="1798" max="1798" width="9.625" style="45" bestFit="1" customWidth="1"/>
    <col min="1799" max="1799" width="8.125" style="45" customWidth="1"/>
    <col min="1800" max="1800" width="10" style="45" bestFit="1" customWidth="1"/>
    <col min="1801" max="1801" width="9.875" style="45" bestFit="1" customWidth="1"/>
    <col min="1802" max="2048" width="9" style="45"/>
    <col min="2049" max="2049" width="28.125" style="45" customWidth="1"/>
    <col min="2050" max="2052" width="15.5" style="45" customWidth="1"/>
    <col min="2053" max="2053" width="9" style="45"/>
    <col min="2054" max="2054" width="9.625" style="45" bestFit="1" customWidth="1"/>
    <col min="2055" max="2055" width="8.125" style="45" customWidth="1"/>
    <col min="2056" max="2056" width="10" style="45" bestFit="1" customWidth="1"/>
    <col min="2057" max="2057" width="9.875" style="45" bestFit="1" customWidth="1"/>
    <col min="2058" max="2304" width="9" style="45"/>
    <col min="2305" max="2305" width="28.125" style="45" customWidth="1"/>
    <col min="2306" max="2308" width="15.5" style="45" customWidth="1"/>
    <col min="2309" max="2309" width="9" style="45"/>
    <col min="2310" max="2310" width="9.625" style="45" bestFit="1" customWidth="1"/>
    <col min="2311" max="2311" width="8.125" style="45" customWidth="1"/>
    <col min="2312" max="2312" width="10" style="45" bestFit="1" customWidth="1"/>
    <col min="2313" max="2313" width="9.875" style="45" bestFit="1" customWidth="1"/>
    <col min="2314" max="2560" width="9" style="45"/>
    <col min="2561" max="2561" width="28.125" style="45" customWidth="1"/>
    <col min="2562" max="2564" width="15.5" style="45" customWidth="1"/>
    <col min="2565" max="2565" width="9" style="45"/>
    <col min="2566" max="2566" width="9.625" style="45" bestFit="1" customWidth="1"/>
    <col min="2567" max="2567" width="8.125" style="45" customWidth="1"/>
    <col min="2568" max="2568" width="10" style="45" bestFit="1" customWidth="1"/>
    <col min="2569" max="2569" width="9.875" style="45" bestFit="1" customWidth="1"/>
    <col min="2570" max="2816" width="9" style="45"/>
    <col min="2817" max="2817" width="28.125" style="45" customWidth="1"/>
    <col min="2818" max="2820" width="15.5" style="45" customWidth="1"/>
    <col min="2821" max="2821" width="9" style="45"/>
    <col min="2822" max="2822" width="9.625" style="45" bestFit="1" customWidth="1"/>
    <col min="2823" max="2823" width="8.125" style="45" customWidth="1"/>
    <col min="2824" max="2824" width="10" style="45" bestFit="1" customWidth="1"/>
    <col min="2825" max="2825" width="9.875" style="45" bestFit="1" customWidth="1"/>
    <col min="2826" max="3072" width="9" style="45"/>
    <col min="3073" max="3073" width="28.125" style="45" customWidth="1"/>
    <col min="3074" max="3076" width="15.5" style="45" customWidth="1"/>
    <col min="3077" max="3077" width="9" style="45"/>
    <col min="3078" max="3078" width="9.625" style="45" bestFit="1" customWidth="1"/>
    <col min="3079" max="3079" width="8.125" style="45" customWidth="1"/>
    <col min="3080" max="3080" width="10" style="45" bestFit="1" customWidth="1"/>
    <col min="3081" max="3081" width="9.875" style="45" bestFit="1" customWidth="1"/>
    <col min="3082" max="3328" width="9" style="45"/>
    <col min="3329" max="3329" width="28.125" style="45" customWidth="1"/>
    <col min="3330" max="3332" width="15.5" style="45" customWidth="1"/>
    <col min="3333" max="3333" width="9" style="45"/>
    <col min="3334" max="3334" width="9.625" style="45" bestFit="1" customWidth="1"/>
    <col min="3335" max="3335" width="8.125" style="45" customWidth="1"/>
    <col min="3336" max="3336" width="10" style="45" bestFit="1" customWidth="1"/>
    <col min="3337" max="3337" width="9.875" style="45" bestFit="1" customWidth="1"/>
    <col min="3338" max="3584" width="9" style="45"/>
    <col min="3585" max="3585" width="28.125" style="45" customWidth="1"/>
    <col min="3586" max="3588" width="15.5" style="45" customWidth="1"/>
    <col min="3589" max="3589" width="9" style="45"/>
    <col min="3590" max="3590" width="9.625" style="45" bestFit="1" customWidth="1"/>
    <col min="3591" max="3591" width="8.125" style="45" customWidth="1"/>
    <col min="3592" max="3592" width="10" style="45" bestFit="1" customWidth="1"/>
    <col min="3593" max="3593" width="9.875" style="45" bestFit="1" customWidth="1"/>
    <col min="3594" max="3840" width="9" style="45"/>
    <col min="3841" max="3841" width="28.125" style="45" customWidth="1"/>
    <col min="3842" max="3844" width="15.5" style="45" customWidth="1"/>
    <col min="3845" max="3845" width="9" style="45"/>
    <col min="3846" max="3846" width="9.625" style="45" bestFit="1" customWidth="1"/>
    <col min="3847" max="3847" width="8.125" style="45" customWidth="1"/>
    <col min="3848" max="3848" width="10" style="45" bestFit="1" customWidth="1"/>
    <col min="3849" max="3849" width="9.875" style="45" bestFit="1" customWidth="1"/>
    <col min="3850" max="4096" width="9" style="45"/>
    <col min="4097" max="4097" width="28.125" style="45" customWidth="1"/>
    <col min="4098" max="4100" width="15.5" style="45" customWidth="1"/>
    <col min="4101" max="4101" width="9" style="45"/>
    <col min="4102" max="4102" width="9.625" style="45" bestFit="1" customWidth="1"/>
    <col min="4103" max="4103" width="8.125" style="45" customWidth="1"/>
    <col min="4104" max="4104" width="10" style="45" bestFit="1" customWidth="1"/>
    <col min="4105" max="4105" width="9.875" style="45" bestFit="1" customWidth="1"/>
    <col min="4106" max="4352" width="9" style="45"/>
    <col min="4353" max="4353" width="28.125" style="45" customWidth="1"/>
    <col min="4354" max="4356" width="15.5" style="45" customWidth="1"/>
    <col min="4357" max="4357" width="9" style="45"/>
    <col min="4358" max="4358" width="9.625" style="45" bestFit="1" customWidth="1"/>
    <col min="4359" max="4359" width="8.125" style="45" customWidth="1"/>
    <col min="4360" max="4360" width="10" style="45" bestFit="1" customWidth="1"/>
    <col min="4361" max="4361" width="9.875" style="45" bestFit="1" customWidth="1"/>
    <col min="4362" max="4608" width="9" style="45"/>
    <col min="4609" max="4609" width="28.125" style="45" customWidth="1"/>
    <col min="4610" max="4612" width="15.5" style="45" customWidth="1"/>
    <col min="4613" max="4613" width="9" style="45"/>
    <col min="4614" max="4614" width="9.625" style="45" bestFit="1" customWidth="1"/>
    <col min="4615" max="4615" width="8.125" style="45" customWidth="1"/>
    <col min="4616" max="4616" width="10" style="45" bestFit="1" customWidth="1"/>
    <col min="4617" max="4617" width="9.875" style="45" bestFit="1" customWidth="1"/>
    <col min="4618" max="4864" width="9" style="45"/>
    <col min="4865" max="4865" width="28.125" style="45" customWidth="1"/>
    <col min="4866" max="4868" width="15.5" style="45" customWidth="1"/>
    <col min="4869" max="4869" width="9" style="45"/>
    <col min="4870" max="4870" width="9.625" style="45" bestFit="1" customWidth="1"/>
    <col min="4871" max="4871" width="8.125" style="45" customWidth="1"/>
    <col min="4872" max="4872" width="10" style="45" bestFit="1" customWidth="1"/>
    <col min="4873" max="4873" width="9.875" style="45" bestFit="1" customWidth="1"/>
    <col min="4874" max="5120" width="9" style="45"/>
    <col min="5121" max="5121" width="28.125" style="45" customWidth="1"/>
    <col min="5122" max="5124" width="15.5" style="45" customWidth="1"/>
    <col min="5125" max="5125" width="9" style="45"/>
    <col min="5126" max="5126" width="9.625" style="45" bestFit="1" customWidth="1"/>
    <col min="5127" max="5127" width="8.125" style="45" customWidth="1"/>
    <col min="5128" max="5128" width="10" style="45" bestFit="1" customWidth="1"/>
    <col min="5129" max="5129" width="9.875" style="45" bestFit="1" customWidth="1"/>
    <col min="5130" max="5376" width="9" style="45"/>
    <col min="5377" max="5377" width="28.125" style="45" customWidth="1"/>
    <col min="5378" max="5380" width="15.5" style="45" customWidth="1"/>
    <col min="5381" max="5381" width="9" style="45"/>
    <col min="5382" max="5382" width="9.625" style="45" bestFit="1" customWidth="1"/>
    <col min="5383" max="5383" width="8.125" style="45" customWidth="1"/>
    <col min="5384" max="5384" width="10" style="45" bestFit="1" customWidth="1"/>
    <col min="5385" max="5385" width="9.875" style="45" bestFit="1" customWidth="1"/>
    <col min="5386" max="5632" width="9" style="45"/>
    <col min="5633" max="5633" width="28.125" style="45" customWidth="1"/>
    <col min="5634" max="5636" width="15.5" style="45" customWidth="1"/>
    <col min="5637" max="5637" width="9" style="45"/>
    <col min="5638" max="5638" width="9.625" style="45" bestFit="1" customWidth="1"/>
    <col min="5639" max="5639" width="8.125" style="45" customWidth="1"/>
    <col min="5640" max="5640" width="10" style="45" bestFit="1" customWidth="1"/>
    <col min="5641" max="5641" width="9.875" style="45" bestFit="1" customWidth="1"/>
    <col min="5642" max="5888" width="9" style="45"/>
    <col min="5889" max="5889" width="28.125" style="45" customWidth="1"/>
    <col min="5890" max="5892" width="15.5" style="45" customWidth="1"/>
    <col min="5893" max="5893" width="9" style="45"/>
    <col min="5894" max="5894" width="9.625" style="45" bestFit="1" customWidth="1"/>
    <col min="5895" max="5895" width="8.125" style="45" customWidth="1"/>
    <col min="5896" max="5896" width="10" style="45" bestFit="1" customWidth="1"/>
    <col min="5897" max="5897" width="9.875" style="45" bestFit="1" customWidth="1"/>
    <col min="5898" max="6144" width="9" style="45"/>
    <col min="6145" max="6145" width="28.125" style="45" customWidth="1"/>
    <col min="6146" max="6148" width="15.5" style="45" customWidth="1"/>
    <col min="6149" max="6149" width="9" style="45"/>
    <col min="6150" max="6150" width="9.625" style="45" bestFit="1" customWidth="1"/>
    <col min="6151" max="6151" width="8.125" style="45" customWidth="1"/>
    <col min="6152" max="6152" width="10" style="45" bestFit="1" customWidth="1"/>
    <col min="6153" max="6153" width="9.875" style="45" bestFit="1" customWidth="1"/>
    <col min="6154" max="6400" width="9" style="45"/>
    <col min="6401" max="6401" width="28.125" style="45" customWidth="1"/>
    <col min="6402" max="6404" width="15.5" style="45" customWidth="1"/>
    <col min="6405" max="6405" width="9" style="45"/>
    <col min="6406" max="6406" width="9.625" style="45" bestFit="1" customWidth="1"/>
    <col min="6407" max="6407" width="8.125" style="45" customWidth="1"/>
    <col min="6408" max="6408" width="10" style="45" bestFit="1" customWidth="1"/>
    <col min="6409" max="6409" width="9.875" style="45" bestFit="1" customWidth="1"/>
    <col min="6410" max="6656" width="9" style="45"/>
    <col min="6657" max="6657" width="28.125" style="45" customWidth="1"/>
    <col min="6658" max="6660" width="15.5" style="45" customWidth="1"/>
    <col min="6661" max="6661" width="9" style="45"/>
    <col min="6662" max="6662" width="9.625" style="45" bestFit="1" customWidth="1"/>
    <col min="6663" max="6663" width="8.125" style="45" customWidth="1"/>
    <col min="6664" max="6664" width="10" style="45" bestFit="1" customWidth="1"/>
    <col min="6665" max="6665" width="9.875" style="45" bestFit="1" customWidth="1"/>
    <col min="6666" max="6912" width="9" style="45"/>
    <col min="6913" max="6913" width="28.125" style="45" customWidth="1"/>
    <col min="6914" max="6916" width="15.5" style="45" customWidth="1"/>
    <col min="6917" max="6917" width="9" style="45"/>
    <col min="6918" max="6918" width="9.625" style="45" bestFit="1" customWidth="1"/>
    <col min="6919" max="6919" width="8.125" style="45" customWidth="1"/>
    <col min="6920" max="6920" width="10" style="45" bestFit="1" customWidth="1"/>
    <col min="6921" max="6921" width="9.875" style="45" bestFit="1" customWidth="1"/>
    <col min="6922" max="7168" width="9" style="45"/>
    <col min="7169" max="7169" width="28.125" style="45" customWidth="1"/>
    <col min="7170" max="7172" width="15.5" style="45" customWidth="1"/>
    <col min="7173" max="7173" width="9" style="45"/>
    <col min="7174" max="7174" width="9.625" style="45" bestFit="1" customWidth="1"/>
    <col min="7175" max="7175" width="8.125" style="45" customWidth="1"/>
    <col min="7176" max="7176" width="10" style="45" bestFit="1" customWidth="1"/>
    <col min="7177" max="7177" width="9.875" style="45" bestFit="1" customWidth="1"/>
    <col min="7178" max="7424" width="9" style="45"/>
    <col min="7425" max="7425" width="28.125" style="45" customWidth="1"/>
    <col min="7426" max="7428" width="15.5" style="45" customWidth="1"/>
    <col min="7429" max="7429" width="9" style="45"/>
    <col min="7430" max="7430" width="9.625" style="45" bestFit="1" customWidth="1"/>
    <col min="7431" max="7431" width="8.125" style="45" customWidth="1"/>
    <col min="7432" max="7432" width="10" style="45" bestFit="1" customWidth="1"/>
    <col min="7433" max="7433" width="9.875" style="45" bestFit="1" customWidth="1"/>
    <col min="7434" max="7680" width="9" style="45"/>
    <col min="7681" max="7681" width="28.125" style="45" customWidth="1"/>
    <col min="7682" max="7684" width="15.5" style="45" customWidth="1"/>
    <col min="7685" max="7685" width="9" style="45"/>
    <col min="7686" max="7686" width="9.625" style="45" bestFit="1" customWidth="1"/>
    <col min="7687" max="7687" width="8.125" style="45" customWidth="1"/>
    <col min="7688" max="7688" width="10" style="45" bestFit="1" customWidth="1"/>
    <col min="7689" max="7689" width="9.875" style="45" bestFit="1" customWidth="1"/>
    <col min="7690" max="7936" width="9" style="45"/>
    <col min="7937" max="7937" width="28.125" style="45" customWidth="1"/>
    <col min="7938" max="7940" width="15.5" style="45" customWidth="1"/>
    <col min="7941" max="7941" width="9" style="45"/>
    <col min="7942" max="7942" width="9.625" style="45" bestFit="1" customWidth="1"/>
    <col min="7943" max="7943" width="8.125" style="45" customWidth="1"/>
    <col min="7944" max="7944" width="10" style="45" bestFit="1" customWidth="1"/>
    <col min="7945" max="7945" width="9.875" style="45" bestFit="1" customWidth="1"/>
    <col min="7946" max="8192" width="9" style="45"/>
    <col min="8193" max="8193" width="28.125" style="45" customWidth="1"/>
    <col min="8194" max="8196" width="15.5" style="45" customWidth="1"/>
    <col min="8197" max="8197" width="9" style="45"/>
    <col min="8198" max="8198" width="9.625" style="45" bestFit="1" customWidth="1"/>
    <col min="8199" max="8199" width="8.125" style="45" customWidth="1"/>
    <col min="8200" max="8200" width="10" style="45" bestFit="1" customWidth="1"/>
    <col min="8201" max="8201" width="9.875" style="45" bestFit="1" customWidth="1"/>
    <col min="8202" max="8448" width="9" style="45"/>
    <col min="8449" max="8449" width="28.125" style="45" customWidth="1"/>
    <col min="8450" max="8452" width="15.5" style="45" customWidth="1"/>
    <col min="8453" max="8453" width="9" style="45"/>
    <col min="8454" max="8454" width="9.625" style="45" bestFit="1" customWidth="1"/>
    <col min="8455" max="8455" width="8.125" style="45" customWidth="1"/>
    <col min="8456" max="8456" width="10" style="45" bestFit="1" customWidth="1"/>
    <col min="8457" max="8457" width="9.875" style="45" bestFit="1" customWidth="1"/>
    <col min="8458" max="8704" width="9" style="45"/>
    <col min="8705" max="8705" width="28.125" style="45" customWidth="1"/>
    <col min="8706" max="8708" width="15.5" style="45" customWidth="1"/>
    <col min="8709" max="8709" width="9" style="45"/>
    <col min="8710" max="8710" width="9.625" style="45" bestFit="1" customWidth="1"/>
    <col min="8711" max="8711" width="8.125" style="45" customWidth="1"/>
    <col min="8712" max="8712" width="10" style="45" bestFit="1" customWidth="1"/>
    <col min="8713" max="8713" width="9.875" style="45" bestFit="1" customWidth="1"/>
    <col min="8714" max="8960" width="9" style="45"/>
    <col min="8961" max="8961" width="28.125" style="45" customWidth="1"/>
    <col min="8962" max="8964" width="15.5" style="45" customWidth="1"/>
    <col min="8965" max="8965" width="9" style="45"/>
    <col min="8966" max="8966" width="9.625" style="45" bestFit="1" customWidth="1"/>
    <col min="8967" max="8967" width="8.125" style="45" customWidth="1"/>
    <col min="8968" max="8968" width="10" style="45" bestFit="1" customWidth="1"/>
    <col min="8969" max="8969" width="9.875" style="45" bestFit="1" customWidth="1"/>
    <col min="8970" max="9216" width="9" style="45"/>
    <col min="9217" max="9217" width="28.125" style="45" customWidth="1"/>
    <col min="9218" max="9220" width="15.5" style="45" customWidth="1"/>
    <col min="9221" max="9221" width="9" style="45"/>
    <col min="9222" max="9222" width="9.625" style="45" bestFit="1" customWidth="1"/>
    <col min="9223" max="9223" width="8.125" style="45" customWidth="1"/>
    <col min="9224" max="9224" width="10" style="45" bestFit="1" customWidth="1"/>
    <col min="9225" max="9225" width="9.875" style="45" bestFit="1" customWidth="1"/>
    <col min="9226" max="9472" width="9" style="45"/>
    <col min="9473" max="9473" width="28.125" style="45" customWidth="1"/>
    <col min="9474" max="9476" width="15.5" style="45" customWidth="1"/>
    <col min="9477" max="9477" width="9" style="45"/>
    <col min="9478" max="9478" width="9.625" style="45" bestFit="1" customWidth="1"/>
    <col min="9479" max="9479" width="8.125" style="45" customWidth="1"/>
    <col min="9480" max="9480" width="10" style="45" bestFit="1" customWidth="1"/>
    <col min="9481" max="9481" width="9.875" style="45" bestFit="1" customWidth="1"/>
    <col min="9482" max="9728" width="9" style="45"/>
    <col min="9729" max="9729" width="28.125" style="45" customWidth="1"/>
    <col min="9730" max="9732" width="15.5" style="45" customWidth="1"/>
    <col min="9733" max="9733" width="9" style="45"/>
    <col min="9734" max="9734" width="9.625" style="45" bestFit="1" customWidth="1"/>
    <col min="9735" max="9735" width="8.125" style="45" customWidth="1"/>
    <col min="9736" max="9736" width="10" style="45" bestFit="1" customWidth="1"/>
    <col min="9737" max="9737" width="9.875" style="45" bestFit="1" customWidth="1"/>
    <col min="9738" max="9984" width="9" style="45"/>
    <col min="9985" max="9985" width="28.125" style="45" customWidth="1"/>
    <col min="9986" max="9988" width="15.5" style="45" customWidth="1"/>
    <col min="9989" max="9989" width="9" style="45"/>
    <col min="9990" max="9990" width="9.625" style="45" bestFit="1" customWidth="1"/>
    <col min="9991" max="9991" width="8.125" style="45" customWidth="1"/>
    <col min="9992" max="9992" width="10" style="45" bestFit="1" customWidth="1"/>
    <col min="9993" max="9993" width="9.875" style="45" bestFit="1" customWidth="1"/>
    <col min="9994" max="10240" width="9" style="45"/>
    <col min="10241" max="10241" width="28.125" style="45" customWidth="1"/>
    <col min="10242" max="10244" width="15.5" style="45" customWidth="1"/>
    <col min="10245" max="10245" width="9" style="45"/>
    <col min="10246" max="10246" width="9.625" style="45" bestFit="1" customWidth="1"/>
    <col min="10247" max="10247" width="8.125" style="45" customWidth="1"/>
    <col min="10248" max="10248" width="10" style="45" bestFit="1" customWidth="1"/>
    <col min="10249" max="10249" width="9.875" style="45" bestFit="1" customWidth="1"/>
    <col min="10250" max="10496" width="9" style="45"/>
    <col min="10497" max="10497" width="28.125" style="45" customWidth="1"/>
    <col min="10498" max="10500" width="15.5" style="45" customWidth="1"/>
    <col min="10501" max="10501" width="9" style="45"/>
    <col min="10502" max="10502" width="9.625" style="45" bestFit="1" customWidth="1"/>
    <col min="10503" max="10503" width="8.125" style="45" customWidth="1"/>
    <col min="10504" max="10504" width="10" style="45" bestFit="1" customWidth="1"/>
    <col min="10505" max="10505" width="9.875" style="45" bestFit="1" customWidth="1"/>
    <col min="10506" max="10752" width="9" style="45"/>
    <col min="10753" max="10753" width="28.125" style="45" customWidth="1"/>
    <col min="10754" max="10756" width="15.5" style="45" customWidth="1"/>
    <col min="10757" max="10757" width="9" style="45"/>
    <col min="10758" max="10758" width="9.625" style="45" bestFit="1" customWidth="1"/>
    <col min="10759" max="10759" width="8.125" style="45" customWidth="1"/>
    <col min="10760" max="10760" width="10" style="45" bestFit="1" customWidth="1"/>
    <col min="10761" max="10761" width="9.875" style="45" bestFit="1" customWidth="1"/>
    <col min="10762" max="11008" width="9" style="45"/>
    <col min="11009" max="11009" width="28.125" style="45" customWidth="1"/>
    <col min="11010" max="11012" width="15.5" style="45" customWidth="1"/>
    <col min="11013" max="11013" width="9" style="45"/>
    <col min="11014" max="11014" width="9.625" style="45" bestFit="1" customWidth="1"/>
    <col min="11015" max="11015" width="8.125" style="45" customWidth="1"/>
    <col min="11016" max="11016" width="10" style="45" bestFit="1" customWidth="1"/>
    <col min="11017" max="11017" width="9.875" style="45" bestFit="1" customWidth="1"/>
    <col min="11018" max="11264" width="9" style="45"/>
    <col min="11265" max="11265" width="28.125" style="45" customWidth="1"/>
    <col min="11266" max="11268" width="15.5" style="45" customWidth="1"/>
    <col min="11269" max="11269" width="9" style="45"/>
    <col min="11270" max="11270" width="9.625" style="45" bestFit="1" customWidth="1"/>
    <col min="11271" max="11271" width="8.125" style="45" customWidth="1"/>
    <col min="11272" max="11272" width="10" style="45" bestFit="1" customWidth="1"/>
    <col min="11273" max="11273" width="9.875" style="45" bestFit="1" customWidth="1"/>
    <col min="11274" max="11520" width="9" style="45"/>
    <col min="11521" max="11521" width="28.125" style="45" customWidth="1"/>
    <col min="11522" max="11524" width="15.5" style="45" customWidth="1"/>
    <col min="11525" max="11525" width="9" style="45"/>
    <col min="11526" max="11526" width="9.625" style="45" bestFit="1" customWidth="1"/>
    <col min="11527" max="11527" width="8.125" style="45" customWidth="1"/>
    <col min="11528" max="11528" width="10" style="45" bestFit="1" customWidth="1"/>
    <col min="11529" max="11529" width="9.875" style="45" bestFit="1" customWidth="1"/>
    <col min="11530" max="11776" width="9" style="45"/>
    <col min="11777" max="11777" width="28.125" style="45" customWidth="1"/>
    <col min="11778" max="11780" width="15.5" style="45" customWidth="1"/>
    <col min="11781" max="11781" width="9" style="45"/>
    <col min="11782" max="11782" width="9.625" style="45" bestFit="1" customWidth="1"/>
    <col min="11783" max="11783" width="8.125" style="45" customWidth="1"/>
    <col min="11784" max="11784" width="10" style="45" bestFit="1" customWidth="1"/>
    <col min="11785" max="11785" width="9.875" style="45" bestFit="1" customWidth="1"/>
    <col min="11786" max="12032" width="9" style="45"/>
    <col min="12033" max="12033" width="28.125" style="45" customWidth="1"/>
    <col min="12034" max="12036" width="15.5" style="45" customWidth="1"/>
    <col min="12037" max="12037" width="9" style="45"/>
    <col min="12038" max="12038" width="9.625" style="45" bestFit="1" customWidth="1"/>
    <col min="12039" max="12039" width="8.125" style="45" customWidth="1"/>
    <col min="12040" max="12040" width="10" style="45" bestFit="1" customWidth="1"/>
    <col min="12041" max="12041" width="9.875" style="45" bestFit="1" customWidth="1"/>
    <col min="12042" max="12288" width="9" style="45"/>
    <col min="12289" max="12289" width="28.125" style="45" customWidth="1"/>
    <col min="12290" max="12292" width="15.5" style="45" customWidth="1"/>
    <col min="12293" max="12293" width="9" style="45"/>
    <col min="12294" max="12294" width="9.625" style="45" bestFit="1" customWidth="1"/>
    <col min="12295" max="12295" width="8.125" style="45" customWidth="1"/>
    <col min="12296" max="12296" width="10" style="45" bestFit="1" customWidth="1"/>
    <col min="12297" max="12297" width="9.875" style="45" bestFit="1" customWidth="1"/>
    <col min="12298" max="12544" width="9" style="45"/>
    <col min="12545" max="12545" width="28.125" style="45" customWidth="1"/>
    <col min="12546" max="12548" width="15.5" style="45" customWidth="1"/>
    <col min="12549" max="12549" width="9" style="45"/>
    <col min="12550" max="12550" width="9.625" style="45" bestFit="1" customWidth="1"/>
    <col min="12551" max="12551" width="8.125" style="45" customWidth="1"/>
    <col min="12552" max="12552" width="10" style="45" bestFit="1" customWidth="1"/>
    <col min="12553" max="12553" width="9.875" style="45" bestFit="1" customWidth="1"/>
    <col min="12554" max="12800" width="9" style="45"/>
    <col min="12801" max="12801" width="28.125" style="45" customWidth="1"/>
    <col min="12802" max="12804" width="15.5" style="45" customWidth="1"/>
    <col min="12805" max="12805" width="9" style="45"/>
    <col min="12806" max="12806" width="9.625" style="45" bestFit="1" customWidth="1"/>
    <col min="12807" max="12807" width="8.125" style="45" customWidth="1"/>
    <col min="12808" max="12808" width="10" style="45" bestFit="1" customWidth="1"/>
    <col min="12809" max="12809" width="9.875" style="45" bestFit="1" customWidth="1"/>
    <col min="12810" max="13056" width="9" style="45"/>
    <col min="13057" max="13057" width="28.125" style="45" customWidth="1"/>
    <col min="13058" max="13060" width="15.5" style="45" customWidth="1"/>
    <col min="13061" max="13061" width="9" style="45"/>
    <col min="13062" max="13062" width="9.625" style="45" bestFit="1" customWidth="1"/>
    <col min="13063" max="13063" width="8.125" style="45" customWidth="1"/>
    <col min="13064" max="13064" width="10" style="45" bestFit="1" customWidth="1"/>
    <col min="13065" max="13065" width="9.875" style="45" bestFit="1" customWidth="1"/>
    <col min="13066" max="13312" width="9" style="45"/>
    <col min="13313" max="13313" width="28.125" style="45" customWidth="1"/>
    <col min="13314" max="13316" width="15.5" style="45" customWidth="1"/>
    <col min="13317" max="13317" width="9" style="45"/>
    <col min="13318" max="13318" width="9.625" style="45" bestFit="1" customWidth="1"/>
    <col min="13319" max="13319" width="8.125" style="45" customWidth="1"/>
    <col min="13320" max="13320" width="10" style="45" bestFit="1" customWidth="1"/>
    <col min="13321" max="13321" width="9.875" style="45" bestFit="1" customWidth="1"/>
    <col min="13322" max="13568" width="9" style="45"/>
    <col min="13569" max="13569" width="28.125" style="45" customWidth="1"/>
    <col min="13570" max="13572" width="15.5" style="45" customWidth="1"/>
    <col min="13573" max="13573" width="9" style="45"/>
    <col min="13574" max="13574" width="9.625" style="45" bestFit="1" customWidth="1"/>
    <col min="13575" max="13575" width="8.125" style="45" customWidth="1"/>
    <col min="13576" max="13576" width="10" style="45" bestFit="1" customWidth="1"/>
    <col min="13577" max="13577" width="9.875" style="45" bestFit="1" customWidth="1"/>
    <col min="13578" max="13824" width="9" style="45"/>
    <col min="13825" max="13825" width="28.125" style="45" customWidth="1"/>
    <col min="13826" max="13828" width="15.5" style="45" customWidth="1"/>
    <col min="13829" max="13829" width="9" style="45"/>
    <col min="13830" max="13830" width="9.625" style="45" bestFit="1" customWidth="1"/>
    <col min="13831" max="13831" width="8.125" style="45" customWidth="1"/>
    <col min="13832" max="13832" width="10" style="45" bestFit="1" customWidth="1"/>
    <col min="13833" max="13833" width="9.875" style="45" bestFit="1" customWidth="1"/>
    <col min="13834" max="14080" width="9" style="45"/>
    <col min="14081" max="14081" width="28.125" style="45" customWidth="1"/>
    <col min="14082" max="14084" width="15.5" style="45" customWidth="1"/>
    <col min="14085" max="14085" width="9" style="45"/>
    <col min="14086" max="14086" width="9.625" style="45" bestFit="1" customWidth="1"/>
    <col min="14087" max="14087" width="8.125" style="45" customWidth="1"/>
    <col min="14088" max="14088" width="10" style="45" bestFit="1" customWidth="1"/>
    <col min="14089" max="14089" width="9.875" style="45" bestFit="1" customWidth="1"/>
    <col min="14090" max="14336" width="9" style="45"/>
    <col min="14337" max="14337" width="28.125" style="45" customWidth="1"/>
    <col min="14338" max="14340" width="15.5" style="45" customWidth="1"/>
    <col min="14341" max="14341" width="9" style="45"/>
    <col min="14342" max="14342" width="9.625" style="45" bestFit="1" customWidth="1"/>
    <col min="14343" max="14343" width="8.125" style="45" customWidth="1"/>
    <col min="14344" max="14344" width="10" style="45" bestFit="1" customWidth="1"/>
    <col min="14345" max="14345" width="9.875" style="45" bestFit="1" customWidth="1"/>
    <col min="14346" max="14592" width="9" style="45"/>
    <col min="14593" max="14593" width="28.125" style="45" customWidth="1"/>
    <col min="14594" max="14596" width="15.5" style="45" customWidth="1"/>
    <col min="14597" max="14597" width="9" style="45"/>
    <col min="14598" max="14598" width="9.625" style="45" bestFit="1" customWidth="1"/>
    <col min="14599" max="14599" width="8.125" style="45" customWidth="1"/>
    <col min="14600" max="14600" width="10" style="45" bestFit="1" customWidth="1"/>
    <col min="14601" max="14601" width="9.875" style="45" bestFit="1" customWidth="1"/>
    <col min="14602" max="14848" width="9" style="45"/>
    <col min="14849" max="14849" width="28.125" style="45" customWidth="1"/>
    <col min="14850" max="14852" width="15.5" style="45" customWidth="1"/>
    <col min="14853" max="14853" width="9" style="45"/>
    <col min="14854" max="14854" width="9.625" style="45" bestFit="1" customWidth="1"/>
    <col min="14855" max="14855" width="8.125" style="45" customWidth="1"/>
    <col min="14856" max="14856" width="10" style="45" bestFit="1" customWidth="1"/>
    <col min="14857" max="14857" width="9.875" style="45" bestFit="1" customWidth="1"/>
    <col min="14858" max="15104" width="9" style="45"/>
    <col min="15105" max="15105" width="28.125" style="45" customWidth="1"/>
    <col min="15106" max="15108" width="15.5" style="45" customWidth="1"/>
    <col min="15109" max="15109" width="9" style="45"/>
    <col min="15110" max="15110" width="9.625" style="45" bestFit="1" customWidth="1"/>
    <col min="15111" max="15111" width="8.125" style="45" customWidth="1"/>
    <col min="15112" max="15112" width="10" style="45" bestFit="1" customWidth="1"/>
    <col min="15113" max="15113" width="9.875" style="45" bestFit="1" customWidth="1"/>
    <col min="15114" max="15360" width="9" style="45"/>
    <col min="15361" max="15361" width="28.125" style="45" customWidth="1"/>
    <col min="15362" max="15364" width="15.5" style="45" customWidth="1"/>
    <col min="15365" max="15365" width="9" style="45"/>
    <col min="15366" max="15366" width="9.625" style="45" bestFit="1" customWidth="1"/>
    <col min="15367" max="15367" width="8.125" style="45" customWidth="1"/>
    <col min="15368" max="15368" width="10" style="45" bestFit="1" customWidth="1"/>
    <col min="15369" max="15369" width="9.875" style="45" bestFit="1" customWidth="1"/>
    <col min="15370" max="15616" width="9" style="45"/>
    <col min="15617" max="15617" width="28.125" style="45" customWidth="1"/>
    <col min="15618" max="15620" width="15.5" style="45" customWidth="1"/>
    <col min="15621" max="15621" width="9" style="45"/>
    <col min="15622" max="15622" width="9.625" style="45" bestFit="1" customWidth="1"/>
    <col min="15623" max="15623" width="8.125" style="45" customWidth="1"/>
    <col min="15624" max="15624" width="10" style="45" bestFit="1" customWidth="1"/>
    <col min="15625" max="15625" width="9.875" style="45" bestFit="1" customWidth="1"/>
    <col min="15626" max="15872" width="9" style="45"/>
    <col min="15873" max="15873" width="28.125" style="45" customWidth="1"/>
    <col min="15874" max="15876" width="15.5" style="45" customWidth="1"/>
    <col min="15877" max="15877" width="9" style="45"/>
    <col min="15878" max="15878" width="9.625" style="45" bestFit="1" customWidth="1"/>
    <col min="15879" max="15879" width="8.125" style="45" customWidth="1"/>
    <col min="15880" max="15880" width="10" style="45" bestFit="1" customWidth="1"/>
    <col min="15881" max="15881" width="9.875" style="45" bestFit="1" customWidth="1"/>
    <col min="15882" max="16128" width="9" style="45"/>
    <col min="16129" max="16129" width="28.125" style="45" customWidth="1"/>
    <col min="16130" max="16132" width="15.5" style="45" customWidth="1"/>
    <col min="16133" max="16133" width="9" style="45"/>
    <col min="16134" max="16134" width="9.625" style="45" bestFit="1" customWidth="1"/>
    <col min="16135" max="16135" width="8.125" style="45" customWidth="1"/>
    <col min="16136" max="16136" width="10" style="45" bestFit="1" customWidth="1"/>
    <col min="16137" max="16137" width="9.875" style="45" bestFit="1" customWidth="1"/>
    <col min="16138" max="16384" width="9" style="4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s="1" customFormat="1" ht="26.25" customHeight="1">
      <c r="A2" s="1" t="s">
        <v>1</v>
      </c>
      <c r="B2" s="2"/>
      <c r="C2" s="2"/>
      <c r="D2" s="2"/>
      <c r="E2" s="3"/>
      <c r="F2" s="3"/>
      <c r="G2" s="3"/>
    </row>
    <row r="3" spans="1:12" s="7" customFormat="1" ht="26.25" customHeigh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G3" s="6"/>
      <c r="L3" s="8"/>
    </row>
    <row r="4" spans="1:12" s="7" customFormat="1" ht="24" customHeight="1">
      <c r="B4" s="9" t="s">
        <v>6</v>
      </c>
      <c r="C4" s="9"/>
      <c r="D4" s="9"/>
      <c r="E4" s="10"/>
      <c r="G4" s="11"/>
      <c r="H4" s="11"/>
      <c r="I4" s="11"/>
    </row>
    <row r="5" spans="1:12" s="16" customFormat="1" ht="21" customHeight="1">
      <c r="A5" s="12" t="s">
        <v>7</v>
      </c>
      <c r="B5" s="13">
        <f>(824656+[1]ตารางที่3!$B$5+[2]ตารางที่3!$B$5+[3]ตารางที่3!$B$5)/4</f>
        <v>874278</v>
      </c>
      <c r="C5" s="11">
        <f>(458901+[1]ตารางที่3!$C$5+[2]ตารางที่3!$C$5+[3]ตารางที่3!$C$5)/4</f>
        <v>482981.25</v>
      </c>
      <c r="D5" s="11">
        <f>(365755+[1]ตารางที่3!$D$5+[2]ตารางที่3!$D$5+[3]ตารางที่3!$D$5)/4</f>
        <v>391296.75</v>
      </c>
      <c r="E5" s="14"/>
      <c r="F5" s="15"/>
      <c r="I5" s="17"/>
    </row>
    <row r="6" spans="1:12" s="22" customFormat="1" ht="21" customHeight="1">
      <c r="A6" s="18" t="s">
        <v>8</v>
      </c>
      <c r="B6" s="19">
        <f>(11830+[1]ตารางที่3!$B$6+[2]ตารางที่3!$B$6+[3]ตารางที่3!$B$6)/4</f>
        <v>11849.25</v>
      </c>
      <c r="C6" s="17">
        <f>(8321+[1]ตารางที่3!$C$6+[2]ตารางที่3!$C$6+[3]ตารางที่3!$C$6)/4</f>
        <v>7230.75</v>
      </c>
      <c r="D6" s="17">
        <f>(3509+[1]ตารางที่3!$D$6+[2]ตารางที่3!$D$6+[3]ตารางที่3!$D$6)/4</f>
        <v>4618.5</v>
      </c>
      <c r="E6" s="20"/>
      <c r="F6" s="21"/>
      <c r="I6" s="17"/>
    </row>
    <row r="7" spans="1:12" s="22" customFormat="1" ht="21" customHeight="1">
      <c r="A7" s="2" t="s">
        <v>9</v>
      </c>
      <c r="B7" s="19">
        <f>(300061+[1]ตารางที่3!$B$7+[2]ตารางที่3!$B$7+[3]ตารางที่3!$B$7)/4</f>
        <v>310062</v>
      </c>
      <c r="C7" s="17">
        <f>(156084+[1]ตารางที่3!$C$7+[2]ตารางที่3!$C$7+[3]ตารางที่3!$C$7)/4</f>
        <v>157302.5</v>
      </c>
      <c r="D7" s="17">
        <f>(143977+[1]ตารางที่3!$D$7+[2]ตารางที่3!$D$7+[3]ตารางที่3!$D$7)/4</f>
        <v>152759.25</v>
      </c>
      <c r="E7" s="20"/>
      <c r="F7" s="21"/>
      <c r="I7" s="17"/>
    </row>
    <row r="8" spans="1:12" s="22" customFormat="1" ht="21" customHeight="1">
      <c r="A8" s="23" t="s">
        <v>10</v>
      </c>
      <c r="B8" s="19">
        <f>(208706+[1]ตารางที่3!$B$8+[2]ตารางที่3!$B$8+[3]ตารางที่3!$B$8)/4</f>
        <v>240946.75</v>
      </c>
      <c r="C8" s="24">
        <f>(113003+[1]ตารางที่3!$C$8+[2]ตารางที่3!$C$8+[3]ตารางที่3!$C$8)/4</f>
        <v>133509.75</v>
      </c>
      <c r="D8" s="24">
        <f>(95703+[1]ตารางที่3!$D$8+[2]ตารางที่3!$D$8+[3]ตารางที่3!$D$8)/4</f>
        <v>107437</v>
      </c>
      <c r="E8" s="20"/>
      <c r="F8" s="21"/>
      <c r="I8" s="17"/>
    </row>
    <row r="9" spans="1:12" s="22" customFormat="1" ht="21" customHeight="1">
      <c r="A9" s="23" t="s">
        <v>11</v>
      </c>
      <c r="B9" s="19">
        <f>(103827+[1]ตารางที่3!$B$9+[2]ตารางที่3!$B$9+[3]ตารางที่3!$B$9)/4</f>
        <v>102817</v>
      </c>
      <c r="C9" s="24">
        <f>(54073+[1]ตารางที่3!$C$9+[2]ตารางที่3!$C$9+[3]ตารางที่3!$C$9)/4</f>
        <v>64977</v>
      </c>
      <c r="D9" s="24">
        <f>(49754+[1]ตารางที่3!$D$9+[2]ตารางที่3!$D$9+[3]ตารางที่3!$D$9)/4</f>
        <v>37840.25</v>
      </c>
      <c r="E9" s="20"/>
      <c r="F9" s="21"/>
      <c r="I9" s="24"/>
      <c r="J9" s="2"/>
      <c r="K9" s="2"/>
    </row>
    <row r="10" spans="1:12" s="2" customFormat="1" ht="21" customHeight="1">
      <c r="A10" s="2" t="s">
        <v>12</v>
      </c>
      <c r="B10" s="19">
        <f>(SUM(B11:B13)+[1]ตารางที่3!$B$10+[2]ตารางที่3!$B$10+[3]ตารางที่3!$B$10)/4</f>
        <v>97907</v>
      </c>
      <c r="C10" s="24">
        <f>(SUM(C11:C13)+[1]ตารางที่3!$C$10+[2]ตารางที่3!$C$10+[3]ตารางที่3!$C$10)/4</f>
        <v>54238.4375</v>
      </c>
      <c r="D10" s="24">
        <f>(SUM(D11:D13)+[1]ตารางที่3!$D$10+[2]ตารางที่3!$D$10+[3]ตารางที่3!$D$10)/4</f>
        <v>43668.5625</v>
      </c>
      <c r="E10" s="25"/>
      <c r="F10" s="21"/>
      <c r="I10" s="24"/>
    </row>
    <row r="11" spans="1:12" s="2" customFormat="1" ht="21" customHeight="1">
      <c r="A11" s="26" t="s">
        <v>13</v>
      </c>
      <c r="B11" s="19">
        <f>(79244+[1]ตารางที่3!$B$11+[2]ตารางที่3!$B$11+[3]ตารางที่3!$B$11)/4</f>
        <v>79931.75</v>
      </c>
      <c r="C11" s="24">
        <f>(50397+[1]ตารางที่3!$C$11+[2]ตารางที่3!$C$11+[3]ตารางที่3!$C$11)/4</f>
        <v>41839</v>
      </c>
      <c r="D11" s="24">
        <f>(28847+[1]ตารางที่3!$D$11+[2]ตารางที่3!$D$11+[3]ตารางที่3!$D$11)/4</f>
        <v>38092.5</v>
      </c>
      <c r="E11" s="27"/>
      <c r="F11" s="21"/>
      <c r="I11" s="24"/>
    </row>
    <row r="12" spans="1:12" s="2" customFormat="1" ht="21" customHeight="1">
      <c r="A12" s="26" t="s">
        <v>14</v>
      </c>
      <c r="B12" s="19">
        <f>(24235+[1]ตารางที่3!$B$12+[2]ตารางที่3!$B$12+[3]ตารางที่3!$B$12)/4</f>
        <v>18779</v>
      </c>
      <c r="C12" s="24">
        <f>(23875+[1]ตารางที่3!$C$12+[2]ตารางที่3!$C$12+[3]ตารางที่3!$C$12)/4</f>
        <v>16400.25</v>
      </c>
      <c r="D12" s="24">
        <f>(360+[1]ตารางที่3!$D$12+[2]ตารางที่3!$D$12+[3]ตารางที่3!$D$12)/4</f>
        <v>2379</v>
      </c>
      <c r="E12" s="28"/>
      <c r="F12" s="21"/>
      <c r="I12" s="24"/>
    </row>
    <row r="13" spans="1:12" s="2" customFormat="1" ht="21" customHeight="1">
      <c r="A13" s="29" t="s">
        <v>15</v>
      </c>
      <c r="B13" s="19">
        <f>(73+[1]ตารางที่3!$B$13+[2]ตารางที่3!$B$13+[3]ตารางที่3!$B$13)/4</f>
        <v>325.25</v>
      </c>
      <c r="C13" s="24">
        <f>(73+[1]ตารางที่3!$C$13+[2]ตารางที่3!$C$13+[3]ตารางที่3!$C$13)/4</f>
        <v>20.5</v>
      </c>
      <c r="D13" s="30">
        <f>(0+[1]ตารางที่3!$D$13+[2]ตารางที่3!$D$13+[3]ตารางที่3!$D$13)/4</f>
        <v>304.75</v>
      </c>
      <c r="E13" s="31"/>
      <c r="F13" s="21"/>
      <c r="I13" s="24"/>
    </row>
    <row r="14" spans="1:12" s="2" customFormat="1" ht="21" customHeight="1">
      <c r="A14" s="2" t="s">
        <v>16</v>
      </c>
      <c r="B14" s="19">
        <f>(SUM(B15:B17)+[1]ตารางที่3!$B$14+[2]ตารางที่3!$B$14+[3]ตารางที่3!$B$14)/4</f>
        <v>112686</v>
      </c>
      <c r="C14" s="24">
        <f>(SUM(C15:C17)+[1]ตารางที่3!$B$14+[2]ตารางที่3!$B$14+[3]ตารางที่3!$B$14)/4</f>
        <v>100725.5625</v>
      </c>
      <c r="D14" s="24">
        <f>(SUM(D15:D17)+[1]ตารางที่3!$D$14+[2]ตารางที่3!$D$14+[3]ตารางที่3!$D$14)/4</f>
        <v>48901</v>
      </c>
      <c r="E14" s="25"/>
      <c r="F14" s="21"/>
      <c r="I14" s="24"/>
    </row>
    <row r="15" spans="1:12" s="22" customFormat="1" ht="21" customHeight="1">
      <c r="A15" s="29" t="s">
        <v>17</v>
      </c>
      <c r="B15" s="19">
        <f>(48821+[1]ตารางที่3!$B$15+[2]ตารางที่3!$B$15+[3]ตารางที่3!$B$15)/4</f>
        <v>50266.5</v>
      </c>
      <c r="C15" s="24">
        <f>(30466+[1]ตารางที่3!$C$15+[2]ตารางที่3!$C$15+[3]ตารางที่3!$C$15)/4</f>
        <v>27497.5</v>
      </c>
      <c r="D15" s="24">
        <f>(18355+[1]ตารางที่3!$D$15+[2]ตารางที่3!$D$15+[3]ตารางที่3!$D$15)/4</f>
        <v>22769</v>
      </c>
      <c r="E15" s="27"/>
      <c r="F15" s="21"/>
      <c r="I15" s="24"/>
    </row>
    <row r="16" spans="1:12" s="22" customFormat="1" ht="21" customHeight="1">
      <c r="A16" s="29" t="s">
        <v>18</v>
      </c>
      <c r="B16" s="32">
        <f>(31528+[1]ตารางที่3!$B$16+[2]ตารางที่3!$B$16+[3]ตารางที่3!$B$16)/4</f>
        <v>34560.75</v>
      </c>
      <c r="C16" s="24">
        <f>(19010+[1]ตารางที่3!$C$16+[2]ตารางที่3!$C$16+[3]ตารางที่3!$C$16)/4</f>
        <v>25462.75</v>
      </c>
      <c r="D16" s="24">
        <f>(12519+[1]ตารางที่3!$D$16+[2]ตารางที่3!$D$16+[3]ตารางที่3!$D$16)/4</f>
        <v>9098.25</v>
      </c>
      <c r="E16" s="33"/>
      <c r="F16" s="21"/>
      <c r="I16" s="17"/>
    </row>
    <row r="17" spans="1:11" s="22" customFormat="1" ht="21" customHeight="1">
      <c r="A17" s="29" t="s">
        <v>19</v>
      </c>
      <c r="B17" s="19">
        <f>(16332+[1]ตารางที่3!$B$17+[2]ตารางที่3!$B$17+[3]ตารางที่3!$B$17)/4</f>
        <v>24657.75</v>
      </c>
      <c r="C17" s="17">
        <f>(3600+[1]ตารางที่3!$C$17+[2]ตารางที่3!$C$17+[3]ตารางที่3!$C$17)/4</f>
        <v>8683</v>
      </c>
      <c r="D17" s="17">
        <f>(12732+[1]ตารางที่3!$D$17+[2]ตารางที่3!$D$17+[3]ตารางที่3!$D$17)/4</f>
        <v>15974.75</v>
      </c>
      <c r="E17" s="33"/>
      <c r="F17" s="21"/>
      <c r="I17" s="17"/>
    </row>
    <row r="18" spans="1:11" s="22" customFormat="1" ht="21" customHeight="1">
      <c r="A18" s="26" t="s">
        <v>20</v>
      </c>
      <c r="B18" s="34">
        <v>0</v>
      </c>
      <c r="C18" s="35">
        <v>0</v>
      </c>
      <c r="D18" s="35">
        <v>0</v>
      </c>
      <c r="E18" s="36"/>
      <c r="F18" s="21"/>
      <c r="I18" s="17"/>
    </row>
    <row r="19" spans="1:11" s="22" customFormat="1" ht="21" customHeight="1">
      <c r="A19" s="26" t="s">
        <v>21</v>
      </c>
      <c r="B19" s="37">
        <f>(0+[1]ตารางที่3!$B$19+[2]ตารางที่3!$B$19+[3]ตารางที่3!$B$19)/4</f>
        <v>82.25</v>
      </c>
      <c r="C19" s="35">
        <f>(0+[1]ตารางที่3!$C$19+[2]ตารางที่3!$C$19+[3]ตารางที่3!$C$19)/4</f>
        <v>58.75</v>
      </c>
      <c r="D19" s="35">
        <f>(0+[1]ตารางที่3!$D$19+[2]ตารางที่3!$D$19+[3]ตารางที่3!$D$19)/4</f>
        <v>23.5</v>
      </c>
      <c r="E19" s="20"/>
      <c r="F19" s="21"/>
      <c r="I19" s="17"/>
      <c r="J19" s="2"/>
      <c r="K19" s="2"/>
    </row>
    <row r="20" spans="1:11" s="2" customFormat="1" ht="21" customHeight="1">
      <c r="B20" s="38" t="s">
        <v>22</v>
      </c>
      <c r="C20" s="38"/>
      <c r="D20" s="38"/>
      <c r="E20" s="25"/>
      <c r="F20" s="22"/>
      <c r="G20" s="17"/>
      <c r="H20" s="17"/>
      <c r="I20" s="22"/>
    </row>
    <row r="21" spans="1:11" s="2" customFormat="1" ht="21" customHeight="1">
      <c r="A21" s="6" t="s">
        <v>7</v>
      </c>
      <c r="B21" s="39">
        <f>B5*100/B5</f>
        <v>100</v>
      </c>
      <c r="C21" s="39">
        <f>C5*100/C5</f>
        <v>100</v>
      </c>
      <c r="D21" s="39">
        <f>D5*100/D5</f>
        <v>100</v>
      </c>
      <c r="E21" s="25"/>
      <c r="G21" s="22"/>
      <c r="H21" s="22"/>
      <c r="I21" s="22"/>
    </row>
    <row r="22" spans="1:11" s="2" customFormat="1" ht="21" customHeight="1">
      <c r="A22" s="18" t="s">
        <v>8</v>
      </c>
      <c r="B22" s="40">
        <f t="shared" ref="B22:D31" si="0">B6*100/B$5</f>
        <v>1.3553183312401775</v>
      </c>
      <c r="C22" s="40">
        <f t="shared" si="0"/>
        <v>1.4971078069800847</v>
      </c>
      <c r="D22" s="40">
        <f t="shared" si="0"/>
        <v>1.1803062509463726</v>
      </c>
      <c r="G22" s="22"/>
      <c r="H22" s="22"/>
      <c r="I22" s="22"/>
    </row>
    <row r="23" spans="1:11" s="2" customFormat="1" ht="21" customHeight="1">
      <c r="A23" s="2" t="s">
        <v>9</v>
      </c>
      <c r="B23" s="40">
        <f t="shared" si="0"/>
        <v>35.464920768908748</v>
      </c>
      <c r="C23" s="40">
        <f t="shared" si="0"/>
        <v>32.569069710263079</v>
      </c>
      <c r="D23" s="40">
        <f t="shared" si="0"/>
        <v>39.039233011774314</v>
      </c>
      <c r="E23" s="25"/>
      <c r="G23" s="28"/>
      <c r="H23" s="22"/>
    </row>
    <row r="24" spans="1:11" s="2" customFormat="1" ht="21" customHeight="1">
      <c r="A24" s="23" t="s">
        <v>10</v>
      </c>
      <c r="B24" s="40">
        <f t="shared" si="0"/>
        <v>27.559511963014053</v>
      </c>
      <c r="C24" s="40">
        <f t="shared" si="0"/>
        <v>27.642843278077564</v>
      </c>
      <c r="D24" s="40">
        <f t="shared" si="0"/>
        <v>27.456655338946721</v>
      </c>
      <c r="F24" s="25"/>
    </row>
    <row r="25" spans="1:11" s="2" customFormat="1" ht="21" customHeight="1">
      <c r="A25" s="23" t="s">
        <v>11</v>
      </c>
      <c r="B25" s="40">
        <f t="shared" si="0"/>
        <v>11.760218145715665</v>
      </c>
      <c r="C25" s="40">
        <f t="shared" si="0"/>
        <v>13.453317287161768</v>
      </c>
      <c r="D25" s="40">
        <f t="shared" si="0"/>
        <v>9.6704738794789371</v>
      </c>
    </row>
    <row r="26" spans="1:11" s="2" customFormat="1" ht="21" customHeight="1">
      <c r="A26" s="2" t="s">
        <v>12</v>
      </c>
      <c r="B26" s="40">
        <f t="shared" si="0"/>
        <v>11.198611883176747</v>
      </c>
      <c r="C26" s="40">
        <f t="shared" si="0"/>
        <v>11.229926109968037</v>
      </c>
      <c r="D26" s="40">
        <f t="shared" si="0"/>
        <v>11.159960439231861</v>
      </c>
    </row>
    <row r="27" spans="1:11" s="2" customFormat="1" ht="21" customHeight="1">
      <c r="A27" s="26" t="s">
        <v>13</v>
      </c>
      <c r="B27" s="40">
        <f t="shared" si="0"/>
        <v>9.1426010948462615</v>
      </c>
      <c r="C27" s="40">
        <f t="shared" si="0"/>
        <v>8.6626551237755081</v>
      </c>
      <c r="D27" s="40">
        <f t="shared" si="0"/>
        <v>9.7349390200659727</v>
      </c>
      <c r="F27" s="41"/>
    </row>
    <row r="28" spans="1:11" s="2" customFormat="1" ht="21" customHeight="1">
      <c r="A28" s="26" t="s">
        <v>14</v>
      </c>
      <c r="B28" s="40">
        <f t="shared" si="0"/>
        <v>2.1479437890465047</v>
      </c>
      <c r="C28" s="40">
        <f t="shared" si="0"/>
        <v>3.395628712294732</v>
      </c>
      <c r="D28" s="40">
        <f t="shared" si="0"/>
        <v>0.60797847158198992</v>
      </c>
      <c r="G28" s="25"/>
    </row>
    <row r="29" spans="1:11" s="2" customFormat="1" ht="21" customHeight="1">
      <c r="A29" s="29" t="s">
        <v>23</v>
      </c>
      <c r="B29" s="40">
        <f t="shared" si="0"/>
        <v>3.720212563967068E-2</v>
      </c>
      <c r="C29" s="40">
        <f t="shared" si="0"/>
        <v>4.2444711880637188E-3</v>
      </c>
      <c r="D29" s="40" t="s">
        <v>24</v>
      </c>
    </row>
    <row r="30" spans="1:11" s="2" customFormat="1" ht="21" customHeight="1">
      <c r="A30" s="2" t="s">
        <v>16</v>
      </c>
      <c r="B30" s="40">
        <f t="shared" si="0"/>
        <v>12.889035295409469</v>
      </c>
      <c r="C30" s="40">
        <f t="shared" si="0"/>
        <v>20.854963313793238</v>
      </c>
      <c r="D30" s="40">
        <f>D14*100/D$5</f>
        <v>12.497164875506888</v>
      </c>
    </row>
    <row r="31" spans="1:11" s="2" customFormat="1" ht="21" customHeight="1">
      <c r="A31" s="29" t="s">
        <v>17</v>
      </c>
      <c r="B31" s="40">
        <f t="shared" si="0"/>
        <v>5.7494870052774978</v>
      </c>
      <c r="C31" s="40">
        <f t="shared" si="0"/>
        <v>5.6932851948186398</v>
      </c>
      <c r="D31" s="40">
        <f>D15*100/D$5</f>
        <v>5.8188574272594904</v>
      </c>
    </row>
    <row r="32" spans="1:11" s="2" customFormat="1" ht="21" customHeight="1">
      <c r="A32" s="29" t="s">
        <v>18</v>
      </c>
      <c r="B32" s="40">
        <f>B16*100/B$5</f>
        <v>3.9530618407417322</v>
      </c>
      <c r="C32" s="40">
        <f>C16*100/C$5</f>
        <v>5.2719955484814367</v>
      </c>
      <c r="D32" s="40">
        <f>D16*100/D$5</f>
        <v>2.3251534800634044</v>
      </c>
    </row>
    <row r="33" spans="1:9" s="2" customFormat="1" ht="21" customHeight="1">
      <c r="A33" s="29" t="s">
        <v>19</v>
      </c>
      <c r="B33" s="40">
        <f>B17*100/B$5</f>
        <v>2.8203557678450104</v>
      </c>
      <c r="C33" s="40">
        <f>C17*100/C$5</f>
        <v>1.7977923573637693</v>
      </c>
      <c r="D33" s="40">
        <f>D17*100/D$5</f>
        <v>4.0825153799514053</v>
      </c>
    </row>
    <row r="34" spans="1:9" s="2" customFormat="1" ht="21" customHeight="1">
      <c r="A34" s="26" t="s">
        <v>20</v>
      </c>
      <c r="B34" s="40" t="s">
        <v>24</v>
      </c>
      <c r="C34" s="40" t="s">
        <v>24</v>
      </c>
      <c r="D34" s="40" t="s">
        <v>24</v>
      </c>
      <c r="E34" s="42"/>
    </row>
    <row r="35" spans="1:9" s="2" customFormat="1" ht="21" customHeight="1">
      <c r="A35" s="43" t="s">
        <v>21</v>
      </c>
      <c r="B35" s="44" t="s">
        <v>24</v>
      </c>
      <c r="C35" s="44" t="s">
        <v>24</v>
      </c>
      <c r="D35" s="44" t="s">
        <v>24</v>
      </c>
      <c r="E35" s="42"/>
    </row>
    <row r="36" spans="1:9" ht="26.25" customHeight="1">
      <c r="A36" s="45"/>
      <c r="F36" s="2"/>
      <c r="G36" s="2"/>
      <c r="H36" s="2"/>
      <c r="I36" s="2"/>
    </row>
    <row r="37" spans="1:9" ht="26.25" customHeight="1">
      <c r="G37" s="2"/>
      <c r="H37" s="2"/>
      <c r="I37" s="2"/>
    </row>
    <row r="38" spans="1:9" ht="26.25" customHeight="1">
      <c r="G38" s="2"/>
      <c r="H38" s="2"/>
      <c r="I38" s="2"/>
    </row>
    <row r="39" spans="1:9" ht="26.25" customHeight="1">
      <c r="G39" s="2"/>
      <c r="H39" s="2"/>
      <c r="I39" s="2"/>
    </row>
    <row r="40" spans="1:9" ht="26.25" customHeight="1">
      <c r="G40" s="2"/>
      <c r="H40" s="2"/>
    </row>
  </sheetData>
  <mergeCells count="2">
    <mergeCell ref="B4:D4"/>
    <mergeCell ref="B20:D20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2011-05-11T02:19:19Z</dcterms:created>
  <dcterms:modified xsi:type="dcterms:W3CDTF">2011-05-11T02:19:19Z</dcterms:modified>
</cp:coreProperties>
</file>