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42" i="1"/>
  <c r="L42"/>
  <c r="K42"/>
  <c r="J42"/>
  <c r="I42"/>
  <c r="H42"/>
  <c r="F42"/>
  <c r="E42"/>
  <c r="C42"/>
  <c r="B42"/>
  <c r="M41"/>
  <c r="L41"/>
  <c r="K41"/>
  <c r="J41"/>
  <c r="I41"/>
  <c r="H41"/>
  <c r="G41"/>
  <c r="F41"/>
  <c r="E41"/>
  <c r="C41"/>
  <c r="B41"/>
  <c r="M39"/>
  <c r="K39"/>
  <c r="J39"/>
  <c r="I39"/>
  <c r="H39"/>
  <c r="G39"/>
  <c r="F39"/>
  <c r="E39"/>
  <c r="C39"/>
  <c r="B39"/>
  <c r="M37"/>
  <c r="L37"/>
  <c r="K37"/>
  <c r="J37"/>
  <c r="I37"/>
  <c r="H37"/>
  <c r="G37"/>
  <c r="F37"/>
  <c r="E37"/>
  <c r="C37"/>
  <c r="B37"/>
  <c r="M35"/>
  <c r="L35"/>
  <c r="K35"/>
  <c r="J35"/>
  <c r="I35"/>
  <c r="H35"/>
  <c r="G35"/>
  <c r="F35"/>
  <c r="E35"/>
  <c r="C35"/>
  <c r="B35"/>
  <c r="M33"/>
  <c r="L33"/>
  <c r="K33"/>
  <c r="J33"/>
  <c r="I33"/>
  <c r="H33"/>
  <c r="G33"/>
  <c r="F33"/>
  <c r="E33"/>
  <c r="C33"/>
  <c r="B33"/>
  <c r="M32"/>
  <c r="L32"/>
  <c r="J32"/>
  <c r="I32"/>
  <c r="H32"/>
  <c r="G32"/>
  <c r="F32"/>
  <c r="E32"/>
  <c r="C32"/>
  <c r="B32"/>
  <c r="M31"/>
  <c r="L31"/>
  <c r="K31"/>
  <c r="J31"/>
  <c r="I31"/>
  <c r="H31"/>
  <c r="G31"/>
  <c r="F31"/>
  <c r="E31"/>
  <c r="C31"/>
  <c r="B31"/>
  <c r="M29"/>
  <c r="L29"/>
  <c r="K29"/>
  <c r="J29"/>
  <c r="I29"/>
  <c r="H29"/>
  <c r="G29"/>
  <c r="F29"/>
  <c r="E29"/>
  <c r="C29"/>
  <c r="B29"/>
  <c r="M28"/>
  <c r="L28"/>
  <c r="K28"/>
  <c r="J28"/>
  <c r="I28"/>
  <c r="H28"/>
  <c r="G28"/>
  <c r="F28"/>
  <c r="E28"/>
  <c r="C28"/>
  <c r="B28"/>
  <c r="M25"/>
  <c r="L25"/>
  <c r="K25"/>
  <c r="J25"/>
  <c r="I25"/>
  <c r="H25"/>
  <c r="G25"/>
  <c r="F25"/>
  <c r="E25"/>
  <c r="C25"/>
  <c r="B25"/>
  <c r="G23"/>
  <c r="G42" s="1"/>
  <c r="K22"/>
  <c r="L20"/>
  <c r="L39" s="1"/>
  <c r="K13"/>
  <c r="K32" s="1"/>
  <c r="I10"/>
</calcChain>
</file>

<file path=xl/sharedStrings.xml><?xml version="1.0" encoding="utf-8"?>
<sst xmlns="http://schemas.openxmlformats.org/spreadsheetml/2006/main" count="64" uniqueCount="32">
  <si>
    <t>ตารางที่ 3  จำนวนและร้อยละของผู้มีงานทำ  จำแนกตามอาชีพ</t>
  </si>
  <si>
    <t>อาชีพ</t>
  </si>
  <si>
    <t>พ.ศ. 2553</t>
  </si>
  <si>
    <t>พ.ศ.2554</t>
  </si>
  <si>
    <t>พ.ศ. 2555</t>
  </si>
  <si>
    <t>ไตรมาสที่ 1</t>
  </si>
  <si>
    <t>ไตรมาสที่ 2</t>
  </si>
  <si>
    <t>ไตรมาสที่ 3</t>
  </si>
  <si>
    <t>ไตรมาสที่ 4</t>
  </si>
  <si>
    <r>
      <t>ไตรมาสที่ 3</t>
    </r>
    <r>
      <rPr>
        <sz val="10"/>
        <rFont val="Arial"/>
        <charset val="222"/>
      </rPr>
      <t/>
    </r>
  </si>
  <si>
    <t xml:space="preserve">                                               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</si>
  <si>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</si>
  <si>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</si>
  <si>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</si>
  <si>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</si>
  <si>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</si>
  <si>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</si>
  <si>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</si>
  <si>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</si>
  <si>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</si>
  <si>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</si>
  <si>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</si>
  <si>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                          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</si>
  <si>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</si>
  <si>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</si>
  <si>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</si>
  <si>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</si>
  <si>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</si>
  <si>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</si>
  <si>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 xml:space="preserve">                                           ร้อยละ</t>
  </si>
  <si>
    <t xml:space="preserve">              -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</si>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</sst>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_-* #,##0_-;\-* #,##0_-;_-* \-??_-;_-@_-"/>
    <numFmt numFmtId="189" formatCode="_-* #,##0.0_-;\-* #,##0.0_-;_-* \-??_-;_-@_-"/>
    <numFmt numFmtId="190" formatCode="0.0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.5"/>
      <name val="TH SarabunPSK"/>
      <family val="2"/>
    </font>
    <font>
      <sz val="10"/>
      <name val="Arial"/>
      <charset val="22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Border="1" applyAlignment="1"/>
    <xf numFmtId="0" fontId="5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right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188" fontId="10" fillId="0" borderId="0" xfId="1" applyNumberFormat="1" applyFont="1" applyFill="1" applyBorder="1" applyAlignment="1" applyProtection="1">
      <alignment horizontal="left"/>
    </xf>
    <xf numFmtId="188" fontId="10" fillId="0" borderId="0" xfId="1" applyNumberFormat="1" applyFont="1" applyFill="1" applyBorder="1" applyAlignment="1" applyProtection="1"/>
    <xf numFmtId="189" fontId="11" fillId="0" borderId="0" xfId="1" applyNumberFormat="1" applyFont="1" applyFill="1" applyBorder="1" applyAlignment="1" applyProtection="1">
      <alignment horizontal="right"/>
    </xf>
    <xf numFmtId="188" fontId="10" fillId="0" borderId="0" xfId="1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5" fillId="0" borderId="0" xfId="0" applyFont="1" applyAlignment="1" applyProtection="1">
      <alignment horizontal="left"/>
    </xf>
    <xf numFmtId="188" fontId="11" fillId="0" borderId="0" xfId="1" applyNumberFormat="1" applyFont="1" applyFill="1" applyBorder="1" applyAlignment="1" applyProtection="1"/>
    <xf numFmtId="188" fontId="11" fillId="0" borderId="0" xfId="1" applyNumberFormat="1" applyFont="1" applyFill="1" applyBorder="1" applyAlignment="1" applyProtection="1">
      <alignment horizontal="right"/>
    </xf>
    <xf numFmtId="3" fontId="5" fillId="0" borderId="0" xfId="0" applyNumberFormat="1" applyFont="1" applyAlignment="1"/>
    <xf numFmtId="0" fontId="5" fillId="0" borderId="0" xfId="0" applyFont="1" applyBorder="1" applyAlignment="1" applyProtection="1">
      <alignment horizontal="left"/>
    </xf>
    <xf numFmtId="0" fontId="9" fillId="0" borderId="0" xfId="0" applyFont="1" applyBorder="1" applyAlignment="1">
      <alignment horizontal="center"/>
    </xf>
    <xf numFmtId="189" fontId="10" fillId="0" borderId="0" xfId="1" applyNumberFormat="1" applyFont="1" applyFill="1" applyBorder="1" applyAlignment="1" applyProtection="1">
      <alignment horizontal="right"/>
    </xf>
    <xf numFmtId="190" fontId="10" fillId="0" borderId="0" xfId="0" applyNumberFormat="1" applyFont="1" applyAlignment="1">
      <alignment horizontal="right"/>
    </xf>
    <xf numFmtId="189" fontId="11" fillId="0" borderId="0" xfId="1" applyNumberFormat="1" applyFont="1" applyFill="1" applyBorder="1" applyAlignment="1" applyProtection="1"/>
    <xf numFmtId="0" fontId="5" fillId="0" borderId="4" xfId="0" applyFont="1" applyBorder="1" applyAlignment="1"/>
    <xf numFmtId="189" fontId="12" fillId="0" borderId="4" xfId="1" applyNumberFormat="1" applyFont="1" applyFill="1" applyBorder="1" applyAlignment="1" applyProtection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tabSelected="1" workbookViewId="0">
      <selection sqref="A1:XFD1048576"/>
    </sheetView>
  </sheetViews>
  <sheetFormatPr defaultRowHeight="18.75"/>
  <cols>
    <col min="1" max="1" width="33.625" style="6" customWidth="1"/>
    <col min="2" max="3" width="8.375" style="6" hidden="1" customWidth="1"/>
    <col min="4" max="4" width="7.75" style="6" hidden="1" customWidth="1"/>
    <col min="5" max="5" width="8.625" style="6" hidden="1" customWidth="1"/>
    <col min="6" max="6" width="8.5" style="6" customWidth="1"/>
    <col min="7" max="12" width="8.375" style="6" customWidth="1"/>
    <col min="13" max="13" width="9.375" style="6" customWidth="1"/>
    <col min="14" max="16384" width="9" style="6"/>
  </cols>
  <sheetData>
    <row r="1" spans="1:13" s="2" customFormat="1" ht="23.25">
      <c r="A1" s="1" t="s">
        <v>0</v>
      </c>
      <c r="B1" s="1"/>
      <c r="C1" s="1"/>
      <c r="D1" s="1"/>
      <c r="E1" s="1"/>
      <c r="F1" s="1"/>
      <c r="J1" s="1"/>
    </row>
    <row r="2" spans="1:13" ht="7.5" customHeight="1">
      <c r="A2" s="3"/>
      <c r="B2" s="4"/>
      <c r="C2" s="4"/>
      <c r="D2" s="4"/>
      <c r="E2" s="5"/>
      <c r="F2" s="4"/>
      <c r="J2" s="4"/>
    </row>
    <row r="3" spans="1:13">
      <c r="A3" s="7" t="s">
        <v>1</v>
      </c>
      <c r="B3" s="8"/>
      <c r="C3" s="9" t="s">
        <v>2</v>
      </c>
      <c r="D3" s="9"/>
      <c r="E3" s="9"/>
      <c r="F3" s="9" t="s">
        <v>3</v>
      </c>
      <c r="G3" s="9"/>
      <c r="H3" s="9"/>
      <c r="I3" s="9"/>
      <c r="J3" s="10" t="s">
        <v>4</v>
      </c>
      <c r="K3" s="10"/>
      <c r="L3" s="10"/>
      <c r="M3" s="10"/>
    </row>
    <row r="4" spans="1:13">
      <c r="A4" s="11"/>
      <c r="B4" s="12" t="s">
        <v>5</v>
      </c>
      <c r="C4" s="12" t="s">
        <v>6</v>
      </c>
      <c r="D4" s="13" t="s">
        <v>7</v>
      </c>
      <c r="E4" s="12" t="s">
        <v>8</v>
      </c>
      <c r="F4" s="14" t="s">
        <v>5</v>
      </c>
      <c r="G4" s="12" t="s">
        <v>6</v>
      </c>
      <c r="H4" s="14" t="s">
        <v>7</v>
      </c>
      <c r="I4" s="14" t="s">
        <v>8</v>
      </c>
      <c r="J4" s="12" t="s">
        <v>5</v>
      </c>
      <c r="K4" s="12" t="s">
        <v>6</v>
      </c>
      <c r="L4" s="13" t="s">
        <v>9</v>
      </c>
      <c r="M4" s="12" t="s">
        <v>8</v>
      </c>
    </row>
    <row r="5" spans="1:13" s="16" customFormat="1" ht="24.75" customHeight="1">
      <c r="A5" s="15" t="s">
        <v>10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21">
      <c r="A6" s="17" t="s">
        <v>11</v>
      </c>
      <c r="B6" s="18">
        <v>1463504</v>
      </c>
      <c r="C6" s="19">
        <v>1463504</v>
      </c>
      <c r="D6" s="20">
        <v>0</v>
      </c>
      <c r="E6" s="19">
        <v>1554713</v>
      </c>
      <c r="F6" s="19">
        <v>1444247</v>
      </c>
      <c r="G6" s="19">
        <v>1502082.64</v>
      </c>
      <c r="H6" s="19">
        <v>1568700</v>
      </c>
      <c r="I6" s="19">
        <v>1596453</v>
      </c>
      <c r="J6" s="19">
        <v>1473724.65</v>
      </c>
      <c r="K6" s="21">
        <v>1558329.53</v>
      </c>
      <c r="L6" s="21">
        <v>1603167.91</v>
      </c>
      <c r="M6" s="21">
        <v>1616084</v>
      </c>
    </row>
    <row r="7" spans="1:13" ht="3.75" customHeight="1">
      <c r="A7" s="22"/>
      <c r="B7" s="19"/>
      <c r="C7" s="19"/>
      <c r="D7" s="21"/>
      <c r="E7" s="19"/>
      <c r="F7" s="19"/>
      <c r="G7" s="23"/>
      <c r="H7" s="19"/>
      <c r="I7" s="19"/>
      <c r="J7" s="19"/>
      <c r="K7" s="24"/>
      <c r="L7" s="24"/>
    </row>
    <row r="8" spans="1:13">
      <c r="A8" s="25" t="s">
        <v>12</v>
      </c>
      <c r="B8" s="26"/>
      <c r="C8" s="26"/>
      <c r="D8" s="20"/>
      <c r="E8" s="26"/>
      <c r="F8" s="26"/>
      <c r="G8" s="23"/>
      <c r="H8" s="26"/>
      <c r="I8" s="26"/>
      <c r="J8" s="26"/>
      <c r="K8" s="24"/>
      <c r="L8" s="24"/>
    </row>
    <row r="9" spans="1:13">
      <c r="A9" s="25" t="s">
        <v>13</v>
      </c>
      <c r="B9" s="26">
        <v>38360</v>
      </c>
      <c r="C9" s="26">
        <v>38360</v>
      </c>
      <c r="D9" s="20">
        <v>0</v>
      </c>
      <c r="E9" s="26">
        <v>21189</v>
      </c>
      <c r="F9" s="26">
        <v>36599.089999999997</v>
      </c>
      <c r="G9" s="26">
        <v>39584.29</v>
      </c>
      <c r="H9" s="26">
        <v>23571</v>
      </c>
      <c r="I9" s="26">
        <v>28343.31</v>
      </c>
      <c r="J9" s="26">
        <v>44046.35</v>
      </c>
      <c r="K9" s="27">
        <v>36526.33</v>
      </c>
      <c r="L9" s="27">
        <v>47623.89</v>
      </c>
      <c r="M9" s="27">
        <v>47938</v>
      </c>
    </row>
    <row r="10" spans="1:13">
      <c r="A10" s="25" t="s">
        <v>14</v>
      </c>
      <c r="B10" s="26">
        <v>41042</v>
      </c>
      <c r="C10" s="26">
        <v>41042</v>
      </c>
      <c r="D10" s="20">
        <v>0</v>
      </c>
      <c r="E10" s="26">
        <v>47585</v>
      </c>
      <c r="F10" s="26">
        <v>69271.08</v>
      </c>
      <c r="G10" s="26">
        <v>69273.240000000005</v>
      </c>
      <c r="H10" s="26">
        <v>77277</v>
      </c>
      <c r="I10" s="26">
        <f>ROUNDUP(62141.42,0)</f>
        <v>62142</v>
      </c>
      <c r="J10" s="26">
        <v>88159.54</v>
      </c>
      <c r="K10" s="27">
        <v>64559.02</v>
      </c>
      <c r="L10" s="27">
        <v>71653.820000000007</v>
      </c>
      <c r="M10" s="27">
        <v>94059</v>
      </c>
    </row>
    <row r="11" spans="1:13">
      <c r="A11" s="25" t="s">
        <v>15</v>
      </c>
      <c r="B11" s="26"/>
      <c r="C11" s="26"/>
      <c r="D11" s="20"/>
      <c r="E11" s="26"/>
      <c r="F11" s="26"/>
      <c r="G11" s="26"/>
      <c r="H11" s="26"/>
      <c r="I11" s="26"/>
      <c r="J11" s="26"/>
      <c r="K11" s="27"/>
      <c r="L11" s="27"/>
      <c r="M11" s="27"/>
    </row>
    <row r="12" spans="1:13">
      <c r="A12" s="25" t="s">
        <v>16</v>
      </c>
      <c r="B12" s="26">
        <v>30921</v>
      </c>
      <c r="C12" s="26">
        <v>30922</v>
      </c>
      <c r="D12" s="20">
        <v>0</v>
      </c>
      <c r="E12" s="26">
        <v>36393</v>
      </c>
      <c r="F12" s="26">
        <v>43505.51</v>
      </c>
      <c r="G12" s="26">
        <v>43111.32</v>
      </c>
      <c r="H12" s="26">
        <v>35857</v>
      </c>
      <c r="I12" s="26">
        <v>41702.97</v>
      </c>
      <c r="J12" s="26">
        <v>34486.68</v>
      </c>
      <c r="K12" s="27">
        <v>34240.15</v>
      </c>
      <c r="L12" s="27">
        <v>24552.84</v>
      </c>
      <c r="M12" s="27">
        <v>33522</v>
      </c>
    </row>
    <row r="13" spans="1:13">
      <c r="A13" s="25" t="s">
        <v>17</v>
      </c>
      <c r="B13" s="26">
        <v>54596</v>
      </c>
      <c r="C13" s="26">
        <v>54596</v>
      </c>
      <c r="D13" s="20">
        <v>0</v>
      </c>
      <c r="E13" s="26">
        <v>58093</v>
      </c>
      <c r="F13" s="26">
        <v>40446.800000000003</v>
      </c>
      <c r="G13" s="26">
        <v>34699.339999999997</v>
      </c>
      <c r="H13" s="26">
        <v>47830</v>
      </c>
      <c r="I13" s="26">
        <v>40982.839999999997</v>
      </c>
      <c r="J13" s="26">
        <v>45455.3</v>
      </c>
      <c r="K13" s="27">
        <f>ROUNDUP(45257.41,0)</f>
        <v>45258</v>
      </c>
      <c r="L13" s="27">
        <v>53792.13</v>
      </c>
      <c r="M13" s="27">
        <v>49895</v>
      </c>
    </row>
    <row r="14" spans="1:13">
      <c r="A14" s="25" t="s">
        <v>18</v>
      </c>
      <c r="B14" s="26">
        <v>335759</v>
      </c>
      <c r="C14" s="26">
        <v>335759</v>
      </c>
      <c r="D14" s="20">
        <v>0</v>
      </c>
      <c r="E14" s="26">
        <v>275051</v>
      </c>
      <c r="F14" s="26">
        <v>306485.2</v>
      </c>
      <c r="G14" s="26">
        <v>301767.51</v>
      </c>
      <c r="H14" s="26">
        <v>272255</v>
      </c>
      <c r="I14" s="26">
        <v>280223.26</v>
      </c>
      <c r="J14" s="26">
        <v>320308.49</v>
      </c>
      <c r="K14" s="27">
        <v>298617.94</v>
      </c>
      <c r="L14" s="27">
        <v>300349.94</v>
      </c>
      <c r="M14" s="27">
        <v>381381</v>
      </c>
    </row>
    <row r="15" spans="1:13">
      <c r="A15" s="25" t="s">
        <v>19</v>
      </c>
      <c r="B15" s="26"/>
      <c r="C15" s="26"/>
      <c r="D15" s="20"/>
      <c r="E15" s="26"/>
      <c r="F15" s="26"/>
      <c r="G15" s="26"/>
      <c r="H15" s="26"/>
      <c r="I15" s="26"/>
      <c r="J15" s="26"/>
      <c r="K15" s="27"/>
      <c r="L15" s="27"/>
      <c r="M15" s="27"/>
    </row>
    <row r="16" spans="1:13">
      <c r="A16" s="25" t="s">
        <v>20</v>
      </c>
      <c r="B16" s="26">
        <v>316481</v>
      </c>
      <c r="C16" s="26">
        <v>316481</v>
      </c>
      <c r="D16" s="20">
        <v>0</v>
      </c>
      <c r="E16" s="26">
        <v>580034</v>
      </c>
      <c r="F16" s="26">
        <v>362916.93</v>
      </c>
      <c r="G16" s="26">
        <v>443081.73</v>
      </c>
      <c r="H16" s="26">
        <v>568690</v>
      </c>
      <c r="I16" s="26">
        <v>565395.91</v>
      </c>
      <c r="J16" s="26">
        <v>371653.8</v>
      </c>
      <c r="K16" s="27">
        <v>496011.99</v>
      </c>
      <c r="L16" s="27">
        <v>537549.73</v>
      </c>
      <c r="M16" s="27">
        <v>485543</v>
      </c>
    </row>
    <row r="17" spans="1:13">
      <c r="A17" s="25" t="s">
        <v>21</v>
      </c>
      <c r="B17" s="26"/>
      <c r="C17" s="26"/>
      <c r="D17" s="20"/>
      <c r="E17" s="26"/>
      <c r="F17" s="26"/>
      <c r="G17" s="26"/>
      <c r="H17" s="26"/>
      <c r="I17" s="26" t="s">
        <v>22</v>
      </c>
      <c r="J17" s="26"/>
      <c r="K17" s="27"/>
      <c r="L17" s="27"/>
      <c r="M17" s="27"/>
    </row>
    <row r="18" spans="1:13">
      <c r="A18" s="25" t="s">
        <v>23</v>
      </c>
      <c r="B18" s="26">
        <v>184901</v>
      </c>
      <c r="C18" s="26">
        <v>184901</v>
      </c>
      <c r="D18" s="20">
        <v>0</v>
      </c>
      <c r="E18" s="26">
        <v>209333</v>
      </c>
      <c r="F18" s="26">
        <v>256892.49</v>
      </c>
      <c r="G18" s="26">
        <v>242772.07</v>
      </c>
      <c r="H18" s="26">
        <v>242633</v>
      </c>
      <c r="I18" s="26">
        <v>193775.86</v>
      </c>
      <c r="J18" s="26">
        <v>169901.51</v>
      </c>
      <c r="K18" s="27">
        <v>192459.9</v>
      </c>
      <c r="L18" s="27">
        <v>189868.98</v>
      </c>
      <c r="M18" s="27">
        <v>154008</v>
      </c>
    </row>
    <row r="19" spans="1:13">
      <c r="A19" s="25" t="s">
        <v>24</v>
      </c>
      <c r="B19" s="26"/>
      <c r="C19" s="26"/>
      <c r="D19" s="20"/>
      <c r="E19" s="26"/>
      <c r="F19" s="26"/>
      <c r="G19" s="26"/>
      <c r="H19" s="26"/>
      <c r="I19" s="26"/>
      <c r="J19" s="26"/>
      <c r="K19" s="27"/>
      <c r="L19" s="27"/>
      <c r="M19" s="27"/>
    </row>
    <row r="20" spans="1:13">
      <c r="A20" s="25" t="s">
        <v>25</v>
      </c>
      <c r="B20" s="26">
        <v>172137</v>
      </c>
      <c r="C20" s="26">
        <v>172137</v>
      </c>
      <c r="D20" s="20">
        <v>0</v>
      </c>
      <c r="E20" s="26">
        <v>135335</v>
      </c>
      <c r="F20" s="26">
        <v>139535</v>
      </c>
      <c r="G20" s="26">
        <v>182278.11</v>
      </c>
      <c r="H20" s="26">
        <v>122416</v>
      </c>
      <c r="I20" s="26">
        <v>143469.35999999999</v>
      </c>
      <c r="J20" s="26">
        <v>181392.52</v>
      </c>
      <c r="K20" s="27">
        <v>170471.34</v>
      </c>
      <c r="L20" s="27">
        <f>ROUNDDOWN(194857.54,0)</f>
        <v>194857</v>
      </c>
      <c r="M20" s="27">
        <v>162731</v>
      </c>
    </row>
    <row r="21" spans="1:13">
      <c r="A21" s="25" t="s">
        <v>26</v>
      </c>
      <c r="B21" s="26"/>
      <c r="C21" s="26"/>
      <c r="D21" s="20"/>
      <c r="E21" s="26"/>
      <c r="F21" s="26"/>
      <c r="G21" s="26"/>
      <c r="H21" s="26"/>
      <c r="I21" s="26"/>
      <c r="J21" s="26"/>
      <c r="K21" s="27"/>
      <c r="L21" s="27"/>
      <c r="M21" s="27"/>
    </row>
    <row r="22" spans="1:13">
      <c r="A22" s="25" t="s">
        <v>27</v>
      </c>
      <c r="B22" s="26">
        <v>289306</v>
      </c>
      <c r="C22" s="26">
        <v>289306</v>
      </c>
      <c r="D22" s="20">
        <v>0</v>
      </c>
      <c r="E22" s="26">
        <v>191700</v>
      </c>
      <c r="F22" s="26">
        <v>172217.1</v>
      </c>
      <c r="G22" s="26">
        <v>141211.63</v>
      </c>
      <c r="H22" s="26">
        <v>174786</v>
      </c>
      <c r="I22" s="26">
        <v>220409.35</v>
      </c>
      <c r="J22" s="26">
        <v>218320.48</v>
      </c>
      <c r="K22" s="28">
        <f>ROUNDUP(220185.44,0)</f>
        <v>220186</v>
      </c>
      <c r="L22" s="27">
        <v>182919.03</v>
      </c>
      <c r="M22" s="27">
        <v>207009</v>
      </c>
    </row>
    <row r="23" spans="1:13">
      <c r="A23" s="29" t="s">
        <v>28</v>
      </c>
      <c r="B23" s="20">
        <v>0</v>
      </c>
      <c r="C23" s="20">
        <v>0</v>
      </c>
      <c r="D23" s="20">
        <v>0</v>
      </c>
      <c r="E23" s="20">
        <v>0</v>
      </c>
      <c r="F23" s="26">
        <v>16377.79</v>
      </c>
      <c r="G23" s="26">
        <f>ROUNDUP(4303.39,0)</f>
        <v>4304</v>
      </c>
      <c r="H23" s="26">
        <v>3386</v>
      </c>
      <c r="I23" s="26">
        <v>20008.66</v>
      </c>
      <c r="J23" s="20">
        <v>0</v>
      </c>
      <c r="K23" s="20">
        <v>0</v>
      </c>
      <c r="L23" s="20">
        <v>0</v>
      </c>
      <c r="M23" s="20">
        <v>0</v>
      </c>
    </row>
    <row r="24" spans="1:13" s="16" customFormat="1" ht="29.25" customHeight="1">
      <c r="A24" s="30" t="s">
        <v>29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13" ht="21.75" customHeight="1">
      <c r="A25" s="22" t="s">
        <v>11</v>
      </c>
      <c r="B25" s="31">
        <f>B6/B6*100</f>
        <v>100</v>
      </c>
      <c r="C25" s="31">
        <f t="shared" ref="C25:L25" si="0">C6/C6*100</f>
        <v>100</v>
      </c>
      <c r="D25" s="20">
        <v>0</v>
      </c>
      <c r="E25" s="31">
        <f t="shared" si="0"/>
        <v>100</v>
      </c>
      <c r="F25" s="31">
        <f t="shared" si="0"/>
        <v>100</v>
      </c>
      <c r="G25" s="31">
        <f t="shared" si="0"/>
        <v>100</v>
      </c>
      <c r="H25" s="31">
        <f t="shared" si="0"/>
        <v>100</v>
      </c>
      <c r="I25" s="31">
        <f t="shared" si="0"/>
        <v>100</v>
      </c>
      <c r="J25" s="31">
        <f t="shared" si="0"/>
        <v>100</v>
      </c>
      <c r="K25" s="31">
        <f t="shared" si="0"/>
        <v>100</v>
      </c>
      <c r="L25" s="31">
        <f t="shared" si="0"/>
        <v>100</v>
      </c>
      <c r="M25" s="31">
        <f>M6/M6*100</f>
        <v>100</v>
      </c>
    </row>
    <row r="26" spans="1:13" ht="3.75" customHeight="1">
      <c r="A26" s="22"/>
      <c r="B26" s="32"/>
      <c r="C26" s="26"/>
      <c r="D26" s="26"/>
      <c r="E26" s="26"/>
      <c r="F26" s="26"/>
      <c r="G26" s="26"/>
      <c r="H26" s="26"/>
      <c r="I26" s="26"/>
      <c r="J26" s="26"/>
      <c r="K26" s="26"/>
      <c r="L26" s="23"/>
      <c r="M26" s="23"/>
    </row>
    <row r="27" spans="1:13">
      <c r="A27" s="25" t="s">
        <v>12</v>
      </c>
      <c r="B27" s="33"/>
      <c r="C27" s="26"/>
      <c r="D27" s="26"/>
      <c r="E27" s="26"/>
      <c r="F27" s="26"/>
      <c r="G27" s="26"/>
      <c r="H27" s="26"/>
      <c r="I27" s="26"/>
      <c r="J27" s="26"/>
      <c r="K27" s="26"/>
      <c r="L27" s="23"/>
      <c r="M27" s="23"/>
    </row>
    <row r="28" spans="1:13">
      <c r="A28" s="25" t="s">
        <v>13</v>
      </c>
      <c r="B28" s="20">
        <f>B9*100/$B$6</f>
        <v>2.6211066044233564</v>
      </c>
      <c r="C28" s="33">
        <f>C9*100/$C$6</f>
        <v>2.6211066044233564</v>
      </c>
      <c r="D28" s="20" t="s">
        <v>30</v>
      </c>
      <c r="E28" s="33">
        <f>SUM(E9*100/E6)</f>
        <v>1.3628881986578874</v>
      </c>
      <c r="F28" s="33">
        <f>ROUNDUP(F9*100/$F$6,1)</f>
        <v>2.6</v>
      </c>
      <c r="G28" s="33">
        <f>G9*100/$G$6</f>
        <v>2.6352937545433588</v>
      </c>
      <c r="H28" s="33">
        <f>H9*100/$H$6</f>
        <v>1.5025817555938037</v>
      </c>
      <c r="I28" s="33">
        <f>I9*100/$I$6</f>
        <v>1.7753926986889059</v>
      </c>
      <c r="J28" s="33">
        <f>J9*100/$J$6</f>
        <v>2.9887774490302514</v>
      </c>
      <c r="K28" s="33">
        <f>ROUNDUP(K9*100/$K$6,2)</f>
        <v>2.3499999999999996</v>
      </c>
      <c r="L28" s="33">
        <f>L9*100/$L$6</f>
        <v>2.9706114813637958</v>
      </c>
      <c r="M28" s="33">
        <f>M9*100/$M$6</f>
        <v>2.9663062068555841</v>
      </c>
    </row>
    <row r="29" spans="1:13">
      <c r="A29" s="25" t="s">
        <v>14</v>
      </c>
      <c r="B29" s="20">
        <f>B10*100/$B$6</f>
        <v>2.8043654134187541</v>
      </c>
      <c r="C29" s="33">
        <f>C10*100/$C$6</f>
        <v>2.8043654134187541</v>
      </c>
      <c r="D29" s="20" t="s">
        <v>30</v>
      </c>
      <c r="E29" s="33">
        <f>SUM(E10*100/E6)</f>
        <v>3.0606935170671372</v>
      </c>
      <c r="F29" s="33">
        <f>F10*100/$F$6</f>
        <v>4.7963457774189591</v>
      </c>
      <c r="G29" s="33">
        <f>G10*100/$G$6</f>
        <v>4.6118128360767168</v>
      </c>
      <c r="H29" s="33">
        <f>H10*100/$H$6</f>
        <v>4.9261809141327211</v>
      </c>
      <c r="I29" s="33">
        <f>I10*100/$I$6</f>
        <v>3.8925041952378177</v>
      </c>
      <c r="J29" s="33">
        <f>J10*100/$J$6</f>
        <v>5.9820903450315503</v>
      </c>
      <c r="K29" s="33">
        <f>K10*100/$K$6</f>
        <v>4.1428349240099429</v>
      </c>
      <c r="L29" s="33">
        <f>L10*100/$L$6</f>
        <v>4.4695143629715002</v>
      </c>
      <c r="M29" s="33">
        <f>M10*100/$M$6</f>
        <v>5.8201801391511827</v>
      </c>
    </row>
    <row r="30" spans="1:13">
      <c r="A30" s="25" t="s">
        <v>15</v>
      </c>
      <c r="B30" s="33"/>
      <c r="C30" s="33"/>
      <c r="D30" s="20"/>
      <c r="E30" s="33"/>
      <c r="F30" s="33"/>
      <c r="G30" s="33"/>
      <c r="H30" s="33"/>
      <c r="I30" s="33"/>
      <c r="J30" s="33"/>
      <c r="K30" s="33"/>
      <c r="L30" s="33"/>
      <c r="M30" s="33"/>
    </row>
    <row r="31" spans="1:13">
      <c r="A31" s="25" t="s">
        <v>16</v>
      </c>
      <c r="B31" s="20">
        <f>B12*100/$B$6</f>
        <v>2.1128059779816111</v>
      </c>
      <c r="C31" s="33">
        <f>C12*100/$C$6</f>
        <v>2.1128743071423104</v>
      </c>
      <c r="D31" s="20" t="s">
        <v>30</v>
      </c>
      <c r="E31" s="33">
        <f>SUM(E12*100/E6)</f>
        <v>2.3408178872885221</v>
      </c>
      <c r="F31" s="33">
        <f>F12*100/$F$6</f>
        <v>3.0123316856465689</v>
      </c>
      <c r="G31" s="33">
        <f>G12*100/$G$6</f>
        <v>2.8701030723582561</v>
      </c>
      <c r="H31" s="33">
        <f>H12*100/$H$6</f>
        <v>2.2857780327659847</v>
      </c>
      <c r="I31" s="33">
        <f>I12*100/$I$6</f>
        <v>2.6122266048546372</v>
      </c>
      <c r="J31" s="33">
        <f>ROUNDUP(J12*100/$J$6,2)</f>
        <v>2.3499999999999996</v>
      </c>
      <c r="K31" s="33">
        <f>K12*100/$K$6</f>
        <v>2.1972342396668822</v>
      </c>
      <c r="L31" s="33">
        <f>L12*100/$L$6</f>
        <v>1.5315201761991357</v>
      </c>
      <c r="M31" s="33">
        <f>M12*100/$M$6</f>
        <v>2.0742733669784492</v>
      </c>
    </row>
    <row r="32" spans="1:13">
      <c r="A32" s="25" t="s">
        <v>17</v>
      </c>
      <c r="B32" s="20">
        <f>B13*100/$B$6</f>
        <v>3.7304988575364333</v>
      </c>
      <c r="C32" s="33">
        <f>C13*100/$C$6</f>
        <v>3.7304988575364333</v>
      </c>
      <c r="D32" s="20" t="s">
        <v>30</v>
      </c>
      <c r="E32" s="33">
        <f>SUM(E13*100/E6)</f>
        <v>3.7365738885569235</v>
      </c>
      <c r="F32" s="33">
        <f>F13*100/$F$6</f>
        <v>2.8005458900035802</v>
      </c>
      <c r="G32" s="33">
        <f>G13*100/$G$6</f>
        <v>2.3100819539462889</v>
      </c>
      <c r="H32" s="33">
        <f>H13*100/$H$6</f>
        <v>3.0490214827564226</v>
      </c>
      <c r="I32" s="33">
        <f>I13*100/$I$6</f>
        <v>2.5671184807820837</v>
      </c>
      <c r="J32" s="33">
        <f>J13*100/$J$6</f>
        <v>3.084382146963478</v>
      </c>
      <c r="K32" s="33">
        <f>K13*100/$K$6</f>
        <v>2.9042637727592826</v>
      </c>
      <c r="L32" s="33">
        <f>L13*100/$L$6</f>
        <v>3.3553646916497977</v>
      </c>
      <c r="M32" s="33">
        <f>M13*100/$M$6</f>
        <v>3.0874013974521128</v>
      </c>
    </row>
    <row r="33" spans="1:13">
      <c r="A33" s="25" t="s">
        <v>31</v>
      </c>
      <c r="B33" s="20">
        <f>ROUNDUP(B14*100/$B$6,1)</f>
        <v>23</v>
      </c>
      <c r="C33" s="33">
        <f>ROUNDUP(C14*100/$C$6,2)</f>
        <v>22.950000000000003</v>
      </c>
      <c r="D33" s="20" t="s">
        <v>30</v>
      </c>
      <c r="E33" s="33">
        <f>SUM(E14*100/E6)</f>
        <v>17.691432438012676</v>
      </c>
      <c r="F33" s="33">
        <f>F14*100/$F$6</f>
        <v>21.221106915922277</v>
      </c>
      <c r="G33" s="33">
        <f>G14*100/$G$6</f>
        <v>20.089940590752054</v>
      </c>
      <c r="H33" s="33">
        <f>H14*100/$H$6</f>
        <v>17.355453560272839</v>
      </c>
      <c r="I33" s="33">
        <f>ROUNDDOWN(I14*100/$I$6,1)</f>
        <v>17.5</v>
      </c>
      <c r="J33" s="33">
        <f>J14*100/$J$6</f>
        <v>21.734622542956043</v>
      </c>
      <c r="K33" s="33">
        <f>K14*100/$K$6</f>
        <v>19.162695325423243</v>
      </c>
      <c r="L33" s="33">
        <f>L14*100/$L$6</f>
        <v>18.73477744449114</v>
      </c>
      <c r="M33" s="33">
        <f>M14*100/$M$6</f>
        <v>23.599082720947674</v>
      </c>
    </row>
    <row r="34" spans="1:13">
      <c r="A34" s="25" t="s">
        <v>19</v>
      </c>
      <c r="B34" s="33"/>
      <c r="C34" s="33"/>
      <c r="D34" s="20"/>
      <c r="E34" s="33"/>
      <c r="F34" s="33"/>
      <c r="G34" s="33"/>
      <c r="H34" s="33"/>
      <c r="I34" s="33"/>
      <c r="J34" s="33"/>
      <c r="K34" s="33"/>
      <c r="L34" s="33"/>
      <c r="M34" s="33"/>
    </row>
    <row r="35" spans="1:13">
      <c r="A35" s="25" t="s">
        <v>20</v>
      </c>
      <c r="B35" s="20">
        <f>B16*100/$B$6</f>
        <v>21.624881107260382</v>
      </c>
      <c r="C35" s="33">
        <f>C16*100/$C$6</f>
        <v>21.624881107260382</v>
      </c>
      <c r="D35" s="20" t="s">
        <v>30</v>
      </c>
      <c r="E35" s="33">
        <f>SUM(E16*100/E6)</f>
        <v>37.308107670032989</v>
      </c>
      <c r="F35" s="33">
        <f>F16*100/$F$6</f>
        <v>25.1284530970118</v>
      </c>
      <c r="G35" s="33">
        <f>G16*100/$G$6</f>
        <v>29.497826431174254</v>
      </c>
      <c r="H35" s="33">
        <f>H16*100/$H$6</f>
        <v>36.252310830624083</v>
      </c>
      <c r="I35" s="33">
        <f>I16*100/$I$6</f>
        <v>35.415756680591286</v>
      </c>
      <c r="J35" s="33">
        <f>J16*100/$J$6</f>
        <v>25.218672972593627</v>
      </c>
      <c r="K35" s="33">
        <f>K16*100/$K$6</f>
        <v>31.829724102064599</v>
      </c>
      <c r="L35" s="33">
        <f>L16*100/$L$6</f>
        <v>33.530469681120302</v>
      </c>
      <c r="M35" s="33">
        <f>M16*100/$M$6</f>
        <v>30.044416008078787</v>
      </c>
    </row>
    <row r="36" spans="1:13">
      <c r="A36" s="25" t="s">
        <v>21</v>
      </c>
      <c r="B36" s="33"/>
      <c r="C36" s="33"/>
      <c r="D36" s="20"/>
      <c r="E36" s="33"/>
      <c r="F36" s="33"/>
      <c r="G36" s="33"/>
      <c r="H36" s="33"/>
      <c r="I36" s="33"/>
      <c r="J36" s="33"/>
      <c r="K36" s="33"/>
      <c r="L36" s="33"/>
      <c r="M36" s="33"/>
    </row>
    <row r="37" spans="1:13">
      <c r="A37" s="25" t="s">
        <v>23</v>
      </c>
      <c r="B37" s="20">
        <f>B18*100/$B$6</f>
        <v>12.634130142452634</v>
      </c>
      <c r="C37" s="33">
        <f>C18*100/$C$6</f>
        <v>12.634130142452634</v>
      </c>
      <c r="D37" s="20" t="s">
        <v>30</v>
      </c>
      <c r="E37" s="33">
        <f>SUM(E18*100/E6)</f>
        <v>13.464414332420196</v>
      </c>
      <c r="F37" s="33">
        <f>F18*100/$F$6</f>
        <v>17.787296078856318</v>
      </c>
      <c r="G37" s="33">
        <f>G18*100/$G$6</f>
        <v>16.162364408924933</v>
      </c>
      <c r="H37" s="33">
        <f>H18*100/$H$6</f>
        <v>15.467138394849238</v>
      </c>
      <c r="I37" s="33">
        <f>I18*100/$I$6</f>
        <v>12.137899455856202</v>
      </c>
      <c r="J37" s="33">
        <f>J18*100/$J$6</f>
        <v>11.528714675431399</v>
      </c>
      <c r="K37" s="33">
        <f>K18*100/$K$6</f>
        <v>12.350398057335152</v>
      </c>
      <c r="L37" s="33">
        <f>L18*100/$L$6</f>
        <v>11.84336205931168</v>
      </c>
      <c r="M37" s="33">
        <f>M18*100/$M$6</f>
        <v>9.5297026639704363</v>
      </c>
    </row>
    <row r="38" spans="1:13">
      <c r="A38" s="25" t="s">
        <v>24</v>
      </c>
      <c r="B38" s="33"/>
      <c r="C38" s="33"/>
      <c r="D38" s="20"/>
      <c r="E38" s="33"/>
      <c r="F38" s="33"/>
      <c r="G38" s="33"/>
      <c r="H38" s="33"/>
      <c r="I38" s="33"/>
      <c r="J38" s="33"/>
      <c r="K38" s="33"/>
      <c r="L38" s="33"/>
      <c r="M38" s="33"/>
    </row>
    <row r="39" spans="1:13">
      <c r="A39" s="25" t="s">
        <v>25</v>
      </c>
      <c r="B39" s="20">
        <f>B20*100/$B$6</f>
        <v>11.761976735287366</v>
      </c>
      <c r="C39" s="33">
        <f>C20*100/$C$6</f>
        <v>11.761976735287366</v>
      </c>
      <c r="D39" s="20" t="s">
        <v>30</v>
      </c>
      <c r="E39" s="33">
        <f>SUM(E20*100/E6)</f>
        <v>8.704822047541894</v>
      </c>
      <c r="F39" s="33">
        <f>F20*100/$F$6</f>
        <v>9.6614360286017558</v>
      </c>
      <c r="G39" s="33">
        <f>G20*100/$G$6</f>
        <v>12.135025407124072</v>
      </c>
      <c r="H39" s="33">
        <f>H20*100/$H$6</f>
        <v>7.8036590807675141</v>
      </c>
      <c r="I39" s="33">
        <f>I20*100/$I$6</f>
        <v>8.986757518072876</v>
      </c>
      <c r="J39" s="33">
        <f>J20*100/$J$6</f>
        <v>12.308440386065335</v>
      </c>
      <c r="K39" s="33">
        <f>K20*100/$K$6</f>
        <v>10.939364025271344</v>
      </c>
      <c r="L39" s="33">
        <f>L20*100/$L$6</f>
        <v>12.154497279077898</v>
      </c>
      <c r="M39" s="33">
        <f>M20*100/$M$6</f>
        <v>10.069464211018735</v>
      </c>
    </row>
    <row r="40" spans="1:13">
      <c r="A40" s="25" t="s">
        <v>26</v>
      </c>
      <c r="B40" s="33"/>
      <c r="C40" s="33"/>
      <c r="D40" s="20"/>
      <c r="E40" s="33"/>
      <c r="F40" s="33"/>
      <c r="G40" s="33"/>
      <c r="H40" s="33"/>
      <c r="I40" s="33"/>
      <c r="J40" s="33"/>
      <c r="K40" s="33"/>
      <c r="L40" s="33"/>
      <c r="M40" s="33"/>
    </row>
    <row r="41" spans="1:13">
      <c r="A41" s="25" t="s">
        <v>27</v>
      </c>
      <c r="B41" s="20">
        <f>B22*100/$B$6</f>
        <v>19.768036165258174</v>
      </c>
      <c r="C41" s="33">
        <f>C22*100/$C$6</f>
        <v>19.768036165258174</v>
      </c>
      <c r="D41" s="20" t="s">
        <v>30</v>
      </c>
      <c r="E41" s="33">
        <f>SUM(E22*100/E6)</f>
        <v>12.330250020421776</v>
      </c>
      <c r="F41" s="33">
        <f>F22*100/$F$6</f>
        <v>11.924352274922503</v>
      </c>
      <c r="G41" s="33">
        <f>G22*100/$G$6</f>
        <v>9.4010559898355535</v>
      </c>
      <c r="H41" s="33">
        <f>H22*100/$H$6</f>
        <v>11.142092178236757</v>
      </c>
      <c r="I41" s="33">
        <f>I22*100/$I$6</f>
        <v>13.806190974616854</v>
      </c>
      <c r="J41" s="33">
        <f>J22*100/$J$6</f>
        <v>14.814197482548725</v>
      </c>
      <c r="K41" s="33">
        <f>K22*100/$K$6</f>
        <v>14.129617373034058</v>
      </c>
      <c r="L41" s="33">
        <f>L22*100/$L$6</f>
        <v>11.409848516740833</v>
      </c>
      <c r="M41" s="33">
        <f>M22*100/$M$6</f>
        <v>12.809297041490417</v>
      </c>
    </row>
    <row r="42" spans="1:13">
      <c r="A42" s="29" t="s">
        <v>28</v>
      </c>
      <c r="B42" s="33">
        <f>SUM(B23*100/B6)</f>
        <v>0</v>
      </c>
      <c r="C42" s="33">
        <f>SUM(C23*100/C6)</f>
        <v>0</v>
      </c>
      <c r="D42" s="20" t="s">
        <v>30</v>
      </c>
      <c r="E42" s="33">
        <f>SUM(E23*100/E6)</f>
        <v>0</v>
      </c>
      <c r="F42" s="33">
        <f>F23*100/$F$6</f>
        <v>1.1340020093515859</v>
      </c>
      <c r="G42" s="33">
        <f>G23*100/$G$6</f>
        <v>0.28653549980445819</v>
      </c>
      <c r="H42" s="33">
        <f>H23*100/$H$6</f>
        <v>0.21584751705233632</v>
      </c>
      <c r="I42" s="33">
        <f>I23*100/$I$6</f>
        <v>1.2533197031168473</v>
      </c>
      <c r="J42" s="33">
        <f>J23*100/$J$6</f>
        <v>0</v>
      </c>
      <c r="K42" s="33">
        <f>K23*100/$K$6</f>
        <v>0</v>
      </c>
      <c r="L42" s="33">
        <f>L23*100/$L$6</f>
        <v>0</v>
      </c>
      <c r="M42" s="33">
        <f>M23*100/$M$6</f>
        <v>0</v>
      </c>
    </row>
    <row r="43" spans="1:13" ht="2.25" customHeight="1">
      <c r="A43" s="34"/>
      <c r="B43" s="34"/>
      <c r="C43" s="34"/>
      <c r="D43" s="34"/>
      <c r="E43" s="34"/>
      <c r="F43" s="35"/>
      <c r="G43" s="34"/>
      <c r="H43" s="34"/>
      <c r="I43" s="34"/>
      <c r="J43" s="35"/>
      <c r="K43" s="35"/>
      <c r="L43" s="35"/>
      <c r="M43" s="35"/>
    </row>
  </sheetData>
  <mergeCells count="6">
    <mergeCell ref="A3:A4"/>
    <mergeCell ref="C3:E3"/>
    <mergeCell ref="F3:I3"/>
    <mergeCell ref="J3:M3"/>
    <mergeCell ref="A5:M5"/>
    <mergeCell ref="A24:M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CORE_i3</dc:creator>
  <cp:lastModifiedBy>CORE_i3</cp:lastModifiedBy>
  <dcterms:created xsi:type="dcterms:W3CDTF">2013-08-05T03:11:57Z</dcterms:created>
  <dcterms:modified xsi:type="dcterms:W3CDTF">2013-08-05T03:13:29Z</dcterms:modified>
</cp:coreProperties>
</file>