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05" windowWidth="9720" windowHeight="5970" tabRatio="973"/>
  </bookViews>
  <sheets>
    <sheet name="T-3.4 k" sheetId="46" r:id="rId1"/>
  </sheets>
  <definedNames>
    <definedName name="_xlnm.Print_Area" localSheetId="0">'T-3.4 k'!$A$1:$U$30</definedName>
  </definedNames>
  <calcPr calcId="144525"/>
</workbook>
</file>

<file path=xl/calcChain.xml><?xml version="1.0" encoding="utf-8"?>
<calcChain xmlns="http://schemas.openxmlformats.org/spreadsheetml/2006/main">
  <c r="J26" i="46" l="1"/>
  <c r="G26" i="46" s="1"/>
  <c r="J25" i="46"/>
  <c r="G25" i="46" s="1"/>
  <c r="J24" i="46"/>
  <c r="G24" i="46" s="1"/>
  <c r="J23" i="46"/>
  <c r="J22" i="46"/>
  <c r="G22" i="46" s="1"/>
  <c r="J21" i="46"/>
  <c r="G21" i="46" s="1"/>
  <c r="J20" i="46"/>
  <c r="J19" i="46"/>
  <c r="G19" i="46" s="1"/>
  <c r="J18" i="46"/>
  <c r="G18" i="46" s="1"/>
  <c r="J17" i="46"/>
  <c r="G17" i="46" s="1"/>
  <c r="J16" i="46"/>
  <c r="G16" i="46" s="1"/>
  <c r="J15" i="46"/>
  <c r="J14" i="46"/>
  <c r="G14" i="46" s="1"/>
  <c r="I26" i="46"/>
  <c r="F26" i="46" s="1"/>
  <c r="I25" i="46"/>
  <c r="I24" i="46"/>
  <c r="F24" i="46" s="1"/>
  <c r="I23" i="46"/>
  <c r="F23" i="46" s="1"/>
  <c r="I22" i="46"/>
  <c r="I21" i="46"/>
  <c r="I20" i="46"/>
  <c r="F20" i="46" s="1"/>
  <c r="I19" i="46"/>
  <c r="F19" i="46" s="1"/>
  <c r="I18" i="46"/>
  <c r="F18" i="46" s="1"/>
  <c r="I17" i="46"/>
  <c r="I16" i="46"/>
  <c r="F16" i="46" s="1"/>
  <c r="I15" i="46"/>
  <c r="F15" i="46" s="1"/>
  <c r="I14" i="46"/>
  <c r="K25" i="46"/>
  <c r="F25" i="46"/>
  <c r="K24" i="46"/>
  <c r="K17" i="46"/>
  <c r="F17" i="46"/>
  <c r="K16" i="46"/>
  <c r="K15" i="46"/>
  <c r="K23" i="46"/>
  <c r="K22" i="46"/>
  <c r="K21" i="46"/>
  <c r="F21" i="46"/>
  <c r="G20" i="46"/>
  <c r="K19" i="46"/>
  <c r="K14" i="46"/>
  <c r="M13" i="46"/>
  <c r="L13" i="46"/>
  <c r="H15" i="46" l="1"/>
  <c r="H23" i="46"/>
  <c r="G23" i="46"/>
  <c r="E23" i="46" s="1"/>
  <c r="G15" i="46"/>
  <c r="E15" i="46" s="1"/>
  <c r="H26" i="46"/>
  <c r="H25" i="46"/>
  <c r="E25" i="46"/>
  <c r="E24" i="46"/>
  <c r="H22" i="46"/>
  <c r="H21" i="46"/>
  <c r="E21" i="46"/>
  <c r="E20" i="46"/>
  <c r="E19" i="46"/>
  <c r="E18" i="46"/>
  <c r="H18" i="46"/>
  <c r="H17" i="46"/>
  <c r="E17" i="46"/>
  <c r="J13" i="46"/>
  <c r="E26" i="46"/>
  <c r="H24" i="46"/>
  <c r="F22" i="46"/>
  <c r="E22" i="46" s="1"/>
  <c r="H20" i="46"/>
  <c r="H19" i="46"/>
  <c r="H16" i="46"/>
  <c r="I13" i="46"/>
  <c r="H14" i="46"/>
  <c r="F14" i="46"/>
  <c r="E14" i="46" s="1"/>
  <c r="E16" i="46"/>
  <c r="K13" i="46"/>
  <c r="G13" i="46" l="1"/>
  <c r="E13" i="46"/>
  <c r="H13" i="46"/>
  <c r="F13" i="46"/>
</calcChain>
</file>

<file path=xl/sharedStrings.xml><?xml version="1.0" encoding="utf-8"?>
<sst xmlns="http://schemas.openxmlformats.org/spreadsheetml/2006/main" count="180" uniqueCount="60">
  <si>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</si>
  <si>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</si>
  <si>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</si>
  <si>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</si>
  <si>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</si>
  <si>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</si>
  <si>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</si>
  <si>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</si>
  <si>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</si>
  <si>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</si>
  <si>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</si>
  <si>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</si>
  <si>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>ชาย</t>
  </si>
  <si>
    <t>หญิง</t>
  </si>
  <si>
    <t>Male</t>
  </si>
  <si>
    <t>Female</t>
  </si>
  <si>
    <t xml:space="preserve"> </t>
  </si>
  <si>
    <t xml:space="preserve">ตาราง    </t>
  </si>
  <si>
    <t>รวมยอด</t>
  </si>
  <si>
    <t xml:space="preserve">Department of Local </t>
  </si>
  <si>
    <t>Administration</t>
  </si>
  <si>
    <t>กรมส่งเสริมการปกครองท้องถิ่น</t>
  </si>
  <si>
    <t>อำเภอ</t>
  </si>
  <si>
    <t>District</t>
  </si>
  <si>
    <t xml:space="preserve">Table </t>
  </si>
  <si>
    <t>เมืองสระบุรี</t>
  </si>
  <si>
    <t>แก่งคอย</t>
  </si>
  <si>
    <t xml:space="preserve">หนองแค </t>
  </si>
  <si>
    <t>วิหารแดง</t>
  </si>
  <si>
    <t>หนองแซง</t>
  </si>
  <si>
    <t>บ้านหมอ</t>
  </si>
  <si>
    <t>ดอนพุด</t>
  </si>
  <si>
    <t>หนองโดน</t>
  </si>
  <si>
    <t>พระพุทธบาท</t>
  </si>
  <si>
    <t>เสาไห้</t>
  </si>
  <si>
    <t>มวกเหล็ก</t>
  </si>
  <si>
    <t>วังม่วง</t>
  </si>
  <si>
    <t>เฉลิมพระเกียรติ</t>
  </si>
  <si>
    <t>Muang Saraburi</t>
  </si>
  <si>
    <t>Kaeng Khoi</t>
  </si>
  <si>
    <t>Nong Khae</t>
  </si>
  <si>
    <t>Wihan Daeng</t>
  </si>
  <si>
    <t>Nong Saeng</t>
  </si>
  <si>
    <t>Ban Mo</t>
  </si>
  <si>
    <t>Don Phut</t>
  </si>
  <si>
    <t>Nong Don</t>
  </si>
  <si>
    <t>Phra Phutthabat</t>
  </si>
  <si>
    <t>Sao Hai</t>
  </si>
  <si>
    <t>Muak Lek</t>
  </si>
  <si>
    <t>Wang Muang</t>
  </si>
  <si>
    <t>Chaloerm Phra Kiet</t>
  </si>
  <si>
    <t>ครู จำแนกตามสังกัด และเพศ เป็นรายอำเภอ ปีการศึกษา 2559</t>
  </si>
  <si>
    <t>Teacher by Jurisdiction, Sex and District: Academic Year 2016</t>
  </si>
  <si>
    <t>Source:  Saraburi Provincial Primary Educational Service Area Office, Area 1 and 2</t>
  </si>
  <si>
    <t xml:space="preserve">            Phathum thani Secondary Educational Service Area Office, Area 4</t>
  </si>
  <si>
    <t xml:space="preserve">     ที่มา:  สำนักงานเขตพื้นที่การศึกษาประถมศึกษาจังหวัดสระบุรี เขต 1 และ 2</t>
  </si>
  <si>
    <t>-</t>
  </si>
  <si>
    <t xml:space="preserve"> -</t>
  </si>
  <si>
    <t>อื่น ๆ</t>
  </si>
  <si>
    <t xml:space="preserve">             สำนักงานเขตพื้นที่การศึกษามัธยมศึกษาเขต 4  ปทุมธานี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</si>
</sst>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5" fillId="0" borderId="8" xfId="0" applyFont="1" applyBorder="1"/>
    <xf numFmtId="0" fontId="4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/>
    <xf numFmtId="0" fontId="5" fillId="0" borderId="0" xfId="0" applyFont="1" applyAlignment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3" fontId="5" fillId="0" borderId="4" xfId="0" applyNumberFormat="1" applyFont="1" applyBorder="1" applyAlignment="1">
      <alignment horizontal="right" vertical="center"/>
    </xf>
    <xf numFmtId="3" fontId="5" fillId="0" borderId="4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/>
    <xf numFmtId="0" fontId="5" fillId="0" borderId="5" xfId="0" applyFont="1" applyBorder="1"/>
    <xf numFmtId="0" fontId="5" fillId="0" borderId="7" xfId="0" applyFont="1" applyBorder="1"/>
    <xf numFmtId="0" fontId="5" fillId="0" borderId="11" xfId="0" applyFont="1" applyBorder="1"/>
    <xf numFmtId="0" fontId="5" fillId="0" borderId="10" xfId="0" applyFont="1" applyBorder="1"/>
    <xf numFmtId="0" fontId="5" fillId="0" borderId="9" xfId="0" applyFont="1" applyBorder="1"/>
    <xf numFmtId="3" fontId="3" fillId="0" borderId="2" xfId="1" applyNumberFormat="1" applyFont="1" applyBorder="1" applyAlignment="1">
      <alignment horizontal="right" vertical="center"/>
    </xf>
    <xf numFmtId="3" fontId="3" fillId="0" borderId="4" xfId="1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30"/>
  <sheetViews>
    <sheetView tabSelected="1" workbookViewId="0">
      <selection activeCell="W25" sqref="W25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0" style="6" customWidth="1"/>
    <col min="5" max="7" width="6.28515625" style="6" customWidth="1"/>
    <col min="8" max="13" width="6.85546875" style="6" customWidth="1"/>
    <col min="14" max="15" width="7.7109375" style="6" customWidth="1"/>
    <col min="16" max="16" width="7.5703125" style="6" customWidth="1"/>
    <col min="17" max="19" width="6.7109375" style="6" customWidth="1"/>
    <col min="20" max="20" width="1.28515625" style="6" customWidth="1"/>
    <col min="21" max="21" width="19.42578125" style="6" customWidth="1"/>
    <col min="22" max="16384" width="9.140625" style="6"/>
  </cols>
  <sheetData>
    <row r="1" spans="1:21" s="1" customFormat="1" x14ac:dyDescent="0.3">
      <c r="B1" s="2" t="s">
        <v>17</v>
      </c>
      <c r="C1" s="3">
        <v>3.4</v>
      </c>
      <c r="D1" s="2" t="s">
        <v>51</v>
      </c>
    </row>
    <row r="2" spans="1:21" s="4" customFormat="1" x14ac:dyDescent="0.3">
      <c r="B2" s="5" t="s">
        <v>24</v>
      </c>
      <c r="C2" s="3">
        <v>3.4</v>
      </c>
      <c r="D2" s="5" t="s">
        <v>52</v>
      </c>
    </row>
    <row r="3" spans="1:21" ht="6" customHeight="1" x14ac:dyDescent="0.3"/>
    <row r="4" spans="1:21" s="15" customFormat="1" ht="21" customHeight="1" x14ac:dyDescent="0.3">
      <c r="A4" s="41" t="s">
        <v>22</v>
      </c>
      <c r="B4" s="41"/>
      <c r="C4" s="41"/>
      <c r="D4" s="42"/>
      <c r="E4" s="35"/>
      <c r="F4" s="33"/>
      <c r="G4" s="34"/>
      <c r="H4" s="47" t="s">
        <v>0</v>
      </c>
      <c r="I4" s="48"/>
      <c r="J4" s="48"/>
      <c r="K4" s="48"/>
      <c r="L4" s="48"/>
      <c r="M4" s="48"/>
      <c r="N4" s="48"/>
      <c r="O4" s="48"/>
      <c r="P4" s="48"/>
      <c r="Q4" s="48"/>
      <c r="R4" s="48"/>
      <c r="S4" s="49"/>
      <c r="T4" s="54" t="s">
        <v>23</v>
      </c>
      <c r="U4" s="41"/>
    </row>
    <row r="5" spans="1:21" s="15" customFormat="1" ht="17.25" x14ac:dyDescent="0.3">
      <c r="A5" s="43"/>
      <c r="B5" s="43"/>
      <c r="C5" s="43"/>
      <c r="D5" s="44"/>
      <c r="E5" s="8"/>
      <c r="F5" s="11"/>
      <c r="G5" s="12" t="s">
        <v>16</v>
      </c>
      <c r="H5" s="50"/>
      <c r="I5" s="57"/>
      <c r="J5" s="51"/>
      <c r="K5" s="50" t="s">
        <v>3</v>
      </c>
      <c r="L5" s="57"/>
      <c r="M5" s="57"/>
      <c r="N5" s="35"/>
      <c r="O5" s="33"/>
      <c r="P5" s="34"/>
      <c r="Q5" s="11"/>
      <c r="R5" s="11"/>
      <c r="S5" s="12"/>
      <c r="T5" s="60"/>
      <c r="U5" s="43"/>
    </row>
    <row r="6" spans="1:21" s="15" customFormat="1" ht="17.25" x14ac:dyDescent="0.3">
      <c r="A6" s="43"/>
      <c r="B6" s="43"/>
      <c r="C6" s="43"/>
      <c r="D6" s="44"/>
      <c r="E6" s="50"/>
      <c r="F6" s="57"/>
      <c r="G6" s="51"/>
      <c r="H6" s="50" t="s">
        <v>1</v>
      </c>
      <c r="I6" s="57"/>
      <c r="J6" s="51"/>
      <c r="K6" s="50" t="s">
        <v>4</v>
      </c>
      <c r="L6" s="57"/>
      <c r="M6" s="57"/>
      <c r="N6" s="50"/>
      <c r="O6" s="57"/>
      <c r="P6" s="51"/>
      <c r="Q6" s="7"/>
      <c r="R6" s="7"/>
      <c r="S6" s="7"/>
      <c r="T6" s="60"/>
      <c r="U6" s="43"/>
    </row>
    <row r="7" spans="1:21" s="15" customFormat="1" ht="17.25" x14ac:dyDescent="0.3">
      <c r="A7" s="43"/>
      <c r="B7" s="43"/>
      <c r="C7" s="43"/>
      <c r="D7" s="44"/>
      <c r="E7" s="50"/>
      <c r="F7" s="57"/>
      <c r="G7" s="51"/>
      <c r="H7" s="50" t="s">
        <v>2</v>
      </c>
      <c r="I7" s="57"/>
      <c r="J7" s="51"/>
      <c r="K7" s="50" t="s">
        <v>5</v>
      </c>
      <c r="L7" s="57"/>
      <c r="M7" s="57"/>
      <c r="N7" s="50" t="s">
        <v>21</v>
      </c>
      <c r="O7" s="57"/>
      <c r="P7" s="51"/>
      <c r="Q7" s="58"/>
      <c r="R7" s="55"/>
      <c r="S7" s="56"/>
      <c r="T7" s="60"/>
      <c r="U7" s="43"/>
    </row>
    <row r="8" spans="1:21" s="15" customFormat="1" ht="17.25" x14ac:dyDescent="0.3">
      <c r="A8" s="43"/>
      <c r="B8" s="43"/>
      <c r="C8" s="43"/>
      <c r="D8" s="44"/>
      <c r="E8" s="50" t="s">
        <v>8</v>
      </c>
      <c r="F8" s="57"/>
      <c r="G8" s="51"/>
      <c r="H8" s="50" t="s">
        <v>6</v>
      </c>
      <c r="I8" s="57"/>
      <c r="J8" s="51"/>
      <c r="K8" s="50" t="s">
        <v>11</v>
      </c>
      <c r="L8" s="57"/>
      <c r="M8" s="57"/>
      <c r="N8" s="50" t="s">
        <v>19</v>
      </c>
      <c r="O8" s="57"/>
      <c r="P8" s="51"/>
      <c r="Q8" s="58" t="s">
        <v>58</v>
      </c>
      <c r="R8" s="55"/>
      <c r="S8" s="56"/>
      <c r="T8" s="60"/>
      <c r="U8" s="43"/>
    </row>
    <row r="9" spans="1:21" s="15" customFormat="1" ht="17.25" x14ac:dyDescent="0.3">
      <c r="A9" s="43"/>
      <c r="B9" s="43"/>
      <c r="C9" s="43"/>
      <c r="D9" s="44"/>
      <c r="E9" s="50" t="s">
        <v>9</v>
      </c>
      <c r="F9" s="57"/>
      <c r="G9" s="51"/>
      <c r="H9" s="52" t="s">
        <v>7</v>
      </c>
      <c r="I9" s="59"/>
      <c r="J9" s="53"/>
      <c r="K9" s="52" t="s">
        <v>7</v>
      </c>
      <c r="L9" s="59"/>
      <c r="M9" s="59"/>
      <c r="N9" s="52" t="s">
        <v>20</v>
      </c>
      <c r="O9" s="59"/>
      <c r="P9" s="53"/>
      <c r="Q9" s="52" t="s">
        <v>10</v>
      </c>
      <c r="R9" s="59"/>
      <c r="S9" s="53"/>
      <c r="T9" s="60"/>
      <c r="U9" s="43"/>
    </row>
    <row r="10" spans="1:21" s="15" customFormat="1" ht="17.25" x14ac:dyDescent="0.3">
      <c r="A10" s="43"/>
      <c r="B10" s="43"/>
      <c r="C10" s="43"/>
      <c r="D10" s="44"/>
      <c r="E10" s="18" t="s">
        <v>8</v>
      </c>
      <c r="F10" s="18" t="s">
        <v>12</v>
      </c>
      <c r="G10" s="18" t="s">
        <v>13</v>
      </c>
      <c r="H10" s="9" t="s">
        <v>8</v>
      </c>
      <c r="I10" s="9" t="s">
        <v>12</v>
      </c>
      <c r="J10" s="29" t="s">
        <v>13</v>
      </c>
      <c r="K10" s="18" t="s">
        <v>8</v>
      </c>
      <c r="L10" s="18" t="s">
        <v>12</v>
      </c>
      <c r="M10" s="18" t="s">
        <v>13</v>
      </c>
      <c r="N10" s="9" t="s">
        <v>8</v>
      </c>
      <c r="O10" s="9" t="s">
        <v>12</v>
      </c>
      <c r="P10" s="9" t="s">
        <v>13</v>
      </c>
      <c r="Q10" s="9" t="s">
        <v>8</v>
      </c>
      <c r="R10" s="9" t="s">
        <v>12</v>
      </c>
      <c r="S10" s="29" t="s">
        <v>13</v>
      </c>
      <c r="T10" s="60"/>
      <c r="U10" s="43"/>
    </row>
    <row r="11" spans="1:21" s="15" customFormat="1" ht="17.25" x14ac:dyDescent="0.3">
      <c r="A11" s="45"/>
      <c r="B11" s="45"/>
      <c r="C11" s="45"/>
      <c r="D11" s="46"/>
      <c r="E11" s="20" t="s">
        <v>9</v>
      </c>
      <c r="F11" s="20" t="s">
        <v>14</v>
      </c>
      <c r="G11" s="20" t="s">
        <v>15</v>
      </c>
      <c r="H11" s="20" t="s">
        <v>9</v>
      </c>
      <c r="I11" s="20" t="s">
        <v>14</v>
      </c>
      <c r="J11" s="20" t="s">
        <v>15</v>
      </c>
      <c r="K11" s="20" t="s">
        <v>9</v>
      </c>
      <c r="L11" s="20" t="s">
        <v>14</v>
      </c>
      <c r="M11" s="20" t="s">
        <v>15</v>
      </c>
      <c r="N11" s="20" t="s">
        <v>9</v>
      </c>
      <c r="O11" s="20" t="s">
        <v>14</v>
      </c>
      <c r="P11" s="20" t="s">
        <v>15</v>
      </c>
      <c r="Q11" s="20" t="s">
        <v>9</v>
      </c>
      <c r="R11" s="20" t="s">
        <v>14</v>
      </c>
      <c r="S11" s="20" t="s">
        <v>15</v>
      </c>
      <c r="T11" s="61"/>
      <c r="U11" s="45"/>
    </row>
    <row r="12" spans="1:21" s="16" customFormat="1" ht="3" customHeight="1" x14ac:dyDescent="0.3">
      <c r="A12" s="25"/>
      <c r="B12" s="25"/>
      <c r="C12" s="25"/>
      <c r="D12" s="26"/>
      <c r="E12" s="29"/>
      <c r="F12" s="9"/>
      <c r="G12" s="9"/>
      <c r="H12" s="9"/>
      <c r="I12" s="9"/>
      <c r="J12" s="29"/>
      <c r="K12" s="9"/>
      <c r="L12" s="9"/>
      <c r="M12" s="9"/>
      <c r="N12" s="9"/>
      <c r="O12" s="9"/>
      <c r="P12" s="9"/>
      <c r="Q12" s="9"/>
      <c r="R12" s="9"/>
      <c r="S12" s="29"/>
      <c r="T12" s="28"/>
      <c r="U12" s="11"/>
    </row>
    <row r="13" spans="1:21" s="14" customFormat="1" ht="24" customHeight="1" x14ac:dyDescent="0.5">
      <c r="A13" s="39" t="s">
        <v>18</v>
      </c>
      <c r="B13" s="39"/>
      <c r="C13" s="39"/>
      <c r="D13" s="40"/>
      <c r="E13" s="36">
        <f t="shared" ref="E13:M13" si="0">SUM(E14:E26)</f>
        <v>4487</v>
      </c>
      <c r="F13" s="37">
        <f t="shared" si="0"/>
        <v>1006</v>
      </c>
      <c r="G13" s="37">
        <f t="shared" si="0"/>
        <v>3481</v>
      </c>
      <c r="H13" s="37">
        <f t="shared" si="0"/>
        <v>3674</v>
      </c>
      <c r="I13" s="37">
        <f t="shared" si="0"/>
        <v>873</v>
      </c>
      <c r="J13" s="37">
        <f t="shared" si="0"/>
        <v>2801</v>
      </c>
      <c r="K13" s="37">
        <f t="shared" si="0"/>
        <v>813</v>
      </c>
      <c r="L13" s="37">
        <f t="shared" si="0"/>
        <v>133</v>
      </c>
      <c r="M13" s="37">
        <f t="shared" si="0"/>
        <v>680</v>
      </c>
      <c r="N13" s="38" t="s">
        <v>57</v>
      </c>
      <c r="O13" s="38" t="s">
        <v>57</v>
      </c>
      <c r="P13" s="38" t="s">
        <v>57</v>
      </c>
      <c r="Q13" s="38" t="s">
        <v>57</v>
      </c>
      <c r="R13" s="38" t="s">
        <v>57</v>
      </c>
      <c r="S13" s="38" t="s">
        <v>57</v>
      </c>
      <c r="T13" s="10"/>
      <c r="U13" s="27" t="s">
        <v>9</v>
      </c>
    </row>
    <row r="14" spans="1:21" x14ac:dyDescent="0.3">
      <c r="A14" s="11"/>
      <c r="B14" s="19" t="s">
        <v>25</v>
      </c>
      <c r="C14" s="11"/>
      <c r="D14" s="11"/>
      <c r="E14" s="23">
        <f>SUM(F14:G14)</f>
        <v>906</v>
      </c>
      <c r="F14" s="23">
        <f>SUM(I14,L14)</f>
        <v>150</v>
      </c>
      <c r="G14" s="23">
        <f>SUM(J14,M14)</f>
        <v>756</v>
      </c>
      <c r="H14" s="23">
        <f>SUM(I14:J14)</f>
        <v>575</v>
      </c>
      <c r="I14" s="23">
        <f>47+63</f>
        <v>110</v>
      </c>
      <c r="J14" s="24">
        <f>318+147</f>
        <v>465</v>
      </c>
      <c r="K14" s="23">
        <f>SUM(L14:M14)</f>
        <v>331</v>
      </c>
      <c r="L14" s="23">
        <v>40</v>
      </c>
      <c r="M14" s="24">
        <v>291</v>
      </c>
      <c r="N14" s="22" t="s">
        <v>57</v>
      </c>
      <c r="O14" s="22" t="s">
        <v>57</v>
      </c>
      <c r="P14" s="22" t="s">
        <v>57</v>
      </c>
      <c r="Q14" s="22" t="s">
        <v>57</v>
      </c>
      <c r="R14" s="22" t="s">
        <v>57</v>
      </c>
      <c r="S14" s="22" t="s">
        <v>57</v>
      </c>
      <c r="T14" s="21"/>
      <c r="U14" s="19" t="s">
        <v>38</v>
      </c>
    </row>
    <row r="15" spans="1:21" x14ac:dyDescent="0.3">
      <c r="A15" s="11"/>
      <c r="B15" s="19" t="s">
        <v>26</v>
      </c>
      <c r="C15" s="7"/>
      <c r="D15" s="7"/>
      <c r="E15" s="23">
        <f t="shared" ref="E15:E17" si="1">SUM(F15:G15)</f>
        <v>699</v>
      </c>
      <c r="F15" s="23">
        <f t="shared" ref="F15:G17" si="2">SUM(I15,L15)</f>
        <v>180</v>
      </c>
      <c r="G15" s="23">
        <f t="shared" si="2"/>
        <v>519</v>
      </c>
      <c r="H15" s="23">
        <f t="shared" ref="H15:H17" si="3">SUM(I15:J15)</f>
        <v>588</v>
      </c>
      <c r="I15" s="23">
        <f>118+44</f>
        <v>162</v>
      </c>
      <c r="J15" s="24">
        <f>310+116</f>
        <v>426</v>
      </c>
      <c r="K15" s="23">
        <f t="shared" ref="K15:K17" si="4">SUM(L15:M15)</f>
        <v>111</v>
      </c>
      <c r="L15" s="23">
        <v>18</v>
      </c>
      <c r="M15" s="24">
        <v>93</v>
      </c>
      <c r="N15" s="22" t="s">
        <v>57</v>
      </c>
      <c r="O15" s="22" t="s">
        <v>57</v>
      </c>
      <c r="P15" s="22" t="s">
        <v>57</v>
      </c>
      <c r="Q15" s="22" t="s">
        <v>57</v>
      </c>
      <c r="R15" s="22" t="s">
        <v>57</v>
      </c>
      <c r="S15" s="22" t="s">
        <v>57</v>
      </c>
      <c r="T15" s="21"/>
      <c r="U15" s="19" t="s">
        <v>39</v>
      </c>
    </row>
    <row r="16" spans="1:21" x14ac:dyDescent="0.3">
      <c r="A16" s="11"/>
      <c r="B16" s="19" t="s">
        <v>27</v>
      </c>
      <c r="C16" s="11"/>
      <c r="D16" s="11"/>
      <c r="E16" s="23">
        <f t="shared" si="1"/>
        <v>536</v>
      </c>
      <c r="F16" s="23">
        <f t="shared" si="2"/>
        <v>127</v>
      </c>
      <c r="G16" s="23">
        <f t="shared" si="2"/>
        <v>409</v>
      </c>
      <c r="H16" s="23">
        <f t="shared" si="3"/>
        <v>478</v>
      </c>
      <c r="I16" s="23">
        <f>88+35</f>
        <v>123</v>
      </c>
      <c r="J16" s="24">
        <f>258+97</f>
        <v>355</v>
      </c>
      <c r="K16" s="23">
        <f t="shared" si="4"/>
        <v>58</v>
      </c>
      <c r="L16" s="23">
        <v>4</v>
      </c>
      <c r="M16" s="24">
        <v>54</v>
      </c>
      <c r="N16" s="22" t="s">
        <v>57</v>
      </c>
      <c r="O16" s="22" t="s">
        <v>57</v>
      </c>
      <c r="P16" s="22" t="s">
        <v>57</v>
      </c>
      <c r="Q16" s="22" t="s">
        <v>57</v>
      </c>
      <c r="R16" s="22" t="s">
        <v>57</v>
      </c>
      <c r="S16" s="22" t="s">
        <v>57</v>
      </c>
      <c r="T16" s="8"/>
      <c r="U16" s="19" t="s">
        <v>40</v>
      </c>
    </row>
    <row r="17" spans="1:21" x14ac:dyDescent="0.3">
      <c r="A17" s="11"/>
      <c r="B17" s="19" t="s">
        <v>28</v>
      </c>
      <c r="C17" s="11"/>
      <c r="D17" s="12"/>
      <c r="E17" s="23">
        <f t="shared" si="1"/>
        <v>299</v>
      </c>
      <c r="F17" s="23">
        <f t="shared" si="2"/>
        <v>85</v>
      </c>
      <c r="G17" s="23">
        <f t="shared" si="2"/>
        <v>214</v>
      </c>
      <c r="H17" s="23">
        <f t="shared" si="3"/>
        <v>278</v>
      </c>
      <c r="I17" s="23">
        <f>61+20</f>
        <v>81</v>
      </c>
      <c r="J17" s="24">
        <f>154+43</f>
        <v>197</v>
      </c>
      <c r="K17" s="23">
        <f t="shared" si="4"/>
        <v>21</v>
      </c>
      <c r="L17" s="23">
        <v>4</v>
      </c>
      <c r="M17" s="24">
        <v>17</v>
      </c>
      <c r="N17" s="22" t="s">
        <v>57</v>
      </c>
      <c r="O17" s="22" t="s">
        <v>57</v>
      </c>
      <c r="P17" s="22" t="s">
        <v>57</v>
      </c>
      <c r="Q17" s="22" t="s">
        <v>57</v>
      </c>
      <c r="R17" s="22" t="s">
        <v>57</v>
      </c>
      <c r="S17" s="22" t="s">
        <v>57</v>
      </c>
      <c r="T17" s="8"/>
      <c r="U17" s="19" t="s">
        <v>41</v>
      </c>
    </row>
    <row r="18" spans="1:21" x14ac:dyDescent="0.3">
      <c r="A18" s="11"/>
      <c r="B18" s="19" t="s">
        <v>29</v>
      </c>
      <c r="C18" s="11"/>
      <c r="D18" s="12"/>
      <c r="E18" s="24">
        <f>SUM(F18:G18)</f>
        <v>101</v>
      </c>
      <c r="F18" s="23">
        <f>SUM(I18,L18)</f>
        <v>19</v>
      </c>
      <c r="G18" s="23">
        <f>SUM(J18,M18)</f>
        <v>82</v>
      </c>
      <c r="H18" s="23">
        <f>SUM(I18:J18)</f>
        <v>101</v>
      </c>
      <c r="I18" s="23">
        <f>9+10</f>
        <v>19</v>
      </c>
      <c r="J18" s="24">
        <f>62+20</f>
        <v>82</v>
      </c>
      <c r="K18" s="23" t="s">
        <v>57</v>
      </c>
      <c r="L18" s="23" t="s">
        <v>56</v>
      </c>
      <c r="M18" s="24" t="s">
        <v>56</v>
      </c>
      <c r="N18" s="22" t="s">
        <v>57</v>
      </c>
      <c r="O18" s="22" t="s">
        <v>57</v>
      </c>
      <c r="P18" s="22" t="s">
        <v>57</v>
      </c>
      <c r="Q18" s="22" t="s">
        <v>57</v>
      </c>
      <c r="R18" s="22" t="s">
        <v>57</v>
      </c>
      <c r="S18" s="22" t="s">
        <v>57</v>
      </c>
      <c r="T18" s="8"/>
      <c r="U18" s="19" t="s">
        <v>42</v>
      </c>
    </row>
    <row r="19" spans="1:21" x14ac:dyDescent="0.3">
      <c r="A19" s="11"/>
      <c r="B19" s="19" t="s">
        <v>30</v>
      </c>
      <c r="C19" s="11"/>
      <c r="D19" s="12"/>
      <c r="E19" s="24">
        <f t="shared" ref="E19:E25" si="5">SUM(F19:G19)</f>
        <v>220</v>
      </c>
      <c r="F19" s="23">
        <f t="shared" ref="F19:G25" si="6">SUM(I19,L19)</f>
        <v>50</v>
      </c>
      <c r="G19" s="23">
        <f t="shared" si="6"/>
        <v>170</v>
      </c>
      <c r="H19" s="23">
        <f t="shared" ref="H19:H25" si="7">SUM(I19:J19)</f>
        <v>203</v>
      </c>
      <c r="I19" s="23">
        <f>29+18</f>
        <v>47</v>
      </c>
      <c r="J19" s="24">
        <f>132+24</f>
        <v>156</v>
      </c>
      <c r="K19" s="23">
        <f t="shared" ref="K19:K25" si="8">SUM(L19:M19)</f>
        <v>17</v>
      </c>
      <c r="L19" s="23">
        <v>3</v>
      </c>
      <c r="M19" s="24">
        <v>14</v>
      </c>
      <c r="N19" s="22" t="s">
        <v>57</v>
      </c>
      <c r="O19" s="22" t="s">
        <v>57</v>
      </c>
      <c r="P19" s="22" t="s">
        <v>57</v>
      </c>
      <c r="Q19" s="22" t="s">
        <v>57</v>
      </c>
      <c r="R19" s="22" t="s">
        <v>57</v>
      </c>
      <c r="S19" s="22" t="s">
        <v>57</v>
      </c>
      <c r="T19" s="8"/>
      <c r="U19" s="17" t="s">
        <v>43</v>
      </c>
    </row>
    <row r="20" spans="1:21" x14ac:dyDescent="0.3">
      <c r="A20" s="11"/>
      <c r="B20" s="19" t="s">
        <v>31</v>
      </c>
      <c r="C20" s="11"/>
      <c r="D20" s="12"/>
      <c r="E20" s="24">
        <f t="shared" si="5"/>
        <v>53</v>
      </c>
      <c r="F20" s="23">
        <f t="shared" si="6"/>
        <v>20</v>
      </c>
      <c r="G20" s="23">
        <f t="shared" si="6"/>
        <v>33</v>
      </c>
      <c r="H20" s="23">
        <f t="shared" si="7"/>
        <v>53</v>
      </c>
      <c r="I20" s="23">
        <f>13+7</f>
        <v>20</v>
      </c>
      <c r="J20" s="24">
        <f>20+13</f>
        <v>33</v>
      </c>
      <c r="K20" s="23" t="s">
        <v>57</v>
      </c>
      <c r="L20" s="23" t="s">
        <v>56</v>
      </c>
      <c r="M20" s="24" t="s">
        <v>56</v>
      </c>
      <c r="N20" s="22" t="s">
        <v>57</v>
      </c>
      <c r="O20" s="22" t="s">
        <v>57</v>
      </c>
      <c r="P20" s="22" t="s">
        <v>57</v>
      </c>
      <c r="Q20" s="22" t="s">
        <v>57</v>
      </c>
      <c r="R20" s="22" t="s">
        <v>57</v>
      </c>
      <c r="S20" s="22" t="s">
        <v>57</v>
      </c>
      <c r="T20" s="8"/>
      <c r="U20" s="17" t="s">
        <v>44</v>
      </c>
    </row>
    <row r="21" spans="1:21" x14ac:dyDescent="0.3">
      <c r="A21" s="11"/>
      <c r="B21" s="19" t="s">
        <v>32</v>
      </c>
      <c r="C21" s="11"/>
      <c r="D21" s="12"/>
      <c r="E21" s="24">
        <f t="shared" si="5"/>
        <v>48</v>
      </c>
      <c r="F21" s="23">
        <f t="shared" si="6"/>
        <v>11</v>
      </c>
      <c r="G21" s="23">
        <f t="shared" si="6"/>
        <v>37</v>
      </c>
      <c r="H21" s="23">
        <f t="shared" si="7"/>
        <v>47</v>
      </c>
      <c r="I21" s="23">
        <f>8+3</f>
        <v>11</v>
      </c>
      <c r="J21" s="24">
        <f>30+6</f>
        <v>36</v>
      </c>
      <c r="K21" s="23">
        <f t="shared" si="8"/>
        <v>1</v>
      </c>
      <c r="L21" s="23" t="s">
        <v>56</v>
      </c>
      <c r="M21" s="24">
        <v>1</v>
      </c>
      <c r="N21" s="22" t="s">
        <v>57</v>
      </c>
      <c r="O21" s="22" t="s">
        <v>57</v>
      </c>
      <c r="P21" s="22" t="s">
        <v>57</v>
      </c>
      <c r="Q21" s="22" t="s">
        <v>57</v>
      </c>
      <c r="R21" s="22" t="s">
        <v>57</v>
      </c>
      <c r="S21" s="22" t="s">
        <v>57</v>
      </c>
      <c r="T21" s="8"/>
      <c r="U21" s="17" t="s">
        <v>45</v>
      </c>
    </row>
    <row r="22" spans="1:21" x14ac:dyDescent="0.3">
      <c r="A22" s="11"/>
      <c r="B22" s="19" t="s">
        <v>33</v>
      </c>
      <c r="C22" s="11"/>
      <c r="D22" s="12"/>
      <c r="E22" s="24">
        <f t="shared" si="5"/>
        <v>410</v>
      </c>
      <c r="F22" s="23">
        <f t="shared" si="6"/>
        <v>72</v>
      </c>
      <c r="G22" s="23">
        <f t="shared" si="6"/>
        <v>338</v>
      </c>
      <c r="H22" s="23">
        <f t="shared" si="7"/>
        <v>298</v>
      </c>
      <c r="I22" s="23">
        <f>32+17</f>
        <v>49</v>
      </c>
      <c r="J22" s="24">
        <f>192+57</f>
        <v>249</v>
      </c>
      <c r="K22" s="23">
        <f t="shared" si="8"/>
        <v>112</v>
      </c>
      <c r="L22" s="23">
        <v>23</v>
      </c>
      <c r="M22" s="24">
        <v>89</v>
      </c>
      <c r="N22" s="22" t="s">
        <v>57</v>
      </c>
      <c r="O22" s="22" t="s">
        <v>57</v>
      </c>
      <c r="P22" s="22" t="s">
        <v>57</v>
      </c>
      <c r="Q22" s="22" t="s">
        <v>57</v>
      </c>
      <c r="R22" s="22" t="s">
        <v>57</v>
      </c>
      <c r="S22" s="22" t="s">
        <v>57</v>
      </c>
      <c r="T22" s="8"/>
      <c r="U22" s="17" t="s">
        <v>46</v>
      </c>
    </row>
    <row r="23" spans="1:21" x14ac:dyDescent="0.3">
      <c r="A23" s="11"/>
      <c r="B23" s="19" t="s">
        <v>34</v>
      </c>
      <c r="C23" s="11"/>
      <c r="D23" s="12"/>
      <c r="E23" s="24">
        <f t="shared" si="5"/>
        <v>295</v>
      </c>
      <c r="F23" s="23">
        <f t="shared" si="6"/>
        <v>63</v>
      </c>
      <c r="G23" s="23">
        <f t="shared" si="6"/>
        <v>232</v>
      </c>
      <c r="H23" s="23">
        <f t="shared" si="7"/>
        <v>252</v>
      </c>
      <c r="I23" s="23">
        <f>17+37</f>
        <v>54</v>
      </c>
      <c r="J23" s="24">
        <f>93+105</f>
        <v>198</v>
      </c>
      <c r="K23" s="23">
        <f t="shared" si="8"/>
        <v>43</v>
      </c>
      <c r="L23" s="23">
        <v>9</v>
      </c>
      <c r="M23" s="24">
        <v>34</v>
      </c>
      <c r="N23" s="22" t="s">
        <v>57</v>
      </c>
      <c r="O23" s="22" t="s">
        <v>57</v>
      </c>
      <c r="P23" s="22" t="s">
        <v>57</v>
      </c>
      <c r="Q23" s="22" t="s">
        <v>57</v>
      </c>
      <c r="R23" s="22" t="s">
        <v>57</v>
      </c>
      <c r="S23" s="22" t="s">
        <v>57</v>
      </c>
      <c r="T23" s="8"/>
      <c r="U23" s="17" t="s">
        <v>47</v>
      </c>
    </row>
    <row r="24" spans="1:21" x14ac:dyDescent="0.3">
      <c r="A24" s="11"/>
      <c r="B24" s="19" t="s">
        <v>35</v>
      </c>
      <c r="C24" s="11"/>
      <c r="D24" s="12"/>
      <c r="E24" s="24">
        <f t="shared" si="5"/>
        <v>485</v>
      </c>
      <c r="F24" s="23">
        <f t="shared" si="6"/>
        <v>134</v>
      </c>
      <c r="G24" s="23">
        <f t="shared" si="6"/>
        <v>351</v>
      </c>
      <c r="H24" s="23">
        <f t="shared" si="7"/>
        <v>416</v>
      </c>
      <c r="I24" s="23">
        <f>85+25</f>
        <v>110</v>
      </c>
      <c r="J24" s="24">
        <f>245+61</f>
        <v>306</v>
      </c>
      <c r="K24" s="23">
        <f t="shared" si="8"/>
        <v>69</v>
      </c>
      <c r="L24" s="23">
        <v>24</v>
      </c>
      <c r="M24" s="24">
        <v>45</v>
      </c>
      <c r="N24" s="22" t="s">
        <v>57</v>
      </c>
      <c r="O24" s="22" t="s">
        <v>57</v>
      </c>
      <c r="P24" s="22" t="s">
        <v>57</v>
      </c>
      <c r="Q24" s="22" t="s">
        <v>57</v>
      </c>
      <c r="R24" s="22" t="s">
        <v>57</v>
      </c>
      <c r="S24" s="22" t="s">
        <v>57</v>
      </c>
      <c r="T24" s="8"/>
      <c r="U24" s="17" t="s">
        <v>48</v>
      </c>
    </row>
    <row r="25" spans="1:21" x14ac:dyDescent="0.3">
      <c r="A25" s="11"/>
      <c r="B25" s="19" t="s">
        <v>36</v>
      </c>
      <c r="C25" s="11"/>
      <c r="D25" s="12"/>
      <c r="E25" s="24">
        <f t="shared" si="5"/>
        <v>176</v>
      </c>
      <c r="F25" s="23">
        <f t="shared" si="6"/>
        <v>51</v>
      </c>
      <c r="G25" s="23">
        <f t="shared" si="6"/>
        <v>125</v>
      </c>
      <c r="H25" s="23">
        <f t="shared" si="7"/>
        <v>126</v>
      </c>
      <c r="I25" s="23">
        <f>33+10</f>
        <v>43</v>
      </c>
      <c r="J25" s="24">
        <f>73+10</f>
        <v>83</v>
      </c>
      <c r="K25" s="23">
        <f t="shared" si="8"/>
        <v>50</v>
      </c>
      <c r="L25" s="23">
        <v>8</v>
      </c>
      <c r="M25" s="24">
        <v>42</v>
      </c>
      <c r="N25" s="22" t="s">
        <v>57</v>
      </c>
      <c r="O25" s="22" t="s">
        <v>57</v>
      </c>
      <c r="P25" s="22" t="s">
        <v>57</v>
      </c>
      <c r="Q25" s="22" t="s">
        <v>57</v>
      </c>
      <c r="R25" s="22" t="s">
        <v>57</v>
      </c>
      <c r="S25" s="22" t="s">
        <v>57</v>
      </c>
      <c r="T25" s="8"/>
      <c r="U25" s="17" t="s">
        <v>49</v>
      </c>
    </row>
    <row r="26" spans="1:21" x14ac:dyDescent="0.3">
      <c r="A26" s="11"/>
      <c r="B26" s="19" t="s">
        <v>37</v>
      </c>
      <c r="C26" s="11"/>
      <c r="D26" s="12"/>
      <c r="E26" s="24">
        <f>SUM(F26:G26)</f>
        <v>259</v>
      </c>
      <c r="F26" s="23">
        <f>SUM(I26,L26)</f>
        <v>44</v>
      </c>
      <c r="G26" s="23">
        <f>SUM(J26,M26)</f>
        <v>215</v>
      </c>
      <c r="H26" s="23">
        <f>SUM(I26:J26)</f>
        <v>259</v>
      </c>
      <c r="I26" s="23">
        <f>28+16</f>
        <v>44</v>
      </c>
      <c r="J26" s="24">
        <f>160+55</f>
        <v>215</v>
      </c>
      <c r="K26" s="23" t="s">
        <v>57</v>
      </c>
      <c r="L26" s="23" t="s">
        <v>56</v>
      </c>
      <c r="M26" s="24" t="s">
        <v>56</v>
      </c>
      <c r="N26" s="22" t="s">
        <v>57</v>
      </c>
      <c r="O26" s="22" t="s">
        <v>57</v>
      </c>
      <c r="P26" s="22" t="s">
        <v>57</v>
      </c>
      <c r="Q26" s="22" t="s">
        <v>57</v>
      </c>
      <c r="R26" s="22" t="s">
        <v>57</v>
      </c>
      <c r="S26" s="22" t="s">
        <v>57</v>
      </c>
      <c r="T26" s="8"/>
      <c r="U26" s="17" t="s">
        <v>50</v>
      </c>
    </row>
    <row r="27" spans="1:21" ht="3" customHeight="1" x14ac:dyDescent="0.3">
      <c r="A27" s="13"/>
      <c r="B27" s="13"/>
      <c r="C27" s="13"/>
      <c r="D27" s="30"/>
      <c r="E27" s="30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1"/>
      <c r="U27" s="13"/>
    </row>
    <row r="28" spans="1:21" ht="3" customHeight="1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 spans="1:21" s="15" customFormat="1" ht="17.25" x14ac:dyDescent="0.3">
      <c r="A29" s="7"/>
      <c r="B29" s="7" t="s">
        <v>55</v>
      </c>
      <c r="C29" s="7"/>
      <c r="D29" s="7"/>
      <c r="E29" s="7"/>
      <c r="F29" s="7"/>
      <c r="G29" s="7"/>
      <c r="H29" s="7"/>
      <c r="I29" s="7"/>
      <c r="J29" s="7"/>
      <c r="K29" s="7"/>
      <c r="L29" s="7"/>
      <c r="M29" s="7" t="s">
        <v>53</v>
      </c>
      <c r="N29" s="7"/>
      <c r="O29" s="7"/>
      <c r="P29" s="7"/>
      <c r="Q29" s="7"/>
      <c r="R29" s="7"/>
      <c r="S29" s="7"/>
      <c r="T29" s="7"/>
      <c r="U29" s="7"/>
    </row>
    <row r="30" spans="1:21" x14ac:dyDescent="0.3">
      <c r="A30" s="7"/>
      <c r="B30" s="7" t="s">
        <v>59</v>
      </c>
      <c r="C30" s="7"/>
      <c r="D30" s="7"/>
      <c r="E30" s="7"/>
      <c r="F30" s="7"/>
      <c r="G30" s="7"/>
      <c r="H30" s="7"/>
      <c r="I30" s="7"/>
      <c r="J30" s="7"/>
      <c r="K30" s="7"/>
      <c r="L30" s="7"/>
      <c r="M30" s="7" t="s">
        <v>54</v>
      </c>
      <c r="N30" s="7"/>
      <c r="O30" s="7"/>
      <c r="P30" s="7"/>
      <c r="Q30" s="7"/>
      <c r="R30" s="7"/>
      <c r="S30" s="7"/>
      <c r="T30" s="7"/>
      <c r="U30" s="7"/>
    </row>
  </sheetData>
  <mergeCells count="25">
    <mergeCell ref="T4:U11"/>
    <mergeCell ref="H5:J5"/>
    <mergeCell ref="K5:M5"/>
    <mergeCell ref="E6:G6"/>
    <mergeCell ref="H6:J6"/>
    <mergeCell ref="K6:M6"/>
    <mergeCell ref="N6:P6"/>
    <mergeCell ref="E7:G7"/>
    <mergeCell ref="Q9:S9"/>
    <mergeCell ref="A13:D13"/>
    <mergeCell ref="H7:J7"/>
    <mergeCell ref="K7:M7"/>
    <mergeCell ref="N7:P7"/>
    <mergeCell ref="Q7:S7"/>
    <mergeCell ref="E8:G8"/>
    <mergeCell ref="H8:J8"/>
    <mergeCell ref="K8:M8"/>
    <mergeCell ref="N8:P8"/>
    <mergeCell ref="Q8:S8"/>
    <mergeCell ref="A4:D11"/>
    <mergeCell ref="H4:S4"/>
    <mergeCell ref="E9:G9"/>
    <mergeCell ref="H9:J9"/>
    <mergeCell ref="K9:M9"/>
    <mergeCell ref="N9:P9"/>
  </mergeCells>
  <printOptions horizontalCentered="1"/>
  <pageMargins left="0.78740157480314965" right="0.59055118110236227" top="1.1811023622047245" bottom="0.78740157480314965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T-3.4 k</vt:lpstr>
      <vt:lpstr>'T-3.4 k'!Print_Area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2017-08-29T08:51:36Z</cp:lastPrinted>
  <dcterms:created xsi:type="dcterms:W3CDTF">1997-06-13T10:07:54Z</dcterms:created>
  <dcterms:modified xsi:type="dcterms:W3CDTF">2017-09-05T06:25:28Z</dcterms:modified>
</cp:coreProperties>
</file>