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4.สถิติการค้าและราคา\สถิติด้านเศรษฐกิจอื่นๆ\"/>
    </mc:Choice>
  </mc:AlternateContent>
  <bookViews>
    <workbookView xWindow="9060" yWindow="75" windowWidth="11190" windowHeight="7545"/>
  </bookViews>
  <sheets>
    <sheet name="T-14.4" sheetId="7" r:id="rId1"/>
  </sheets>
  <definedNames>
    <definedName name="_xlnm.Print_Area" localSheetId="0">'T-14.4'!$A$1:$O$23</definedName>
  </definedNames>
  <calcPr calcId="162913"/>
</workbook>
</file>

<file path=xl/calcChain.xml><?xml version="1.0" encoding="utf-8"?>
<calcChain xmlns="http://schemas.openxmlformats.org/spreadsheetml/2006/main">
  <c r="G10" i="7" l="1"/>
  <c r="I10" i="7"/>
  <c r="F18" i="7" l="1"/>
  <c r="F17" i="7"/>
  <c r="F16" i="7"/>
  <c r="F15" i="7"/>
  <c r="F14" i="7"/>
  <c r="F13" i="7"/>
  <c r="F12" i="7"/>
  <c r="F11" i="7"/>
  <c r="H11" i="7"/>
  <c r="H18" i="7"/>
  <c r="H16" i="7"/>
  <c r="H13" i="7"/>
  <c r="H17" i="7"/>
  <c r="H14" i="7"/>
  <c r="H12" i="7"/>
  <c r="J18" i="7"/>
  <c r="J17" i="7"/>
  <c r="J16" i="7"/>
  <c r="J15" i="7"/>
  <c r="J14" i="7"/>
  <c r="J13" i="7"/>
  <c r="J12" i="7"/>
  <c r="J11" i="7"/>
  <c r="H10" i="7" l="1"/>
  <c r="J10" i="7"/>
</calcChain>
</file>

<file path=xl/sharedStrings.xml><?xml version="1.0" encoding="utf-8"?>
<sst xmlns="http://schemas.openxmlformats.org/spreadsheetml/2006/main" count="96" uniqueCount="43">
  <si>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</si>
  <si>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</si>
  <si>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</si>
  <si>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</si>
  <si>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</si>
  <si>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</si>
  <si>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</si>
  <si>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</si>
  <si>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</si>
  <si>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</si>
  <si>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</si>
  <si>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</si>
  <si>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</si>
  <si>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</si>
  <si>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</si>
  <si>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</si>
  <si>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</si>
  <si>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</si>
  <si>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</si>
  <si>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</si>
  <si>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>ประเภทการจดทะเบียน Type of Registration</t>
  </si>
  <si>
    <t xml:space="preserve">      1/    หน่วยเป็นบาท   Unit of  baht</t>
  </si>
  <si>
    <t>อำเภอเวียงหนองล่อง</t>
  </si>
  <si>
    <t>อำเภอบ้านธิ</t>
  </si>
  <si>
    <t>อำเภอป่าซาง</t>
  </si>
  <si>
    <t>อำเภอทุ่งหัวช้าง</t>
  </si>
  <si>
    <t>อำเภอลี้</t>
  </si>
  <si>
    <t>อำเภอบ้านโฮ่ง</t>
  </si>
  <si>
    <t>อำเภอแม่ทา</t>
  </si>
  <si>
    <t>อำเภอเมืองลำพูน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</si>
  <si>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</si>
  <si>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</si>
  <si>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</si>
  <si>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</si>
  <si>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</si>
  <si>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</si>
  <si>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</si>
  <si>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</si>
  <si>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-</t>
  </si>
  <si>
    <t xml:space="preserve">    ที่มา:   สำนักงานพาณิชย์จังหวัดลำพูน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</si>
  <si>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</si>
  <si>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</si>
  <si>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Source:  Lamphun Commercial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</si>
</sst>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9" fillId="0" borderId="0" xfId="0" applyFont="1" applyBorder="1"/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Border="1"/>
    <xf numFmtId="41" fontId="9" fillId="0" borderId="8" xfId="0" applyNumberFormat="1" applyFont="1" applyBorder="1" applyAlignment="1">
      <alignment horizontal="right"/>
    </xf>
    <xf numFmtId="41" fontId="9" fillId="0" borderId="9" xfId="0" applyNumberFormat="1" applyFont="1" applyBorder="1" applyAlignment="1">
      <alignment horizontal="right"/>
    </xf>
    <xf numFmtId="41" fontId="9" fillId="0" borderId="0" xfId="0" applyNumberFormat="1" applyFont="1" applyBorder="1" applyAlignment="1">
      <alignment horizontal="right"/>
    </xf>
    <xf numFmtId="0" fontId="9" fillId="0" borderId="0" xfId="1" quotePrefix="1" applyFont="1" applyBorder="1" applyAlignment="1">
      <alignment horizontal="left" indent="1"/>
    </xf>
    <xf numFmtId="0" fontId="9" fillId="0" borderId="0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9" xfId="0" applyFont="1" applyBorder="1"/>
    <xf numFmtId="41" fontId="9" fillId="0" borderId="0" xfId="0" applyNumberFormat="1" applyFont="1" applyAlignment="1">
      <alignment horizontal="right"/>
    </xf>
    <xf numFmtId="41" fontId="10" fillId="0" borderId="8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636270</xdr:colOff>
      <xdr:row>33</xdr:row>
      <xdr:rowOff>226695</xdr:rowOff>
    </xdr:from>
    <xdr:to>
      <xdr:col>13</xdr:col>
      <xdr:colOff>708662</xdr:colOff>
      <xdr:row>37</xdr:row>
      <xdr:rowOff>26670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5351145" y="8989695"/>
          <a:ext cx="3139442" cy="904875"/>
        </a:xfrm>
        <a:prstGeom prst="wedgeRoundRectCallout">
          <a:avLst>
            <a:gd name="adj1" fmla="val 27343"/>
            <a:gd name="adj2" fmla="val 136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24"/>
  <sheetViews>
    <sheetView showGridLines="0" tabSelected="1" view="pageLayout" zoomScale="70" zoomScaleNormal="100" zoomScalePageLayoutView="70" workbookViewId="0">
      <selection activeCell="E11" sqref="E11:E18"/>
    </sheetView>
  </sheetViews>
  <sheetFormatPr defaultColWidth="9.140625" defaultRowHeight="18.75" x14ac:dyDescent="0.3"/>
  <cols>
    <col min="1" max="1" width="1.42578125" style="9" customWidth="1"/>
    <col min="2" max="2" width="5.7109375" style="9" customWidth="1"/>
    <col min="3" max="3" width="6.140625" style="9" customWidth="1"/>
    <col min="4" max="4" width="2.42578125" style="9" customWidth="1"/>
    <col min="5" max="5" width="6" style="9" customWidth="1"/>
    <col min="6" max="6" width="16.28515625" style="9" customWidth="1"/>
    <col min="7" max="7" width="6" style="9" customWidth="1"/>
    <col min="8" max="8" width="16.28515625" style="9" customWidth="1"/>
    <col min="9" max="9" width="6" style="9" customWidth="1"/>
    <col min="10" max="10" width="16.28515625" style="9" customWidth="1"/>
    <col min="11" max="11" width="6" style="9" customWidth="1"/>
    <col min="12" max="12" width="16.28515625" style="9" customWidth="1"/>
    <col min="13" max="13" width="6" style="9" customWidth="1"/>
    <col min="14" max="14" width="16.28515625" style="9" customWidth="1"/>
    <col min="15" max="15" width="22.140625" style="9" customWidth="1"/>
    <col min="16" max="16384" width="9.140625" style="3"/>
  </cols>
  <sheetData>
    <row r="1" spans="1:15" s="4" customFormat="1" x14ac:dyDescent="0.3">
      <c r="A1" s="1"/>
      <c r="B1" s="1" t="s">
        <v>0</v>
      </c>
      <c r="C1" s="2">
        <v>14.4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7" customFormat="1" x14ac:dyDescent="0.3">
      <c r="A2" s="5"/>
      <c r="B2" s="1" t="s">
        <v>6</v>
      </c>
      <c r="C2" s="2">
        <v>14.4</v>
      </c>
      <c r="D2" s="1" t="s">
        <v>41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5" s="6" customFormat="1" ht="20.25" customHeight="1" x14ac:dyDescent="0.3">
      <c r="B4" s="10"/>
      <c r="C4" s="10"/>
      <c r="D4" s="10"/>
      <c r="E4" s="45" t="s">
        <v>20</v>
      </c>
      <c r="F4" s="46"/>
      <c r="G4" s="46"/>
      <c r="H4" s="46"/>
      <c r="I4" s="46"/>
      <c r="J4" s="46"/>
      <c r="K4" s="46"/>
      <c r="L4" s="46"/>
      <c r="M4" s="46"/>
      <c r="N4" s="58"/>
      <c r="O4" s="23"/>
    </row>
    <row r="5" spans="1:15" s="6" customFormat="1" ht="20.25" customHeight="1" x14ac:dyDescent="0.3">
      <c r="A5" s="54"/>
      <c r="B5" s="54"/>
      <c r="C5" s="54"/>
      <c r="D5" s="55"/>
      <c r="E5" s="47" t="s">
        <v>2</v>
      </c>
      <c r="F5" s="48"/>
      <c r="G5" s="50" t="s">
        <v>9</v>
      </c>
      <c r="H5" s="51"/>
      <c r="I5" s="52" t="s">
        <v>10</v>
      </c>
      <c r="J5" s="52"/>
      <c r="K5" s="47" t="s">
        <v>13</v>
      </c>
      <c r="L5" s="48"/>
      <c r="M5" s="47" t="s">
        <v>15</v>
      </c>
      <c r="N5" s="48"/>
      <c r="O5" s="24"/>
    </row>
    <row r="6" spans="1:15" s="6" customFormat="1" ht="20.25" customHeight="1" x14ac:dyDescent="0.3">
      <c r="A6" s="54" t="s">
        <v>3</v>
      </c>
      <c r="B6" s="54"/>
      <c r="C6" s="54"/>
      <c r="D6" s="55"/>
      <c r="E6" s="43" t="s">
        <v>1</v>
      </c>
      <c r="F6" s="49"/>
      <c r="G6" s="43" t="s">
        <v>11</v>
      </c>
      <c r="H6" s="44"/>
      <c r="I6" s="53" t="s">
        <v>12</v>
      </c>
      <c r="J6" s="53"/>
      <c r="K6" s="43" t="s">
        <v>14</v>
      </c>
      <c r="L6" s="49"/>
      <c r="M6" s="43" t="s">
        <v>16</v>
      </c>
      <c r="N6" s="49"/>
      <c r="O6" s="24" t="s">
        <v>4</v>
      </c>
    </row>
    <row r="7" spans="1:15" s="6" customFormat="1" ht="20.25" customHeight="1" x14ac:dyDescent="0.3"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3" t="s">
        <v>18</v>
      </c>
      <c r="O7" s="17"/>
    </row>
    <row r="8" spans="1:15" s="6" customFormat="1" ht="20.25" customHeight="1" x14ac:dyDescent="0.3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</row>
    <row r="9" spans="1:15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3"/>
      <c r="O9" s="23"/>
    </row>
    <row r="10" spans="1:15" s="30" customFormat="1" ht="27" customHeight="1" x14ac:dyDescent="0.25">
      <c r="A10" s="56" t="s">
        <v>2</v>
      </c>
      <c r="B10" s="56"/>
      <c r="C10" s="56"/>
      <c r="D10" s="57"/>
      <c r="E10" s="39">
        <v>409</v>
      </c>
      <c r="F10" s="39">
        <v>855190000</v>
      </c>
      <c r="G10" s="39">
        <f>SUM(G11:G18)</f>
        <v>176</v>
      </c>
      <c r="H10" s="39">
        <f t="shared" ref="H10:J10" si="0">SUM(H11:H18)</f>
        <v>585450000</v>
      </c>
      <c r="I10" s="39">
        <f>SUM(I11:I18)</f>
        <v>233</v>
      </c>
      <c r="J10" s="39">
        <f t="shared" si="0"/>
        <v>268290000</v>
      </c>
      <c r="K10" s="42" t="s">
        <v>38</v>
      </c>
      <c r="L10" s="42" t="s">
        <v>38</v>
      </c>
      <c r="M10" s="42" t="s">
        <v>38</v>
      </c>
      <c r="N10" s="28" t="s">
        <v>38</v>
      </c>
      <c r="O10" s="40" t="s">
        <v>1</v>
      </c>
    </row>
    <row r="11" spans="1:15" s="25" customFormat="1" ht="27" customHeight="1" x14ac:dyDescent="0.25">
      <c r="A11" s="40"/>
      <c r="B11" s="27" t="s">
        <v>29</v>
      </c>
      <c r="C11" s="40"/>
      <c r="D11" s="41"/>
      <c r="E11" s="31">
        <v>228</v>
      </c>
      <c r="F11" s="32">
        <f>564.53*10^6</f>
        <v>564530000</v>
      </c>
      <c r="G11" s="32">
        <v>105</v>
      </c>
      <c r="H11" s="33">
        <f>419*10^6</f>
        <v>419000000</v>
      </c>
      <c r="I11" s="31">
        <v>123</v>
      </c>
      <c r="J11" s="31">
        <f>145.08*10^6</f>
        <v>145080000</v>
      </c>
      <c r="K11" s="29" t="s">
        <v>38</v>
      </c>
      <c r="L11" s="29" t="s">
        <v>38</v>
      </c>
      <c r="M11" s="29" t="s">
        <v>38</v>
      </c>
      <c r="N11" s="26" t="s">
        <v>38</v>
      </c>
      <c r="O11" s="34" t="s">
        <v>30</v>
      </c>
    </row>
    <row r="12" spans="1:15" s="25" customFormat="1" ht="27" customHeight="1" x14ac:dyDescent="0.25">
      <c r="A12" s="40"/>
      <c r="B12" s="35" t="s">
        <v>28</v>
      </c>
      <c r="C12" s="40"/>
      <c r="D12" s="41"/>
      <c r="E12" s="31">
        <v>24</v>
      </c>
      <c r="F12" s="32">
        <f>35.25*10^6</f>
        <v>35250000</v>
      </c>
      <c r="G12" s="32">
        <v>4</v>
      </c>
      <c r="H12" s="33">
        <f>6*10^6</f>
        <v>6000000</v>
      </c>
      <c r="I12" s="31">
        <v>20</v>
      </c>
      <c r="J12" s="31">
        <f>28.25*10^6</f>
        <v>28250000</v>
      </c>
      <c r="K12" s="29" t="s">
        <v>38</v>
      </c>
      <c r="L12" s="29" t="s">
        <v>38</v>
      </c>
      <c r="M12" s="29" t="s">
        <v>38</v>
      </c>
      <c r="N12" s="26" t="s">
        <v>38</v>
      </c>
      <c r="O12" s="34" t="s">
        <v>31</v>
      </c>
    </row>
    <row r="13" spans="1:15" s="25" customFormat="1" ht="27" customHeight="1" x14ac:dyDescent="0.25">
      <c r="A13" s="40"/>
      <c r="B13" s="36" t="s">
        <v>27</v>
      </c>
      <c r="C13" s="40"/>
      <c r="D13" s="41"/>
      <c r="E13" s="31">
        <v>19</v>
      </c>
      <c r="F13" s="32">
        <f>40.2*10^6</f>
        <v>40200000</v>
      </c>
      <c r="G13" s="32">
        <v>8</v>
      </c>
      <c r="H13" s="33">
        <f>30*10^6</f>
        <v>30000000</v>
      </c>
      <c r="I13" s="31">
        <v>11</v>
      </c>
      <c r="J13" s="31">
        <f>10.2*10^6</f>
        <v>10200000</v>
      </c>
      <c r="K13" s="29" t="s">
        <v>38</v>
      </c>
      <c r="L13" s="29" t="s">
        <v>38</v>
      </c>
      <c r="M13" s="29" t="s">
        <v>38</v>
      </c>
      <c r="N13" s="26" t="s">
        <v>38</v>
      </c>
      <c r="O13" s="34" t="s">
        <v>32</v>
      </c>
    </row>
    <row r="14" spans="1:15" s="25" customFormat="1" ht="27" customHeight="1" x14ac:dyDescent="0.25">
      <c r="B14" s="36" t="s">
        <v>26</v>
      </c>
      <c r="D14" s="37"/>
      <c r="E14" s="31">
        <v>60</v>
      </c>
      <c r="F14" s="32">
        <f>80.81*10^6</f>
        <v>80810000</v>
      </c>
      <c r="G14" s="32">
        <v>28</v>
      </c>
      <c r="H14" s="33">
        <f>48.5*10^6</f>
        <v>48500000</v>
      </c>
      <c r="I14" s="31">
        <v>32</v>
      </c>
      <c r="J14" s="31">
        <f>32.31*10^6</f>
        <v>32310000.000000004</v>
      </c>
      <c r="K14" s="29" t="s">
        <v>38</v>
      </c>
      <c r="L14" s="29" t="s">
        <v>38</v>
      </c>
      <c r="M14" s="29" t="s">
        <v>38</v>
      </c>
      <c r="N14" s="26" t="s">
        <v>38</v>
      </c>
      <c r="O14" s="34" t="s">
        <v>33</v>
      </c>
    </row>
    <row r="15" spans="1:15" s="25" customFormat="1" ht="27" customHeight="1" x14ac:dyDescent="0.25">
      <c r="B15" s="36" t="s">
        <v>25</v>
      </c>
      <c r="D15" s="37"/>
      <c r="E15" s="31">
        <v>2</v>
      </c>
      <c r="F15" s="32">
        <f>2*10^6</f>
        <v>2000000</v>
      </c>
      <c r="G15" s="32">
        <v>0</v>
      </c>
      <c r="H15" s="33">
        <v>0</v>
      </c>
      <c r="I15" s="31">
        <v>2</v>
      </c>
      <c r="J15" s="31">
        <f>2*10^6</f>
        <v>2000000</v>
      </c>
      <c r="K15" s="29" t="s">
        <v>38</v>
      </c>
      <c r="L15" s="29" t="s">
        <v>38</v>
      </c>
      <c r="M15" s="29" t="s">
        <v>38</v>
      </c>
      <c r="N15" s="26" t="s">
        <v>38</v>
      </c>
      <c r="O15" s="34" t="s">
        <v>34</v>
      </c>
    </row>
    <row r="16" spans="1:15" s="25" customFormat="1" ht="27" customHeight="1" x14ac:dyDescent="0.25">
      <c r="B16" s="36" t="s">
        <v>24</v>
      </c>
      <c r="D16" s="37"/>
      <c r="E16" s="31">
        <v>49</v>
      </c>
      <c r="F16" s="32">
        <f>97.85*10^6</f>
        <v>97850000</v>
      </c>
      <c r="G16" s="32">
        <v>20</v>
      </c>
      <c r="H16" s="33">
        <f>65.7*10^6</f>
        <v>65700000</v>
      </c>
      <c r="I16" s="31">
        <v>29</v>
      </c>
      <c r="J16" s="31">
        <f>32.15*10^6</f>
        <v>32150000</v>
      </c>
      <c r="K16" s="29" t="s">
        <v>38</v>
      </c>
      <c r="L16" s="29" t="s">
        <v>38</v>
      </c>
      <c r="M16" s="29" t="s">
        <v>38</v>
      </c>
      <c r="N16" s="26" t="s">
        <v>38</v>
      </c>
      <c r="O16" s="34" t="s">
        <v>35</v>
      </c>
    </row>
    <row r="17" spans="1:15" s="25" customFormat="1" ht="27" customHeight="1" x14ac:dyDescent="0.25">
      <c r="B17" s="36" t="s">
        <v>23</v>
      </c>
      <c r="D17" s="37"/>
      <c r="E17" s="31">
        <v>17</v>
      </c>
      <c r="F17" s="32">
        <f>21.5*10^6</f>
        <v>21500000</v>
      </c>
      <c r="G17" s="32">
        <v>8</v>
      </c>
      <c r="H17" s="33">
        <f>14*10^6</f>
        <v>14000000</v>
      </c>
      <c r="I17" s="31">
        <v>9</v>
      </c>
      <c r="J17" s="31">
        <f>7.5*10^6</f>
        <v>7500000</v>
      </c>
      <c r="K17" s="29" t="s">
        <v>38</v>
      </c>
      <c r="L17" s="29" t="s">
        <v>38</v>
      </c>
      <c r="M17" s="29" t="s">
        <v>38</v>
      </c>
      <c r="N17" s="26" t="s">
        <v>38</v>
      </c>
      <c r="O17" s="34" t="s">
        <v>36</v>
      </c>
    </row>
    <row r="18" spans="1:15" s="25" customFormat="1" ht="27" customHeight="1" x14ac:dyDescent="0.25">
      <c r="B18" s="36" t="s">
        <v>22</v>
      </c>
      <c r="D18" s="37"/>
      <c r="E18" s="31">
        <v>10</v>
      </c>
      <c r="F18" s="32">
        <f>13.05*10^6</f>
        <v>13050000</v>
      </c>
      <c r="G18" s="32">
        <v>3</v>
      </c>
      <c r="H18" s="38">
        <f>2.25*10^6</f>
        <v>2250000</v>
      </c>
      <c r="I18" s="31">
        <v>7</v>
      </c>
      <c r="J18" s="31">
        <f>10.8*10^6</f>
        <v>10800000</v>
      </c>
      <c r="K18" s="29" t="s">
        <v>38</v>
      </c>
      <c r="L18" s="29" t="s">
        <v>38</v>
      </c>
      <c r="M18" s="29" t="s">
        <v>38</v>
      </c>
      <c r="N18" s="26" t="s">
        <v>38</v>
      </c>
      <c r="O18" s="34" t="s">
        <v>37</v>
      </c>
    </row>
    <row r="19" spans="1:15" ht="3" customHeight="1" x14ac:dyDescent="0.3">
      <c r="A19" s="8"/>
      <c r="B19" s="8"/>
      <c r="C19" s="8"/>
      <c r="D19" s="18"/>
      <c r="E19" s="19"/>
      <c r="F19" s="18"/>
      <c r="G19" s="18"/>
      <c r="H19" s="8"/>
      <c r="I19" s="19"/>
      <c r="J19" s="19"/>
      <c r="K19" s="20"/>
      <c r="L19" s="20"/>
      <c r="M19" s="20"/>
      <c r="N19" s="20"/>
      <c r="O19" s="20"/>
    </row>
    <row r="20" spans="1:15" ht="3" customHeight="1" x14ac:dyDescent="0.3"/>
    <row r="21" spans="1:15" x14ac:dyDescent="0.3">
      <c r="A21" s="9" t="s">
        <v>19</v>
      </c>
      <c r="B21" s="21" t="s">
        <v>21</v>
      </c>
    </row>
    <row r="22" spans="1:15" s="6" customFormat="1" ht="17.25" x14ac:dyDescent="0.3">
      <c r="A22" s="21"/>
      <c r="B22" s="22" t="s">
        <v>39</v>
      </c>
      <c r="C22" s="22"/>
      <c r="D22" s="22"/>
      <c r="E22" s="22"/>
      <c r="F22" s="22"/>
      <c r="K22" s="21"/>
      <c r="L22" s="21"/>
      <c r="M22" s="21"/>
      <c r="N22" s="21"/>
    </row>
    <row r="23" spans="1:15" x14ac:dyDescent="0.3">
      <c r="B23" s="22" t="s">
        <v>42</v>
      </c>
      <c r="C23" s="22"/>
      <c r="D23" s="21"/>
      <c r="E23" s="21"/>
      <c r="F23" s="21"/>
      <c r="G23" s="21"/>
      <c r="H23" s="21"/>
      <c r="I23" s="22" t="s">
        <v>5</v>
      </c>
      <c r="J23" s="22"/>
      <c r="K23" s="21"/>
      <c r="L23" s="21"/>
      <c r="M23" s="21"/>
      <c r="O23" s="3"/>
    </row>
    <row r="24" spans="1:15" x14ac:dyDescent="0.3">
      <c r="B24" s="22"/>
      <c r="C24" s="22"/>
      <c r="D24" s="21"/>
      <c r="E24" s="21"/>
      <c r="F24" s="21"/>
      <c r="G24" s="21"/>
      <c r="H24" s="21"/>
      <c r="I24" s="22"/>
      <c r="J24" s="22"/>
      <c r="K24" s="21"/>
      <c r="L24" s="21"/>
      <c r="M24" s="21"/>
    </row>
  </sheetData>
  <mergeCells count="14"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9055118110236227" right="0.59055118110236227" top="0.98425196850393704" bottom="0.98425196850393704" header="0" footer="0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2018-08-28T04:00:59Z</cp:lastPrinted>
  <dcterms:created xsi:type="dcterms:W3CDTF">2004-08-20T21:28:46Z</dcterms:created>
  <dcterms:modified xsi:type="dcterms:W3CDTF">2018-10-17T04:27:08Z</dcterms:modified>
</cp:coreProperties>
</file>