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795" windowWidth="10410" windowHeight="7395" firstSheet="3" activeTab="3"/>
  </bookViews>
  <sheets>
    <sheet name="T-7.1" sheetId="29" state="hidden" r:id="rId1"/>
    <sheet name="T-7.2" sheetId="22" state="hidden" r:id="rId2"/>
    <sheet name="T-7.3" sheetId="27" state="hidden" r:id="rId3"/>
    <sheet name="T-7.4" sheetId="24" r:id="rId4"/>
    <sheet name="T-7.5" sheetId="30" state="hidden" r:id="rId5"/>
  </sheets>
  <definedNames>
    <definedName name="_xlnm.Print_Area" localSheetId="0">'T-7.1'!$A$1:$AD$53</definedName>
    <definedName name="_xlnm.Print_Area" localSheetId="1">'T-7.2'!$A$1:$S$18</definedName>
    <definedName name="_xlnm.Print_Area" localSheetId="2">'T-7.3'!$A$1:$AC$23</definedName>
    <definedName name="_xlnm.Print_Area" localSheetId="3">'T-7.4'!$A$1:$V$25</definedName>
  </definedNames>
  <calcPr calcId="144525"/>
</workbook>
</file>

<file path=xl/calcChain.xml><?xml version="1.0" encoding="utf-8"?>
<calcChain xmlns="http://schemas.openxmlformats.org/spreadsheetml/2006/main">
  <c r="S11" i="24" l="1"/>
  <c r="S10" i="24"/>
  <c r="S9" i="24"/>
  <c r="R10" i="24"/>
  <c r="R11" i="24"/>
  <c r="R9" i="24"/>
  <c r="W7" i="24"/>
  <c r="Q11" i="24"/>
  <c r="Q10" i="24"/>
  <c r="Q9" i="24"/>
  <c r="Y10" i="24"/>
  <c r="Y9" i="24"/>
  <c r="X9" i="24"/>
  <c r="X10" i="24"/>
  <c r="X11" i="24"/>
  <c r="Y11" i="24"/>
  <c r="W11" i="24"/>
  <c r="W10" i="24"/>
  <c r="W9" i="24"/>
  <c r="Y7" i="24" l="1"/>
  <c r="X7" i="24"/>
  <c r="R14" i="24" l="1"/>
  <c r="S14" i="24"/>
  <c r="Q14" i="24"/>
  <c r="G17" i="27" l="1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G16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G15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H13" i="27"/>
  <c r="I13" i="27"/>
  <c r="J13" i="27"/>
  <c r="K13" i="27"/>
  <c r="L13" i="27"/>
  <c r="M13" i="27"/>
  <c r="N13" i="27"/>
  <c r="O13" i="27"/>
  <c r="P13" i="27"/>
  <c r="Q13" i="27"/>
  <c r="S13" i="27"/>
  <c r="T13" i="27"/>
  <c r="U13" i="27"/>
  <c r="H14" i="27"/>
  <c r="I14" i="27"/>
  <c r="J14" i="27"/>
  <c r="K14" i="27"/>
  <c r="L14" i="27"/>
  <c r="M14" i="27"/>
  <c r="N14" i="27"/>
  <c r="S14" i="27"/>
  <c r="T14" i="27"/>
  <c r="U14" i="27"/>
  <c r="G12" i="27"/>
  <c r="G13" i="27"/>
  <c r="G14" i="27"/>
  <c r="G11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G10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G9" i="27"/>
  <c r="K14" i="22"/>
  <c r="N14" i="22" s="1"/>
  <c r="P13" i="22"/>
  <c r="O13" i="22"/>
  <c r="N13" i="22"/>
  <c r="J13" i="22"/>
  <c r="I13" i="22"/>
  <c r="H13" i="22"/>
  <c r="P12" i="22"/>
  <c r="O12" i="22"/>
  <c r="N12" i="22"/>
  <c r="J12" i="22"/>
  <c r="I12" i="22"/>
  <c r="H12" i="22"/>
  <c r="P11" i="22"/>
  <c r="O11" i="22"/>
  <c r="N11" i="22"/>
  <c r="J11" i="22"/>
  <c r="I11" i="22"/>
  <c r="H11" i="22"/>
  <c r="P10" i="22"/>
  <c r="O10" i="22"/>
  <c r="N10" i="22"/>
  <c r="J10" i="22"/>
  <c r="I10" i="22"/>
  <c r="H10" i="22"/>
  <c r="P9" i="22"/>
  <c r="O9" i="22"/>
  <c r="N9" i="22"/>
  <c r="J9" i="22"/>
  <c r="I9" i="22"/>
  <c r="H9" i="22"/>
  <c r="P14" i="22"/>
  <c r="O14" i="22"/>
  <c r="Q130" i="24" l="1"/>
  <c r="Q129" i="24"/>
  <c r="Q128" i="24"/>
  <c r="N128" i="24"/>
  <c r="K128" i="24"/>
  <c r="H128" i="24"/>
  <c r="E128" i="24"/>
  <c r="Q127" i="24"/>
  <c r="N127" i="24"/>
  <c r="N126" i="24" s="1"/>
  <c r="K127" i="24"/>
  <c r="H127" i="24"/>
  <c r="H126" i="24" s="1"/>
  <c r="E127" i="24"/>
  <c r="S126" i="24"/>
  <c r="R126" i="24"/>
  <c r="P126" i="24"/>
  <c r="O126" i="24"/>
  <c r="M126" i="24"/>
  <c r="L126" i="24"/>
  <c r="K126" i="24"/>
  <c r="J126" i="24"/>
  <c r="I126" i="24"/>
  <c r="G126" i="24"/>
  <c r="F126" i="24"/>
  <c r="E126" i="24"/>
  <c r="Q123" i="24"/>
  <c r="N123" i="24"/>
  <c r="K123" i="24"/>
  <c r="H123" i="24"/>
  <c r="E123" i="24"/>
  <c r="Q122" i="24"/>
  <c r="N122" i="24"/>
  <c r="K122" i="24"/>
  <c r="H122" i="24"/>
  <c r="E122" i="24"/>
  <c r="Q121" i="24"/>
  <c r="N121" i="24"/>
  <c r="N120" i="24" s="1"/>
  <c r="K121" i="24"/>
  <c r="K120" i="24" s="1"/>
  <c r="H121" i="24"/>
  <c r="E121" i="24"/>
  <c r="S120" i="24"/>
  <c r="R120" i="24"/>
  <c r="P120" i="24"/>
  <c r="O120" i="24"/>
  <c r="M120" i="24"/>
  <c r="L120" i="24"/>
  <c r="J120" i="24"/>
  <c r="I120" i="24"/>
  <c r="G120" i="24"/>
  <c r="F120" i="24"/>
  <c r="E120" i="24"/>
  <c r="H120" i="24" l="1"/>
  <c r="Q126" i="24"/>
  <c r="Q120" i="24"/>
  <c r="Q108" i="24"/>
  <c r="Q109" i="24"/>
  <c r="Q107" i="24"/>
  <c r="N107" i="24"/>
  <c r="K107" i="24"/>
  <c r="H107" i="24"/>
  <c r="E107" i="24"/>
  <c r="Q106" i="24"/>
  <c r="N106" i="24"/>
  <c r="K106" i="24"/>
  <c r="K105" i="24" s="1"/>
  <c r="H106" i="24"/>
  <c r="E106" i="24"/>
  <c r="E105" i="24" s="1"/>
  <c r="S105" i="24"/>
  <c r="R105" i="24"/>
  <c r="P105" i="24"/>
  <c r="O105" i="24"/>
  <c r="M105" i="24"/>
  <c r="L105" i="24"/>
  <c r="J105" i="24"/>
  <c r="I105" i="24"/>
  <c r="G105" i="24"/>
  <c r="F105" i="24"/>
  <c r="Q102" i="24"/>
  <c r="N102" i="24"/>
  <c r="K102" i="24"/>
  <c r="H102" i="24"/>
  <c r="E102" i="24"/>
  <c r="Q101" i="24"/>
  <c r="N101" i="24"/>
  <c r="K101" i="24"/>
  <c r="H101" i="24"/>
  <c r="E101" i="24"/>
  <c r="Q100" i="24"/>
  <c r="N100" i="24"/>
  <c r="N99" i="24" s="1"/>
  <c r="K100" i="24"/>
  <c r="H100" i="24"/>
  <c r="E100" i="24"/>
  <c r="S99" i="24"/>
  <c r="R99" i="24"/>
  <c r="P99" i="24"/>
  <c r="O99" i="24"/>
  <c r="M99" i="24"/>
  <c r="L99" i="24"/>
  <c r="J99" i="24"/>
  <c r="I99" i="24"/>
  <c r="H99" i="24"/>
  <c r="G99" i="24"/>
  <c r="F99" i="24"/>
  <c r="Q83" i="24"/>
  <c r="Q84" i="24"/>
  <c r="Q86" i="24"/>
  <c r="Q85" i="24"/>
  <c r="N83" i="24"/>
  <c r="N84" i="24"/>
  <c r="K83" i="24"/>
  <c r="K84" i="24"/>
  <c r="H86" i="24"/>
  <c r="H84" i="24"/>
  <c r="H85" i="24"/>
  <c r="H83" i="24"/>
  <c r="Q78" i="24"/>
  <c r="Q79" i="24"/>
  <c r="Q77" i="24"/>
  <c r="N78" i="24"/>
  <c r="N79" i="24"/>
  <c r="N77" i="24"/>
  <c r="K78" i="24"/>
  <c r="K79" i="24"/>
  <c r="K77" i="24"/>
  <c r="I76" i="24"/>
  <c r="J76" i="24"/>
  <c r="L76" i="24"/>
  <c r="M76" i="24"/>
  <c r="O76" i="24"/>
  <c r="P76" i="24"/>
  <c r="R76" i="24"/>
  <c r="S76" i="24"/>
  <c r="H78" i="24"/>
  <c r="H79" i="24"/>
  <c r="H80" i="24"/>
  <c r="H77" i="24"/>
  <c r="H76" i="24" s="1"/>
  <c r="K86" i="24"/>
  <c r="N85" i="24"/>
  <c r="K85" i="24"/>
  <c r="S82" i="24"/>
  <c r="R82" i="24"/>
  <c r="P82" i="24"/>
  <c r="O82" i="24"/>
  <c r="M82" i="24"/>
  <c r="L82" i="24"/>
  <c r="J82" i="24"/>
  <c r="I82" i="24"/>
  <c r="Q76" i="24"/>
  <c r="E99" i="24" l="1"/>
  <c r="N105" i="24"/>
  <c r="K99" i="24"/>
  <c r="H105" i="24"/>
  <c r="Q105" i="24"/>
  <c r="Q99" i="24"/>
  <c r="Q82" i="24"/>
  <c r="N82" i="24"/>
  <c r="K82" i="24"/>
  <c r="H82" i="24"/>
  <c r="N76" i="24"/>
  <c r="K76" i="24"/>
  <c r="F37" i="24"/>
  <c r="G37" i="24"/>
  <c r="I37" i="24"/>
  <c r="J37" i="24"/>
  <c r="L37" i="24"/>
  <c r="M37" i="24"/>
  <c r="O37" i="24"/>
  <c r="P37" i="24"/>
  <c r="R37" i="24"/>
  <c r="S37" i="24"/>
  <c r="F31" i="24"/>
  <c r="G31" i="24"/>
  <c r="I31" i="24"/>
  <c r="J31" i="24"/>
  <c r="L31" i="24"/>
  <c r="M31" i="24"/>
  <c r="O31" i="24"/>
  <c r="P31" i="24"/>
  <c r="R31" i="24"/>
  <c r="S31" i="24"/>
  <c r="L54" i="24"/>
  <c r="M54" i="24"/>
  <c r="O54" i="24"/>
  <c r="P54" i="24"/>
  <c r="R54" i="24"/>
  <c r="S54" i="24"/>
  <c r="K54" i="24"/>
  <c r="I60" i="24"/>
  <c r="J60" i="24"/>
  <c r="L60" i="24"/>
  <c r="M60" i="24"/>
  <c r="N60" i="24"/>
  <c r="O60" i="24"/>
  <c r="P60" i="24"/>
  <c r="R60" i="24"/>
  <c r="S60" i="24"/>
  <c r="H60" i="24"/>
  <c r="K63" i="24"/>
  <c r="K60" i="24" s="1"/>
  <c r="H64" i="24"/>
  <c r="Q56" i="24"/>
  <c r="Q54" i="24" s="1"/>
  <c r="N56" i="24"/>
  <c r="N54" i="24" s="1"/>
  <c r="K56" i="24"/>
  <c r="Q63" i="24"/>
  <c r="Q60" i="24" s="1"/>
  <c r="N63" i="24"/>
  <c r="K64" i="24"/>
  <c r="Q39" i="24"/>
  <c r="Q38" i="24"/>
  <c r="Q37" i="24" s="1"/>
  <c r="N39" i="24"/>
  <c r="N38" i="24"/>
  <c r="N37" i="24" s="1"/>
  <c r="K39" i="24"/>
  <c r="K38" i="24"/>
  <c r="K37" i="24" s="1"/>
  <c r="H39" i="24"/>
  <c r="H38" i="24"/>
  <c r="H37" i="24" s="1"/>
  <c r="E39" i="24"/>
  <c r="E38" i="24"/>
  <c r="E37" i="24" s="1"/>
  <c r="Q33" i="24"/>
  <c r="Q34" i="24"/>
  <c r="Q31" i="24" s="1"/>
  <c r="Q32" i="24"/>
  <c r="N33" i="24"/>
  <c r="N34" i="24"/>
  <c r="N32" i="24"/>
  <c r="N31" i="24" s="1"/>
  <c r="K33" i="24"/>
  <c r="K34" i="24"/>
  <c r="K31" i="24" s="1"/>
  <c r="K32" i="24"/>
  <c r="H33" i="24"/>
  <c r="H34" i="24"/>
  <c r="H32" i="24"/>
  <c r="H31" i="24" s="1"/>
  <c r="E33" i="24"/>
  <c r="E34" i="24"/>
  <c r="E32" i="24"/>
  <c r="E31" i="24" s="1"/>
  <c r="W8" i="24"/>
</calcChain>
</file>

<file path=xl/sharedStrings.xml><?xml version="1.0" encoding="utf-8"?>
<sst xmlns="http://schemas.openxmlformats.org/spreadsheetml/2006/main" count="959" uniqueCount="296">
  <si>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</si>
  <si>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</si>
  <si>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</si>
  <si>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</si>
  <si>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</si>
  <si>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</si>
  <si>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</si>
  <si>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</si>
  <si>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</si>
  <si>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</si>
  <si>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</si>
  <si>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</si>
  <si>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</si>
  <si>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</si>
  <si>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</si>
  <si>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</si>
  <si>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</si>
  <si>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</si>
  <si>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</si>
  <si>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</si>
  <si>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</si>
  <si>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</si>
  <si>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</si>
  <si>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</si>
  <si>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</si>
  <si>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</si>
  <si>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</si>
  <si>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</si>
  <si>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</si>
  <si>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</si>
  <si>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</si>
  <si>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</si>
  <si>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</si>
  <si>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</si>
  <si>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</si>
  <si>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</si>
  <si>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</si>
  <si>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</si>
  <si>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</si>
  <si>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</si>
  <si>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</si>
  <si>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</si>
  <si>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</si>
  <si>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</si>
  <si>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</si>
  <si>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</si>
  <si>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</si>
  <si>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</si>
  <si>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</si>
  <si>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</si>
  <si>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</si>
  <si>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</si>
  <si>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</si>
  <si>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</si>
  <si>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</si>
  <si>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</si>
  <si>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</si>
  <si>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</si>
  <si>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</si>
  <si>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</si>
  <si>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</si>
  <si>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</si>
  <si>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</si>
  <si>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</si>
  <si>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</si>
  <si>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</si>
  <si>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</si>
  <si>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</si>
  <si>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</si>
  <si>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</si>
  <si>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</si>
  <si>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</si>
  <si>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</si>
  <si>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</si>
  <si>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</si>
  <si>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</si>
  <si>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</si>
  <si>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</si>
  <si>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</si>
  <si>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</si>
  <si>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</si>
  <si>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</si>
  <si>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</si>
  <si>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</si>
  <si>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</si>
  <si>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</si>
  <si>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</si>
  <si>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</si>
  <si>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</si>
  <si>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</si>
  <si>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</si>
  <si>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 _ _ _ _ _ _ _ _  Secondary Educational Service Area Office,Area _ _ _ _ 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</si>
  <si>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</si>
  <si>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</si>
  <si>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</si>
  <si>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</si>
  <si>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</si>
  <si>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</si>
  <si>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</si>
  <si>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</si>
  <si>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</si>
  <si>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</si>
  <si>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</si>
  <si>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</si>
  <si>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</si>
  <si>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</si>
  <si>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</si>
  <si>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</si>
  <si>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</si>
  <si>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</si>
  <si>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</si>
  <si>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</si>
  <si>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</si>
  <si>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</si>
  <si>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</si>
  <si>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</si>
  <si>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</si>
  <si>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</si>
  <si>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</si>
  <si>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</si>
  <si>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</si>
  <si>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</si>
  <si>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</si>
  <si>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</si>
  <si>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</si>
  <si>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</si>
  <si>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</si>
  <si>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อำเภอเมือง</t>
  </si>
  <si>
    <t>Transferring</t>
  </si>
  <si>
    <t xml:space="preserve"> สำรวจภาวะการทำงานของประชากร พ.ศ. _ _ _ _ ระดับจังหวัด  สำนักงานสถิติแห่งชาติ</t>
  </si>
  <si>
    <t>Labour Force Survey: _ _ _ _, Provincial level,  National Statistical Office</t>
  </si>
  <si>
    <t xml:space="preserve">              สำนักงานเขตพื้นที่การศึกษามัธยมศึกษาเขต_ _ _ _ (จังหวัด_ _ _ _ )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</si>
  <si>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</si>
  <si>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</si>
  <si>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</si>
  <si>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</si>
  <si>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</si>
  <si>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</si>
  <si>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</si>
  <si>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</si>
  <si>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2559 (2016)</t>
  </si>
  <si>
    <t>4. Others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</si>
  <si>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</si>
  <si>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</si>
  <si>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</si>
  <si>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</si>
  <si>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</si>
  <si>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</si>
  <si>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</si>
  <si>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สาธิต</t>
  </si>
  <si>
    <t>2555(2012)</t>
  </si>
  <si>
    <t>2556(2013)</t>
  </si>
  <si>
    <t>2557(2014)</t>
  </si>
  <si>
    <t>2558(2015)</t>
  </si>
  <si>
    <t>2559(2019)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</si>
  <si>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</si>
  <si>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</si>
  <si>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>-</t>
  </si>
  <si>
    <t>1,227</t>
  </si>
  <si>
    <t>430</t>
  </si>
  <si>
    <t>796</t>
  </si>
  <si>
    <t>15,451</t>
  </si>
  <si>
    <t>6,179</t>
  </si>
  <si>
    <t>9,272</t>
  </si>
  <si>
    <t>10,441</t>
  </si>
  <si>
    <t>6,318</t>
  </si>
  <si>
    <t>4,123</t>
  </si>
  <si>
    <t>17,708</t>
  </si>
  <si>
    <t>8,334</t>
  </si>
  <si>
    <t>9,374</t>
  </si>
  <si>
    <t>12,004</t>
  </si>
  <si>
    <t>3,206</t>
  </si>
  <si>
    <t>8,798</t>
  </si>
  <si>
    <t>10,068</t>
  </si>
  <si>
    <t>6,252</t>
  </si>
  <si>
    <t>3,816</t>
  </si>
  <si>
    <t>9,881</t>
  </si>
  <si>
    <t>4,131</t>
  </si>
  <si>
    <t>5,750</t>
  </si>
  <si>
    <t>10,536</t>
  </si>
  <si>
    <t>3,735</t>
  </si>
  <si>
    <t>6,801</t>
  </si>
  <si>
    <t>14,493</t>
  </si>
  <si>
    <t>4,769</t>
  </si>
  <si>
    <t>9,724</t>
  </si>
  <si>
    <t>8,543</t>
  </si>
  <si>
    <t>4,057</t>
  </si>
  <si>
    <t>4,486</t>
  </si>
  <si>
    <t>3,308</t>
  </si>
  <si>
    <t>1,522</t>
  </si>
  <si>
    <t>1,786</t>
  </si>
  <si>
    <t>2557  (2014)</t>
  </si>
  <si>
    <t>2559 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</si>
  <si>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</si>
  <si>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</si>
  <si>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เขต1 เอกชน</t>
  </si>
  <si>
    <t xml:space="preserve">เทศบาลนคร </t>
  </si>
  <si>
    <t>ท้องถิ่น</t>
  </si>
  <si>
    <t>สนง.พระพุทธ</t>
  </si>
  <si>
    <t>Sum of ยอดรวมประชากร</t>
  </si>
  <si>
    <t>Sum of 0-4</t>
  </si>
  <si>
    <t>Sum of 5-9</t>
  </si>
  <si>
    <t>Sum of 10-14</t>
  </si>
  <si>
    <t>Sum of 15-19</t>
  </si>
  <si>
    <t>Sum of 20-24</t>
  </si>
  <si>
    <t>Sum of 25-29</t>
  </si>
  <si>
    <t>Sum of 30-34</t>
  </si>
  <si>
    <t>Sum of 35-39</t>
  </si>
  <si>
    <t>Sum of 40-44</t>
  </si>
  <si>
    <t>Sum of 45-49</t>
  </si>
  <si>
    <t>Sum of 50-54</t>
  </si>
  <si>
    <t>Sum of 55-59</t>
  </si>
  <si>
    <t>Sum of 60-64</t>
  </si>
  <si>
    <t>Sum of 65-69</t>
  </si>
  <si>
    <t>Sum of 70-74</t>
  </si>
  <si>
    <t>Sum of 75-79</t>
  </si>
  <si>
    <t>Sum of 80 และมากกว่า</t>
  </si>
  <si>
    <t>Sum of ไม่ทราบ</t>
  </si>
  <si>
    <t>Sum of ผู้ไม่ใช่สัญชาติไทย</t>
  </si>
  <si>
    <t>Sum of ประชากรอยู่ระหว่างการย้าย</t>
  </si>
  <si>
    <t>Sum of ประชากรในทะเบียนบ้านกลาง</t>
  </si>
  <si>
    <t>35200 - 0000000 -           จังหวัดลำปาง</t>
  </si>
  <si>
    <t>2 - ชาย</t>
  </si>
  <si>
    <t>Mueang district</t>
  </si>
  <si>
    <t>35200 - 0000000 - อำเภอเกาะคา</t>
  </si>
  <si>
    <t>อำเภอแม่เมาะ</t>
  </si>
  <si>
    <t>Mae Mo District</t>
  </si>
  <si>
    <t>35200 - 0000000 - อำเภองาว</t>
  </si>
  <si>
    <t>อำเภอเกาะคา</t>
  </si>
  <si>
    <t>Ko Kha District</t>
  </si>
  <si>
    <t>35200 - 0000000 - อำเภอแจ้ห่ม</t>
  </si>
  <si>
    <t>อำเภอเสริมงาม</t>
  </si>
  <si>
    <t>Soem Ngam District</t>
  </si>
  <si>
    <t>35200 - 0000000 - อำเภอเถิน</t>
  </si>
  <si>
    <t>อำเภองาว</t>
  </si>
  <si>
    <t>Ngao District</t>
  </si>
  <si>
    <t>35200 - 0000000 - อำเภอเมืองลำปาง</t>
  </si>
  <si>
    <t>อำเภอแจ้ห่ม</t>
  </si>
  <si>
    <t>Chae Hom District</t>
  </si>
  <si>
    <t>35200 - 0000000 - อำเภอแม่ทะ</t>
  </si>
  <si>
    <t>อำเภอวังเหนือ</t>
  </si>
  <si>
    <t>Wang Nuea District</t>
  </si>
  <si>
    <t>35200 - 0000000 - อำเภอแม่พริก</t>
  </si>
  <si>
    <t>อำเภอเถิน</t>
  </si>
  <si>
    <t>Thoen District</t>
  </si>
  <si>
    <t>35200 - 0000000 - อำเภอแม่เมาะ</t>
  </si>
  <si>
    <t>อำเภอแม่พริก</t>
  </si>
  <si>
    <t>Mae Phrik District</t>
  </si>
  <si>
    <t>35200 - 0000000 - อำเภอวังเหนือ</t>
  </si>
  <si>
    <t>อำเภอแม่ทะ</t>
  </si>
  <si>
    <t>Mae Tha District</t>
  </si>
  <si>
    <t>35200 - 0000000 - อำเภอสบปราบ</t>
  </si>
  <si>
    <t>อำเภอสบปราบ</t>
  </si>
  <si>
    <t>Sop Prap District</t>
  </si>
  <si>
    <t>35200 - 0000000 - อำเภอเสริมงาม</t>
  </si>
  <si>
    <t>อำเภอห้างฉัตร</t>
  </si>
  <si>
    <t>Hang Chat District</t>
  </si>
  <si>
    <t>35200 - 0000000 - อำเภอห้างฉัตร</t>
  </si>
  <si>
    <t>อำเภอเมืองปาน</t>
  </si>
  <si>
    <t>Mueang Pan District</t>
  </si>
  <si>
    <t xml:space="preserve">    </t>
  </si>
  <si>
    <t>หมายเหตุ:</t>
  </si>
  <si>
    <t>ไม่ทราบ = ไม่ทราบ/ระบุปีจันทรคติ</t>
  </si>
  <si>
    <t>Note:</t>
  </si>
  <si>
    <t>Unknown = Unknown/Lunar calendar</t>
  </si>
  <si>
    <t>กรมการปกครอง  กระทรวงมหาดไทย</t>
  </si>
  <si>
    <t>Department of Provincial Administration,  Ministry of Interior</t>
  </si>
  <si>
    <t>3 - หญิง</t>
  </si>
  <si>
    <t>35200 - 2000000 - อำเภอเมืองปาน</t>
  </si>
  <si>
    <t xml:space="preserve">35200 - 1015282 -       เทศบาลตำบลแม่เมาะ     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</si>
  <si>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</si>
  <si>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</si>
  <si>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</si>
  <si>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</si>
  <si>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การเกิด Births</t>
  </si>
  <si>
    <t>การตาย Deaths</t>
  </si>
  <si>
    <t>สำนักงานสาธารณสุขจังหวัดลำปาง</t>
  </si>
  <si>
    <t xml:space="preserve"> Source:</t>
  </si>
  <si>
    <t xml:space="preserve">Lampang  Provincial Health Office </t>
  </si>
  <si>
    <t>Births and Deaths by Sex: 2011 - 2016</t>
  </si>
  <si>
    <t>3. อื่นๆ</t>
  </si>
  <si>
    <t>Labour Force Survey: 2016 - 2017, Provincial level,  National Statistical Office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</si>
  <si>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</si>
  <si>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การเกิด การตาย จำแนกตามเพศ พ.ศ. 2554 - 2559</t>
  </si>
  <si>
    <t>รวมสำนักงานพระพุทธศาสนาจังหวัดลำปางและโรงเรียนสาธิตละอออุทิศ</t>
  </si>
  <si>
    <t>Including  Nitional Office of Buddhism and La-orutis Demonstration School and</t>
  </si>
  <si>
    <t xml:space="preserve">มหาวิทยาลัยราชภัฏสวนดุสิต ศูนย์ลำปาง </t>
  </si>
  <si>
    <t>Rajabhat Suan Dusit Lampang Center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</si>
  <si>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</si>
  <si>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</si>
  <si>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กรมส่งเสริมการปกครองส่วนท้องถิ่น</t>
  </si>
  <si>
    <t>Lampang Primary Educational Service Area Office, Area 1, 2 , 3</t>
  </si>
  <si>
    <t>Lampang Secondary Educational Service Area Office, Area 35</t>
  </si>
  <si>
    <t>Department of Local Administration</t>
  </si>
  <si>
    <t xml:space="preserve">     ที่มา:   การสำรวจความต้องการพัฒนาขีดความสามารถของประชากร พ.ศ. 2557 - 2558  จังหวัดลำปาง   สำนักงานสถิติแห่งชาติ</t>
  </si>
  <si>
    <t>Source:  The 2014 - 20016 Skill Development Survey: Lampang,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</si>
</sst>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</numFmts>
  <fonts count="3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charset val="222"/>
    </font>
    <font>
      <sz val="14"/>
      <color rgb="FFFF0000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sz val="14"/>
      <color indexed="10"/>
      <name val="TH SarabunPSK"/>
      <family val="2"/>
    </font>
    <font>
      <b/>
      <i/>
      <sz val="12"/>
      <name val="TH SarabunPSK"/>
      <family val="2"/>
    </font>
    <font>
      <b/>
      <i/>
      <sz val="11"/>
      <name val="TH SarabunPSK"/>
      <family val="2"/>
    </font>
    <font>
      <sz val="16"/>
      <name val="Angsana New"/>
      <charset val="222"/>
    </font>
    <font>
      <sz val="11"/>
      <color theme="1" tint="4.9989318521683403E-2"/>
      <name val="TH SarabunPSK"/>
      <family val="2"/>
    </font>
    <font>
      <sz val="13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b/>
      <sz val="14"/>
      <color theme="1" tint="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25" fillId="0" borderId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0" xfId="0" applyFont="1" applyBorder="1"/>
    <xf numFmtId="0" fontId="15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5" fillId="0" borderId="7" xfId="0" applyFont="1" applyBorder="1"/>
    <xf numFmtId="0" fontId="8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5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3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16" fillId="0" borderId="0" xfId="0" applyFont="1"/>
    <xf numFmtId="3" fontId="15" fillId="0" borderId="3" xfId="3" applyNumberFormat="1" applyFont="1" applyBorder="1" applyAlignment="1">
      <alignment horizontal="right" indent="1"/>
    </xf>
    <xf numFmtId="188" fontId="15" fillId="0" borderId="2" xfId="3" applyNumberFormat="1" applyFont="1" applyBorder="1" applyAlignment="1">
      <alignment horizontal="right" indent="1"/>
    </xf>
    <xf numFmtId="188" fontId="15" fillId="0" borderId="3" xfId="3" applyNumberFormat="1" applyFont="1" applyBorder="1" applyAlignment="1">
      <alignment horizontal="right" indent="1"/>
    </xf>
    <xf numFmtId="3" fontId="15" fillId="0" borderId="0" xfId="3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187" fontId="15" fillId="0" borderId="3" xfId="3" applyNumberFormat="1" applyFont="1" applyBorder="1"/>
    <xf numFmtId="187" fontId="15" fillId="0" borderId="2" xfId="3" applyNumberFormat="1" applyFont="1" applyBorder="1"/>
    <xf numFmtId="187" fontId="15" fillId="0" borderId="0" xfId="3" applyNumberFormat="1" applyFont="1"/>
    <xf numFmtId="187" fontId="6" fillId="0" borderId="2" xfId="3" applyNumberFormat="1" applyFont="1" applyBorder="1" applyAlignment="1">
      <alignment horizontal="center"/>
    </xf>
    <xf numFmtId="187" fontId="15" fillId="0" borderId="2" xfId="3" applyNumberFormat="1" applyFont="1" applyBorder="1" applyAlignment="1">
      <alignment horizontal="left"/>
    </xf>
    <xf numFmtId="187" fontId="7" fillId="0" borderId="3" xfId="3" applyNumberFormat="1" applyFont="1" applyBorder="1"/>
    <xf numFmtId="187" fontId="7" fillId="0" borderId="2" xfId="3" applyNumberFormat="1" applyFont="1" applyBorder="1"/>
    <xf numFmtId="187" fontId="7" fillId="0" borderId="0" xfId="3" applyNumberFormat="1" applyFont="1"/>
    <xf numFmtId="187" fontId="7" fillId="0" borderId="5" xfId="3" applyNumberFormat="1" applyFont="1" applyBorder="1"/>
    <xf numFmtId="187" fontId="7" fillId="0" borderId="11" xfId="3" applyNumberFormat="1" applyFont="1" applyBorder="1"/>
    <xf numFmtId="187" fontId="7" fillId="0" borderId="0" xfId="3" applyNumberFormat="1" applyFont="1" applyBorder="1"/>
    <xf numFmtId="187" fontId="5" fillId="0" borderId="0" xfId="3" applyNumberFormat="1" applyFont="1"/>
    <xf numFmtId="187" fontId="5" fillId="0" borderId="0" xfId="3" applyNumberFormat="1" applyFont="1" applyBorder="1"/>
    <xf numFmtId="187" fontId="6" fillId="0" borderId="0" xfId="3" applyNumberFormat="1" applyFont="1"/>
    <xf numFmtId="187" fontId="16" fillId="0" borderId="0" xfId="3" applyNumberFormat="1" applyFont="1"/>
    <xf numFmtId="187" fontId="6" fillId="0" borderId="0" xfId="3" applyNumberFormat="1" applyFont="1" applyBorder="1"/>
    <xf numFmtId="187" fontId="8" fillId="0" borderId="1" xfId="3" applyNumberFormat="1" applyFont="1" applyBorder="1" applyAlignment="1">
      <alignment horizontal="center"/>
    </xf>
    <xf numFmtId="187" fontId="8" fillId="0" borderId="4" xfId="3" applyNumberFormat="1" applyFont="1" applyBorder="1" applyAlignment="1">
      <alignment horizontal="center"/>
    </xf>
    <xf numFmtId="187" fontId="8" fillId="0" borderId="5" xfId="3" applyNumberFormat="1" applyFont="1" applyBorder="1" applyAlignment="1">
      <alignment horizontal="center"/>
    </xf>
    <xf numFmtId="187" fontId="8" fillId="0" borderId="6" xfId="3" applyNumberFormat="1" applyFont="1" applyBorder="1" applyAlignment="1">
      <alignment horizontal="center"/>
    </xf>
    <xf numFmtId="187" fontId="6" fillId="0" borderId="3" xfId="3" applyNumberFormat="1" applyFont="1" applyBorder="1"/>
    <xf numFmtId="0" fontId="9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7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6" fillId="2" borderId="0" xfId="0" applyFont="1" applyFill="1" applyBorder="1"/>
    <xf numFmtId="0" fontId="7" fillId="2" borderId="0" xfId="0" applyFont="1" applyFill="1" applyBorder="1"/>
    <xf numFmtId="0" fontId="8" fillId="2" borderId="11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5" fillId="2" borderId="0" xfId="0" applyFont="1" applyFill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/>
    <xf numFmtId="0" fontId="15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5" fillId="2" borderId="9" xfId="0" applyFont="1" applyFill="1" applyBorder="1" applyAlignment="1"/>
    <xf numFmtId="0" fontId="7" fillId="2" borderId="11" xfId="0" applyFont="1" applyFill="1" applyBorder="1"/>
    <xf numFmtId="0" fontId="8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8" fillId="2" borderId="2" xfId="0" applyFont="1" applyFill="1" applyBorder="1"/>
    <xf numFmtId="187" fontId="19" fillId="0" borderId="0" xfId="3" applyNumberFormat="1" applyFont="1"/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187" fontId="21" fillId="0" borderId="9" xfId="1" applyNumberFormat="1" applyFont="1" applyBorder="1" applyAlignment="1"/>
    <xf numFmtId="187" fontId="0" fillId="0" borderId="15" xfId="0" applyNumberFormat="1" applyBorder="1"/>
    <xf numFmtId="187" fontId="0" fillId="0" borderId="16" xfId="0" applyNumberFormat="1" applyBorder="1"/>
    <xf numFmtId="187" fontId="0" fillId="0" borderId="17" xfId="0" applyNumberFormat="1" applyBorder="1"/>
    <xf numFmtId="187" fontId="21" fillId="0" borderId="0" xfId="1" applyNumberFormat="1" applyFont="1" applyAlignment="1">
      <alignment vertical="center"/>
    </xf>
    <xf numFmtId="187" fontId="21" fillId="0" borderId="3" xfId="3" applyNumberFormat="1" applyFont="1" applyBorder="1" applyAlignment="1">
      <alignment vertical="center"/>
    </xf>
    <xf numFmtId="0" fontId="0" fillId="0" borderId="15" xfId="0" applyBorder="1"/>
    <xf numFmtId="187" fontId="10" fillId="0" borderId="0" xfId="1" applyNumberFormat="1" applyFont="1" applyAlignment="1">
      <alignment vertical="center"/>
    </xf>
    <xf numFmtId="187" fontId="10" fillId="0" borderId="3" xfId="3" applyNumberFormat="1" applyFont="1" applyBorder="1" applyAlignment="1">
      <alignment vertical="center"/>
    </xf>
    <xf numFmtId="43" fontId="13" fillId="0" borderId="0" xfId="3" applyFont="1" applyAlignment="1">
      <alignment horizontal="left" vertical="center"/>
    </xf>
    <xf numFmtId="0" fontId="0" fillId="3" borderId="15" xfId="0" applyFill="1" applyBorder="1"/>
    <xf numFmtId="0" fontId="15" fillId="0" borderId="0" xfId="0" applyFont="1" applyBorder="1" applyAlignment="1"/>
    <xf numFmtId="187" fontId="10" fillId="0" borderId="2" xfId="3" applyNumberFormat="1" applyFont="1" applyBorder="1" applyAlignment="1">
      <alignment vertical="center"/>
    </xf>
    <xf numFmtId="187" fontId="10" fillId="0" borderId="9" xfId="3" applyNumberFormat="1" applyFont="1" applyBorder="1" applyAlignment="1">
      <alignment vertical="center"/>
    </xf>
    <xf numFmtId="187" fontId="10" fillId="0" borderId="0" xfId="3" applyNumberFormat="1" applyFont="1" applyAlignment="1">
      <alignment vertical="center"/>
    </xf>
    <xf numFmtId="43" fontId="13" fillId="0" borderId="2" xfId="3" applyFont="1" applyBorder="1" applyAlignment="1">
      <alignment horizontal="left" vertical="center"/>
    </xf>
    <xf numFmtId="187" fontId="10" fillId="0" borderId="0" xfId="3" applyNumberFormat="1" applyFont="1" applyBorder="1" applyAlignment="1">
      <alignment vertical="center"/>
    </xf>
    <xf numFmtId="43" fontId="13" fillId="0" borderId="0" xfId="3" applyFont="1" applyBorder="1" applyAlignment="1">
      <alignment horizontal="left" vertical="center"/>
    </xf>
    <xf numFmtId="43" fontId="12" fillId="0" borderId="0" xfId="3" applyFont="1" applyAlignment="1">
      <alignment horizontal="left" vertical="center"/>
    </xf>
    <xf numFmtId="0" fontId="8" fillId="0" borderId="0" xfId="0" applyFont="1" applyAlignment="1">
      <alignment horizontal="right"/>
    </xf>
    <xf numFmtId="43" fontId="8" fillId="0" borderId="0" xfId="3" applyFont="1"/>
    <xf numFmtId="43" fontId="8" fillId="0" borderId="0" xfId="3" applyFont="1" applyAlignment="1">
      <alignment horizontal="left"/>
    </xf>
    <xf numFmtId="0" fontId="7" fillId="3" borderId="0" xfId="0" applyFont="1" applyFill="1"/>
    <xf numFmtId="3" fontId="9" fillId="0" borderId="6" xfId="1" applyNumberFormat="1" applyFont="1" applyBorder="1" applyAlignment="1">
      <alignment horizontal="right"/>
    </xf>
    <xf numFmtId="187" fontId="21" fillId="0" borderId="3" xfId="3" applyNumberFormat="1" applyFont="1" applyBorder="1" applyAlignment="1"/>
    <xf numFmtId="187" fontId="21" fillId="0" borderId="2" xfId="3" applyNumberFormat="1" applyFont="1" applyBorder="1" applyAlignment="1">
      <alignment vertical="center"/>
    </xf>
    <xf numFmtId="187" fontId="21" fillId="0" borderId="9" xfId="3" applyNumberFormat="1" applyFont="1" applyBorder="1" applyAlignment="1">
      <alignment vertical="center"/>
    </xf>
    <xf numFmtId="187" fontId="21" fillId="0" borderId="0" xfId="3" applyNumberFormat="1" applyFont="1" applyBorder="1" applyAlignment="1">
      <alignment vertical="center"/>
    </xf>
    <xf numFmtId="187" fontId="21" fillId="0" borderId="0" xfId="3" applyNumberFormat="1" applyFont="1" applyAlignment="1">
      <alignment vertical="center"/>
    </xf>
    <xf numFmtId="187" fontId="10" fillId="0" borderId="3" xfId="3" applyNumberFormat="1" applyFont="1" applyBorder="1"/>
    <xf numFmtId="1" fontId="21" fillId="0" borderId="3" xfId="1" applyNumberFormat="1" applyFont="1" applyBorder="1" applyAlignment="1">
      <alignment horizontal="right" vertical="center" indent="1"/>
    </xf>
    <xf numFmtId="1" fontId="21" fillId="0" borderId="3" xfId="3" applyNumberFormat="1" applyFont="1" applyBorder="1" applyAlignment="1">
      <alignment horizontal="right" vertical="center" indent="1"/>
    </xf>
    <xf numFmtId="1" fontId="10" fillId="0" borderId="3" xfId="1" applyNumberFormat="1" applyFont="1" applyBorder="1" applyAlignment="1">
      <alignment horizontal="right" vertical="center" indent="1"/>
    </xf>
    <xf numFmtId="1" fontId="10" fillId="0" borderId="3" xfId="3" applyNumberFormat="1" applyFont="1" applyBorder="1" applyAlignment="1">
      <alignment horizontal="right" vertical="center" indent="1"/>
    </xf>
    <xf numFmtId="0" fontId="22" fillId="0" borderId="0" xfId="0" applyFont="1" applyBorder="1"/>
    <xf numFmtId="3" fontId="15" fillId="0" borderId="9" xfId="0" applyNumberFormat="1" applyFont="1" applyBorder="1" applyAlignment="1"/>
    <xf numFmtId="3" fontId="22" fillId="0" borderId="0" xfId="0" applyNumberFormat="1" applyFont="1" applyFill="1" applyBorder="1" applyAlignment="1">
      <alignment horizontal="right" wrapText="1"/>
    </xf>
    <xf numFmtId="41" fontId="22" fillId="0" borderId="0" xfId="0" applyNumberFormat="1" applyFont="1" applyBorder="1"/>
    <xf numFmtId="41" fontId="6" fillId="0" borderId="4" xfId="0" applyNumberFormat="1" applyFont="1" applyBorder="1"/>
    <xf numFmtId="41" fontId="6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5" fillId="0" borderId="4" xfId="3" applyNumberFormat="1" applyFont="1" applyBorder="1" applyAlignment="1">
      <alignment horizontal="right" indent="1"/>
    </xf>
    <xf numFmtId="0" fontId="8" fillId="0" borderId="10" xfId="0" applyFont="1" applyBorder="1"/>
    <xf numFmtId="3" fontId="11" fillId="0" borderId="3" xfId="2" applyNumberFormat="1" applyFont="1" applyBorder="1"/>
    <xf numFmtId="3" fontId="8" fillId="0" borderId="3" xfId="2" applyNumberFormat="1" applyFont="1" applyBorder="1"/>
    <xf numFmtId="187" fontId="11" fillId="0" borderId="3" xfId="2" applyNumberFormat="1" applyFont="1" applyBorder="1"/>
    <xf numFmtId="187" fontId="8" fillId="0" borderId="3" xfId="2" applyNumberFormat="1" applyFont="1" applyBorder="1"/>
    <xf numFmtId="3" fontId="11" fillId="0" borderId="4" xfId="2" applyNumberFormat="1" applyFont="1" applyBorder="1"/>
    <xf numFmtId="187" fontId="11" fillId="0" borderId="4" xfId="2" applyNumberFormat="1" applyFont="1" applyBorder="1"/>
    <xf numFmtId="187" fontId="11" fillId="0" borderId="4" xfId="3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7" fontId="23" fillId="0" borderId="3" xfId="3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23" fillId="0" borderId="3" xfId="3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43" fontId="8" fillId="0" borderId="3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189" fontId="12" fillId="0" borderId="4" xfId="3" applyNumberFormat="1" applyFont="1" applyBorder="1" applyAlignment="1">
      <alignment horizontal="right"/>
    </xf>
    <xf numFmtId="189" fontId="24" fillId="0" borderId="3" xfId="3" applyNumberFormat="1" applyFont="1" applyFill="1" applyBorder="1" applyAlignment="1">
      <alignment horizontal="right"/>
    </xf>
    <xf numFmtId="189" fontId="13" fillId="0" borderId="3" xfId="3" applyNumberFormat="1" applyFont="1" applyBorder="1" applyAlignment="1">
      <alignment horizontal="right"/>
    </xf>
    <xf numFmtId="189" fontId="24" fillId="0" borderId="3" xfId="3" applyNumberFormat="1" applyFont="1" applyBorder="1" applyAlignment="1">
      <alignment horizontal="right"/>
    </xf>
    <xf numFmtId="187" fontId="15" fillId="0" borderId="0" xfId="3" applyNumberFormat="1" applyFont="1" applyAlignment="1">
      <alignment horizontal="right"/>
    </xf>
    <xf numFmtId="187" fontId="15" fillId="0" borderId="2" xfId="3" applyNumberFormat="1" applyFont="1" applyBorder="1" applyAlignment="1">
      <alignment horizontal="right"/>
    </xf>
    <xf numFmtId="187" fontId="15" fillId="0" borderId="3" xfId="3" applyNumberFormat="1" applyFont="1" applyBorder="1" applyAlignment="1">
      <alignment horizontal="right"/>
    </xf>
    <xf numFmtId="187" fontId="6" fillId="0" borderId="2" xfId="3" applyNumberFormat="1" applyFont="1" applyBorder="1"/>
    <xf numFmtId="43" fontId="15" fillId="0" borderId="3" xfId="3" applyNumberFormat="1" applyFont="1" applyBorder="1"/>
    <xf numFmtId="187" fontId="15" fillId="0" borderId="0" xfId="0" applyNumberFormat="1" applyFont="1"/>
    <xf numFmtId="43" fontId="15" fillId="0" borderId="0" xfId="0" applyNumberFormat="1" applyFont="1"/>
    <xf numFmtId="187" fontId="8" fillId="0" borderId="0" xfId="0" applyNumberFormat="1" applyFont="1"/>
    <xf numFmtId="43" fontId="15" fillId="0" borderId="3" xfId="3" applyNumberFormat="1" applyFont="1" applyBorder="1" applyAlignment="1">
      <alignment horizontal="right"/>
    </xf>
    <xf numFmtId="0" fontId="13" fillId="0" borderId="0" xfId="0" applyFont="1"/>
    <xf numFmtId="187" fontId="11" fillId="0" borderId="3" xfId="3" applyNumberFormat="1" applyFont="1" applyBorder="1"/>
    <xf numFmtId="187" fontId="11" fillId="0" borderId="2" xfId="3" applyNumberFormat="1" applyFont="1" applyBorder="1"/>
    <xf numFmtId="187" fontId="11" fillId="0" borderId="0" xfId="3" applyNumberFormat="1" applyFont="1"/>
    <xf numFmtId="187" fontId="6" fillId="0" borderId="3" xfId="3" applyNumberFormat="1" applyFont="1" applyBorder="1" applyAlignment="1">
      <alignment horizontal="right"/>
    </xf>
    <xf numFmtId="187" fontId="15" fillId="0" borderId="6" xfId="3" applyNumberFormat="1" applyFont="1" applyBorder="1" applyAlignment="1">
      <alignment horizontal="right"/>
    </xf>
    <xf numFmtId="187" fontId="6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 vertical="center"/>
    </xf>
    <xf numFmtId="0" fontId="26" fillId="0" borderId="0" xfId="0" applyFont="1" applyBorder="1"/>
    <xf numFmtId="0" fontId="27" fillId="0" borderId="0" xfId="0" applyFont="1" applyAlignment="1">
      <alignment horizontal="right"/>
    </xf>
    <xf numFmtId="43" fontId="27" fillId="0" borderId="0" xfId="3" applyFont="1"/>
    <xf numFmtId="0" fontId="27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6" fillId="0" borderId="0" xfId="0" applyFont="1"/>
    <xf numFmtId="43" fontId="27" fillId="0" borderId="0" xfId="3" applyFont="1" applyAlignment="1">
      <alignment horizontal="left"/>
    </xf>
    <xf numFmtId="0" fontId="28" fillId="0" borderId="0" xfId="0" applyFont="1"/>
    <xf numFmtId="0" fontId="29" fillId="0" borderId="0" xfId="0" applyFont="1"/>
    <xf numFmtId="187" fontId="21" fillId="0" borderId="4" xfId="3" applyNumberFormat="1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3" fillId="0" borderId="7" xfId="2" applyFont="1" applyBorder="1" applyAlignment="1">
      <alignment horizontal="right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87" fontId="6" fillId="0" borderId="1" xfId="3" applyNumberFormat="1" applyFont="1" applyBorder="1" applyAlignment="1">
      <alignment horizontal="center" vertical="center"/>
    </xf>
    <xf numFmtId="187" fontId="6" fillId="0" borderId="11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2" xfId="3" applyNumberFormat="1" applyFont="1" applyBorder="1" applyAlignment="1">
      <alignment horizontal="center" vertical="center"/>
    </xf>
    <xf numFmtId="187" fontId="6" fillId="0" borderId="0" xfId="3" applyNumberFormat="1" applyFont="1" applyBorder="1" applyAlignment="1">
      <alignment horizontal="center" vertical="center"/>
    </xf>
    <xf numFmtId="187" fontId="6" fillId="0" borderId="9" xfId="3" applyNumberFormat="1" applyFont="1" applyBorder="1" applyAlignment="1">
      <alignment horizontal="center" vertical="center"/>
    </xf>
    <xf numFmtId="187" fontId="8" fillId="0" borderId="12" xfId="3" applyNumberFormat="1" applyFont="1" applyBorder="1" applyAlignment="1">
      <alignment horizontal="center"/>
    </xf>
    <xf numFmtId="187" fontId="8" fillId="0" borderId="13" xfId="3" applyNumberFormat="1" applyFont="1" applyBorder="1" applyAlignment="1">
      <alignment horizontal="center"/>
    </xf>
    <xf numFmtId="187" fontId="8" fillId="0" borderId="1" xfId="3" applyNumberFormat="1" applyFont="1" applyBorder="1" applyAlignment="1">
      <alignment horizontal="center" vertical="center"/>
    </xf>
    <xf numFmtId="187" fontId="8" fillId="0" borderId="2" xfId="3" applyNumberFormat="1" applyFont="1" applyBorder="1" applyAlignment="1">
      <alignment horizontal="center" vertical="center"/>
    </xf>
    <xf numFmtId="187" fontId="8" fillId="0" borderId="5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7">
    <cellStyle name="Comma" xfId="3" builtinId="3"/>
    <cellStyle name="Comma 2" xfId="1"/>
    <cellStyle name="Comma 3" xfId="5"/>
    <cellStyle name="Comma 4" xfId="6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133350</xdr:colOff>
      <xdr:row>26</xdr:row>
      <xdr:rowOff>219075</xdr:rowOff>
    </xdr:to>
    <xdr:grpSp>
      <xdr:nvGrpSpPr>
        <xdr:cNvPr id="7" name="Group 137"/>
        <xdr:cNvGrpSpPr>
          <a:grpSpLocks/>
        </xdr:cNvGrpSpPr>
      </xdr:nvGrpSpPr>
      <xdr:grpSpPr bwMode="auto">
        <a:xfrm>
          <a:off x="11820525" y="0"/>
          <a:ext cx="742950" cy="7572375"/>
          <a:chOff x="1003" y="0"/>
          <a:chExt cx="58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0</xdr:colOff>
      <xdr:row>28</xdr:row>
      <xdr:rowOff>0</xdr:rowOff>
    </xdr:from>
    <xdr:to>
      <xdr:col>30</xdr:col>
      <xdr:colOff>123825</xdr:colOff>
      <xdr:row>52</xdr:row>
      <xdr:rowOff>57150</xdr:rowOff>
    </xdr:to>
    <xdr:grpSp>
      <xdr:nvGrpSpPr>
        <xdr:cNvPr id="12" name="Group 249"/>
        <xdr:cNvGrpSpPr>
          <a:grpSpLocks/>
        </xdr:cNvGrpSpPr>
      </xdr:nvGrpSpPr>
      <xdr:grpSpPr bwMode="auto">
        <a:xfrm>
          <a:off x="11820525" y="7677150"/>
          <a:ext cx="733425" cy="7267575"/>
          <a:chOff x="1000" y="0"/>
          <a:chExt cx="57" cy="68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1552575</xdr:colOff>
      <xdr:row>0</xdr:row>
      <xdr:rowOff>0</xdr:rowOff>
    </xdr:from>
    <xdr:to>
      <xdr:col>19</xdr:col>
      <xdr:colOff>28575</xdr:colOff>
      <xdr:row>17</xdr:row>
      <xdr:rowOff>247650</xdr:rowOff>
    </xdr:to>
    <xdr:grpSp>
      <xdr:nvGrpSpPr>
        <xdr:cNvPr id="15" name="Group 137"/>
        <xdr:cNvGrpSpPr>
          <a:grpSpLocks/>
        </xdr:cNvGrpSpPr>
      </xdr:nvGrpSpPr>
      <xdr:grpSpPr bwMode="auto">
        <a:xfrm>
          <a:off x="9224530" y="0"/>
          <a:ext cx="508288" cy="5720195"/>
          <a:chOff x="1003" y="0"/>
          <a:chExt cx="58" cy="706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1</xdr:rowOff>
    </xdr:from>
    <xdr:to>
      <xdr:col>29</xdr:col>
      <xdr:colOff>0</xdr:colOff>
      <xdr:row>22</xdr:row>
      <xdr:rowOff>209551</xdr:rowOff>
    </xdr:to>
    <xdr:grpSp>
      <xdr:nvGrpSpPr>
        <xdr:cNvPr id="10" name="Group 249"/>
        <xdr:cNvGrpSpPr>
          <a:grpSpLocks/>
        </xdr:cNvGrpSpPr>
      </xdr:nvGrpSpPr>
      <xdr:grpSpPr bwMode="auto">
        <a:xfrm>
          <a:off x="9416143" y="1"/>
          <a:ext cx="503464" cy="6142264"/>
          <a:chOff x="1000" y="0"/>
          <a:chExt cx="5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8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43</xdr:row>
      <xdr:rowOff>0</xdr:rowOff>
    </xdr:from>
    <xdr:to>
      <xdr:col>20</xdr:col>
      <xdr:colOff>0</xdr:colOff>
      <xdr:row>43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65</xdr:row>
      <xdr:rowOff>0</xdr:rowOff>
    </xdr:from>
    <xdr:to>
      <xdr:col>20</xdr:col>
      <xdr:colOff>0</xdr:colOff>
      <xdr:row>65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67700" y="113157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87</xdr:row>
      <xdr:rowOff>0</xdr:rowOff>
    </xdr:from>
    <xdr:to>
      <xdr:col>20</xdr:col>
      <xdr:colOff>0</xdr:colOff>
      <xdr:row>87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906250" y="16154400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21</xdr:col>
      <xdr:colOff>304800</xdr:colOff>
      <xdr:row>24</xdr:row>
      <xdr:rowOff>145676</xdr:rowOff>
    </xdr:to>
    <xdr:grpSp>
      <xdr:nvGrpSpPr>
        <xdr:cNvPr id="21" name="Group 137"/>
        <xdr:cNvGrpSpPr>
          <a:grpSpLocks/>
        </xdr:cNvGrpSpPr>
      </xdr:nvGrpSpPr>
      <xdr:grpSpPr bwMode="auto">
        <a:xfrm>
          <a:off x="10466294" y="0"/>
          <a:ext cx="528918" cy="6622676"/>
          <a:chOff x="1003" y="0"/>
          <a:chExt cx="58" cy="706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104775</xdr:colOff>
      <xdr:row>0</xdr:row>
      <xdr:rowOff>0</xdr:rowOff>
    </xdr:from>
    <xdr:to>
      <xdr:col>19</xdr:col>
      <xdr:colOff>0</xdr:colOff>
      <xdr:row>31</xdr:row>
      <xdr:rowOff>0</xdr:rowOff>
    </xdr:to>
    <xdr:grpSp>
      <xdr:nvGrpSpPr>
        <xdr:cNvPr id="15" name="Group 249"/>
        <xdr:cNvGrpSpPr>
          <a:grpSpLocks/>
        </xdr:cNvGrpSpPr>
      </xdr:nvGrpSpPr>
      <xdr:grpSpPr bwMode="auto">
        <a:xfrm>
          <a:off x="10275358" y="0"/>
          <a:ext cx="625475" cy="6868583"/>
          <a:chOff x="1000" y="0"/>
          <a:chExt cx="57" cy="68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70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4"/>
  <sheetViews>
    <sheetView showGridLines="0" view="pageBreakPreview" zoomScaleNormal="100" zoomScaleSheetLayoutView="100" workbookViewId="0">
      <selection activeCell="K22" sqref="K22"/>
    </sheetView>
  </sheetViews>
  <sheetFormatPr defaultColWidth="9.09765625" defaultRowHeight="21.75"/>
  <cols>
    <col min="1" max="1" width="1.296875" style="7" customWidth="1"/>
    <col min="2" max="2" width="4.3984375" style="7" customWidth="1"/>
    <col min="3" max="3" width="3.19921875" style="7" customWidth="1"/>
    <col min="4" max="4" width="0.8984375" style="7" customWidth="1"/>
    <col min="5" max="22" width="4.5" style="7" customWidth="1"/>
    <col min="23" max="23" width="4.09765625" style="7" bestFit="1" customWidth="1"/>
    <col min="24" max="24" width="5.796875" style="7" bestFit="1" customWidth="1"/>
    <col min="25" max="25" width="4.69921875" style="7" bestFit="1" customWidth="1"/>
    <col min="26" max="26" width="8.3984375" style="7" bestFit="1" customWidth="1"/>
    <col min="27" max="27" width="1.296875" style="7" customWidth="1"/>
    <col min="28" max="28" width="9" style="7" customWidth="1"/>
    <col min="29" max="29" width="2.296875" style="7" customWidth="1"/>
    <col min="30" max="30" width="4.09765625" style="7" customWidth="1"/>
    <col min="31" max="31" width="9.09765625" style="7"/>
    <col min="32" max="32" width="31.09765625" style="7" bestFit="1" customWidth="1"/>
    <col min="33" max="33" width="9.09765625" style="7"/>
    <col min="34" max="34" width="21.8984375" style="7" bestFit="1" customWidth="1"/>
    <col min="35" max="36" width="10.69921875" style="7" bestFit="1" customWidth="1"/>
    <col min="37" max="50" width="12.69921875" style="7" bestFit="1" customWidth="1"/>
    <col min="51" max="51" width="20.3984375" style="7" bestFit="1" customWidth="1"/>
    <col min="52" max="52" width="14.296875" style="7" bestFit="1" customWidth="1"/>
    <col min="53" max="53" width="22.296875" style="7" bestFit="1" customWidth="1"/>
    <col min="54" max="54" width="30.09765625" style="7" bestFit="1" customWidth="1"/>
    <col min="55" max="55" width="31.296875" style="7" bestFit="1" customWidth="1"/>
    <col min="56" max="256" width="9.09765625" style="7"/>
    <col min="257" max="257" width="1.296875" style="7" customWidth="1"/>
    <col min="258" max="258" width="5.8984375" style="7" customWidth="1"/>
    <col min="259" max="259" width="4.09765625" style="7" customWidth="1"/>
    <col min="260" max="260" width="2.296875" style="7" customWidth="1"/>
    <col min="261" max="261" width="6.3984375" style="7" bestFit="1" customWidth="1"/>
    <col min="262" max="271" width="5.69921875" style="7" bestFit="1" customWidth="1"/>
    <col min="272" max="273" width="5.69921875" style="7" customWidth="1"/>
    <col min="274" max="274" width="6.296875" style="7" customWidth="1"/>
    <col min="275" max="278" width="5.69921875" style="7" bestFit="1" customWidth="1"/>
    <col min="279" max="279" width="5.59765625" style="7" customWidth="1"/>
    <col min="280" max="280" width="6.69921875" style="7" bestFit="1" customWidth="1"/>
    <col min="281" max="281" width="7.69921875" style="7" customWidth="1"/>
    <col min="282" max="282" width="11.69921875" style="7" customWidth="1"/>
    <col min="283" max="283" width="1.296875" style="7" customWidth="1"/>
    <col min="284" max="284" width="13.69921875" style="7" customWidth="1"/>
    <col min="285" max="285" width="2.296875" style="7" customWidth="1"/>
    <col min="286" max="286" width="4.09765625" style="7" customWidth="1"/>
    <col min="287" max="287" width="9.09765625" style="7"/>
    <col min="288" max="288" width="31.09765625" style="7" bestFit="1" customWidth="1"/>
    <col min="289" max="289" width="9.09765625" style="7"/>
    <col min="290" max="290" width="21.8984375" style="7" bestFit="1" customWidth="1"/>
    <col min="291" max="292" width="10.69921875" style="7" bestFit="1" customWidth="1"/>
    <col min="293" max="306" width="12.69921875" style="7" bestFit="1" customWidth="1"/>
    <col min="307" max="307" width="20.3984375" style="7" bestFit="1" customWidth="1"/>
    <col min="308" max="308" width="14.296875" style="7" bestFit="1" customWidth="1"/>
    <col min="309" max="309" width="22.296875" style="7" bestFit="1" customWidth="1"/>
    <col min="310" max="310" width="30.09765625" style="7" bestFit="1" customWidth="1"/>
    <col min="311" max="311" width="31.296875" style="7" bestFit="1" customWidth="1"/>
    <col min="312" max="512" width="9.09765625" style="7"/>
    <col min="513" max="513" width="1.296875" style="7" customWidth="1"/>
    <col min="514" max="514" width="5.8984375" style="7" customWidth="1"/>
    <col min="515" max="515" width="4.09765625" style="7" customWidth="1"/>
    <col min="516" max="516" width="2.296875" style="7" customWidth="1"/>
    <col min="517" max="517" width="6.3984375" style="7" bestFit="1" customWidth="1"/>
    <col min="518" max="527" width="5.69921875" style="7" bestFit="1" customWidth="1"/>
    <col min="528" max="529" width="5.69921875" style="7" customWidth="1"/>
    <col min="530" max="530" width="6.296875" style="7" customWidth="1"/>
    <col min="531" max="534" width="5.69921875" style="7" bestFit="1" customWidth="1"/>
    <col min="535" max="535" width="5.59765625" style="7" customWidth="1"/>
    <col min="536" max="536" width="6.69921875" style="7" bestFit="1" customWidth="1"/>
    <col min="537" max="537" width="7.69921875" style="7" customWidth="1"/>
    <col min="538" max="538" width="11.69921875" style="7" customWidth="1"/>
    <col min="539" max="539" width="1.296875" style="7" customWidth="1"/>
    <col min="540" max="540" width="13.69921875" style="7" customWidth="1"/>
    <col min="541" max="541" width="2.296875" style="7" customWidth="1"/>
    <col min="542" max="542" width="4.09765625" style="7" customWidth="1"/>
    <col min="543" max="543" width="9.09765625" style="7"/>
    <col min="544" max="544" width="31.09765625" style="7" bestFit="1" customWidth="1"/>
    <col min="545" max="545" width="9.09765625" style="7"/>
    <col min="546" max="546" width="21.8984375" style="7" bestFit="1" customWidth="1"/>
    <col min="547" max="548" width="10.69921875" style="7" bestFit="1" customWidth="1"/>
    <col min="549" max="562" width="12.69921875" style="7" bestFit="1" customWidth="1"/>
    <col min="563" max="563" width="20.3984375" style="7" bestFit="1" customWidth="1"/>
    <col min="564" max="564" width="14.296875" style="7" bestFit="1" customWidth="1"/>
    <col min="565" max="565" width="22.296875" style="7" bestFit="1" customWidth="1"/>
    <col min="566" max="566" width="30.09765625" style="7" bestFit="1" customWidth="1"/>
    <col min="567" max="567" width="31.296875" style="7" bestFit="1" customWidth="1"/>
    <col min="568" max="768" width="9.09765625" style="7"/>
    <col min="769" max="769" width="1.296875" style="7" customWidth="1"/>
    <col min="770" max="770" width="5.8984375" style="7" customWidth="1"/>
    <col min="771" max="771" width="4.09765625" style="7" customWidth="1"/>
    <col min="772" max="772" width="2.296875" style="7" customWidth="1"/>
    <col min="773" max="773" width="6.3984375" style="7" bestFit="1" customWidth="1"/>
    <col min="774" max="783" width="5.69921875" style="7" bestFit="1" customWidth="1"/>
    <col min="784" max="785" width="5.69921875" style="7" customWidth="1"/>
    <col min="786" max="786" width="6.296875" style="7" customWidth="1"/>
    <col min="787" max="790" width="5.69921875" style="7" bestFit="1" customWidth="1"/>
    <col min="791" max="791" width="5.59765625" style="7" customWidth="1"/>
    <col min="792" max="792" width="6.69921875" style="7" bestFit="1" customWidth="1"/>
    <col min="793" max="793" width="7.69921875" style="7" customWidth="1"/>
    <col min="794" max="794" width="11.69921875" style="7" customWidth="1"/>
    <col min="795" max="795" width="1.296875" style="7" customWidth="1"/>
    <col min="796" max="796" width="13.69921875" style="7" customWidth="1"/>
    <col min="797" max="797" width="2.296875" style="7" customWidth="1"/>
    <col min="798" max="798" width="4.09765625" style="7" customWidth="1"/>
    <col min="799" max="799" width="9.09765625" style="7"/>
    <col min="800" max="800" width="31.09765625" style="7" bestFit="1" customWidth="1"/>
    <col min="801" max="801" width="9.09765625" style="7"/>
    <col min="802" max="802" width="21.8984375" style="7" bestFit="1" customWidth="1"/>
    <col min="803" max="804" width="10.69921875" style="7" bestFit="1" customWidth="1"/>
    <col min="805" max="818" width="12.69921875" style="7" bestFit="1" customWidth="1"/>
    <col min="819" max="819" width="20.3984375" style="7" bestFit="1" customWidth="1"/>
    <col min="820" max="820" width="14.296875" style="7" bestFit="1" customWidth="1"/>
    <col min="821" max="821" width="22.296875" style="7" bestFit="1" customWidth="1"/>
    <col min="822" max="822" width="30.09765625" style="7" bestFit="1" customWidth="1"/>
    <col min="823" max="823" width="31.296875" style="7" bestFit="1" customWidth="1"/>
    <col min="824" max="1024" width="9.09765625" style="7"/>
    <col min="1025" max="1025" width="1.296875" style="7" customWidth="1"/>
    <col min="1026" max="1026" width="5.8984375" style="7" customWidth="1"/>
    <col min="1027" max="1027" width="4.09765625" style="7" customWidth="1"/>
    <col min="1028" max="1028" width="2.296875" style="7" customWidth="1"/>
    <col min="1029" max="1029" width="6.3984375" style="7" bestFit="1" customWidth="1"/>
    <col min="1030" max="1039" width="5.69921875" style="7" bestFit="1" customWidth="1"/>
    <col min="1040" max="1041" width="5.69921875" style="7" customWidth="1"/>
    <col min="1042" max="1042" width="6.296875" style="7" customWidth="1"/>
    <col min="1043" max="1046" width="5.69921875" style="7" bestFit="1" customWidth="1"/>
    <col min="1047" max="1047" width="5.59765625" style="7" customWidth="1"/>
    <col min="1048" max="1048" width="6.69921875" style="7" bestFit="1" customWidth="1"/>
    <col min="1049" max="1049" width="7.69921875" style="7" customWidth="1"/>
    <col min="1050" max="1050" width="11.69921875" style="7" customWidth="1"/>
    <col min="1051" max="1051" width="1.296875" style="7" customWidth="1"/>
    <col min="1052" max="1052" width="13.69921875" style="7" customWidth="1"/>
    <col min="1053" max="1053" width="2.296875" style="7" customWidth="1"/>
    <col min="1054" max="1054" width="4.09765625" style="7" customWidth="1"/>
    <col min="1055" max="1055" width="9.09765625" style="7"/>
    <col min="1056" max="1056" width="31.09765625" style="7" bestFit="1" customWidth="1"/>
    <col min="1057" max="1057" width="9.09765625" style="7"/>
    <col min="1058" max="1058" width="21.8984375" style="7" bestFit="1" customWidth="1"/>
    <col min="1059" max="1060" width="10.69921875" style="7" bestFit="1" customWidth="1"/>
    <col min="1061" max="1074" width="12.69921875" style="7" bestFit="1" customWidth="1"/>
    <col min="1075" max="1075" width="20.3984375" style="7" bestFit="1" customWidth="1"/>
    <col min="1076" max="1076" width="14.296875" style="7" bestFit="1" customWidth="1"/>
    <col min="1077" max="1077" width="22.296875" style="7" bestFit="1" customWidth="1"/>
    <col min="1078" max="1078" width="30.09765625" style="7" bestFit="1" customWidth="1"/>
    <col min="1079" max="1079" width="31.296875" style="7" bestFit="1" customWidth="1"/>
    <col min="1080" max="1280" width="9.09765625" style="7"/>
    <col min="1281" max="1281" width="1.296875" style="7" customWidth="1"/>
    <col min="1282" max="1282" width="5.8984375" style="7" customWidth="1"/>
    <col min="1283" max="1283" width="4.09765625" style="7" customWidth="1"/>
    <col min="1284" max="1284" width="2.296875" style="7" customWidth="1"/>
    <col min="1285" max="1285" width="6.3984375" style="7" bestFit="1" customWidth="1"/>
    <col min="1286" max="1295" width="5.69921875" style="7" bestFit="1" customWidth="1"/>
    <col min="1296" max="1297" width="5.69921875" style="7" customWidth="1"/>
    <col min="1298" max="1298" width="6.296875" style="7" customWidth="1"/>
    <col min="1299" max="1302" width="5.69921875" style="7" bestFit="1" customWidth="1"/>
    <col min="1303" max="1303" width="5.59765625" style="7" customWidth="1"/>
    <col min="1304" max="1304" width="6.69921875" style="7" bestFit="1" customWidth="1"/>
    <col min="1305" max="1305" width="7.69921875" style="7" customWidth="1"/>
    <col min="1306" max="1306" width="11.69921875" style="7" customWidth="1"/>
    <col min="1307" max="1307" width="1.296875" style="7" customWidth="1"/>
    <col min="1308" max="1308" width="13.69921875" style="7" customWidth="1"/>
    <col min="1309" max="1309" width="2.296875" style="7" customWidth="1"/>
    <col min="1310" max="1310" width="4.09765625" style="7" customWidth="1"/>
    <col min="1311" max="1311" width="9.09765625" style="7"/>
    <col min="1312" max="1312" width="31.09765625" style="7" bestFit="1" customWidth="1"/>
    <col min="1313" max="1313" width="9.09765625" style="7"/>
    <col min="1314" max="1314" width="21.8984375" style="7" bestFit="1" customWidth="1"/>
    <col min="1315" max="1316" width="10.69921875" style="7" bestFit="1" customWidth="1"/>
    <col min="1317" max="1330" width="12.69921875" style="7" bestFit="1" customWidth="1"/>
    <col min="1331" max="1331" width="20.3984375" style="7" bestFit="1" customWidth="1"/>
    <col min="1332" max="1332" width="14.296875" style="7" bestFit="1" customWidth="1"/>
    <col min="1333" max="1333" width="22.296875" style="7" bestFit="1" customWidth="1"/>
    <col min="1334" max="1334" width="30.09765625" style="7" bestFit="1" customWidth="1"/>
    <col min="1335" max="1335" width="31.296875" style="7" bestFit="1" customWidth="1"/>
    <col min="1336" max="1536" width="9.09765625" style="7"/>
    <col min="1537" max="1537" width="1.296875" style="7" customWidth="1"/>
    <col min="1538" max="1538" width="5.8984375" style="7" customWidth="1"/>
    <col min="1539" max="1539" width="4.09765625" style="7" customWidth="1"/>
    <col min="1540" max="1540" width="2.296875" style="7" customWidth="1"/>
    <col min="1541" max="1541" width="6.3984375" style="7" bestFit="1" customWidth="1"/>
    <col min="1542" max="1551" width="5.69921875" style="7" bestFit="1" customWidth="1"/>
    <col min="1552" max="1553" width="5.69921875" style="7" customWidth="1"/>
    <col min="1554" max="1554" width="6.296875" style="7" customWidth="1"/>
    <col min="1555" max="1558" width="5.69921875" style="7" bestFit="1" customWidth="1"/>
    <col min="1559" max="1559" width="5.59765625" style="7" customWidth="1"/>
    <col min="1560" max="1560" width="6.69921875" style="7" bestFit="1" customWidth="1"/>
    <col min="1561" max="1561" width="7.69921875" style="7" customWidth="1"/>
    <col min="1562" max="1562" width="11.69921875" style="7" customWidth="1"/>
    <col min="1563" max="1563" width="1.296875" style="7" customWidth="1"/>
    <col min="1564" max="1564" width="13.69921875" style="7" customWidth="1"/>
    <col min="1565" max="1565" width="2.296875" style="7" customWidth="1"/>
    <col min="1566" max="1566" width="4.09765625" style="7" customWidth="1"/>
    <col min="1567" max="1567" width="9.09765625" style="7"/>
    <col min="1568" max="1568" width="31.09765625" style="7" bestFit="1" customWidth="1"/>
    <col min="1569" max="1569" width="9.09765625" style="7"/>
    <col min="1570" max="1570" width="21.8984375" style="7" bestFit="1" customWidth="1"/>
    <col min="1571" max="1572" width="10.69921875" style="7" bestFit="1" customWidth="1"/>
    <col min="1573" max="1586" width="12.69921875" style="7" bestFit="1" customWidth="1"/>
    <col min="1587" max="1587" width="20.3984375" style="7" bestFit="1" customWidth="1"/>
    <col min="1588" max="1588" width="14.296875" style="7" bestFit="1" customWidth="1"/>
    <col min="1589" max="1589" width="22.296875" style="7" bestFit="1" customWidth="1"/>
    <col min="1590" max="1590" width="30.09765625" style="7" bestFit="1" customWidth="1"/>
    <col min="1591" max="1591" width="31.296875" style="7" bestFit="1" customWidth="1"/>
    <col min="1592" max="1792" width="9.09765625" style="7"/>
    <col min="1793" max="1793" width="1.296875" style="7" customWidth="1"/>
    <col min="1794" max="1794" width="5.8984375" style="7" customWidth="1"/>
    <col min="1795" max="1795" width="4.09765625" style="7" customWidth="1"/>
    <col min="1796" max="1796" width="2.296875" style="7" customWidth="1"/>
    <col min="1797" max="1797" width="6.3984375" style="7" bestFit="1" customWidth="1"/>
    <col min="1798" max="1807" width="5.69921875" style="7" bestFit="1" customWidth="1"/>
    <col min="1808" max="1809" width="5.69921875" style="7" customWidth="1"/>
    <col min="1810" max="1810" width="6.296875" style="7" customWidth="1"/>
    <col min="1811" max="1814" width="5.69921875" style="7" bestFit="1" customWidth="1"/>
    <col min="1815" max="1815" width="5.59765625" style="7" customWidth="1"/>
    <col min="1816" max="1816" width="6.69921875" style="7" bestFit="1" customWidth="1"/>
    <col min="1817" max="1817" width="7.69921875" style="7" customWidth="1"/>
    <col min="1818" max="1818" width="11.69921875" style="7" customWidth="1"/>
    <col min="1819" max="1819" width="1.296875" style="7" customWidth="1"/>
    <col min="1820" max="1820" width="13.69921875" style="7" customWidth="1"/>
    <col min="1821" max="1821" width="2.296875" style="7" customWidth="1"/>
    <col min="1822" max="1822" width="4.09765625" style="7" customWidth="1"/>
    <col min="1823" max="1823" width="9.09765625" style="7"/>
    <col min="1824" max="1824" width="31.09765625" style="7" bestFit="1" customWidth="1"/>
    <col min="1825" max="1825" width="9.09765625" style="7"/>
    <col min="1826" max="1826" width="21.8984375" style="7" bestFit="1" customWidth="1"/>
    <col min="1827" max="1828" width="10.69921875" style="7" bestFit="1" customWidth="1"/>
    <col min="1829" max="1842" width="12.69921875" style="7" bestFit="1" customWidth="1"/>
    <col min="1843" max="1843" width="20.3984375" style="7" bestFit="1" customWidth="1"/>
    <col min="1844" max="1844" width="14.296875" style="7" bestFit="1" customWidth="1"/>
    <col min="1845" max="1845" width="22.296875" style="7" bestFit="1" customWidth="1"/>
    <col min="1846" max="1846" width="30.09765625" style="7" bestFit="1" customWidth="1"/>
    <col min="1847" max="1847" width="31.296875" style="7" bestFit="1" customWidth="1"/>
    <col min="1848" max="2048" width="9.09765625" style="7"/>
    <col min="2049" max="2049" width="1.296875" style="7" customWidth="1"/>
    <col min="2050" max="2050" width="5.8984375" style="7" customWidth="1"/>
    <col min="2051" max="2051" width="4.09765625" style="7" customWidth="1"/>
    <col min="2052" max="2052" width="2.296875" style="7" customWidth="1"/>
    <col min="2053" max="2053" width="6.3984375" style="7" bestFit="1" customWidth="1"/>
    <col min="2054" max="2063" width="5.69921875" style="7" bestFit="1" customWidth="1"/>
    <col min="2064" max="2065" width="5.69921875" style="7" customWidth="1"/>
    <col min="2066" max="2066" width="6.296875" style="7" customWidth="1"/>
    <col min="2067" max="2070" width="5.69921875" style="7" bestFit="1" customWidth="1"/>
    <col min="2071" max="2071" width="5.59765625" style="7" customWidth="1"/>
    <col min="2072" max="2072" width="6.69921875" style="7" bestFit="1" customWidth="1"/>
    <col min="2073" max="2073" width="7.69921875" style="7" customWidth="1"/>
    <col min="2074" max="2074" width="11.69921875" style="7" customWidth="1"/>
    <col min="2075" max="2075" width="1.296875" style="7" customWidth="1"/>
    <col min="2076" max="2076" width="13.69921875" style="7" customWidth="1"/>
    <col min="2077" max="2077" width="2.296875" style="7" customWidth="1"/>
    <col min="2078" max="2078" width="4.09765625" style="7" customWidth="1"/>
    <col min="2079" max="2079" width="9.09765625" style="7"/>
    <col min="2080" max="2080" width="31.09765625" style="7" bestFit="1" customWidth="1"/>
    <col min="2081" max="2081" width="9.09765625" style="7"/>
    <col min="2082" max="2082" width="21.8984375" style="7" bestFit="1" customWidth="1"/>
    <col min="2083" max="2084" width="10.69921875" style="7" bestFit="1" customWidth="1"/>
    <col min="2085" max="2098" width="12.69921875" style="7" bestFit="1" customWidth="1"/>
    <col min="2099" max="2099" width="20.3984375" style="7" bestFit="1" customWidth="1"/>
    <col min="2100" max="2100" width="14.296875" style="7" bestFit="1" customWidth="1"/>
    <col min="2101" max="2101" width="22.296875" style="7" bestFit="1" customWidth="1"/>
    <col min="2102" max="2102" width="30.09765625" style="7" bestFit="1" customWidth="1"/>
    <col min="2103" max="2103" width="31.296875" style="7" bestFit="1" customWidth="1"/>
    <col min="2104" max="2304" width="9.09765625" style="7"/>
    <col min="2305" max="2305" width="1.296875" style="7" customWidth="1"/>
    <col min="2306" max="2306" width="5.8984375" style="7" customWidth="1"/>
    <col min="2307" max="2307" width="4.09765625" style="7" customWidth="1"/>
    <col min="2308" max="2308" width="2.296875" style="7" customWidth="1"/>
    <col min="2309" max="2309" width="6.3984375" style="7" bestFit="1" customWidth="1"/>
    <col min="2310" max="2319" width="5.69921875" style="7" bestFit="1" customWidth="1"/>
    <col min="2320" max="2321" width="5.69921875" style="7" customWidth="1"/>
    <col min="2322" max="2322" width="6.296875" style="7" customWidth="1"/>
    <col min="2323" max="2326" width="5.69921875" style="7" bestFit="1" customWidth="1"/>
    <col min="2327" max="2327" width="5.59765625" style="7" customWidth="1"/>
    <col min="2328" max="2328" width="6.69921875" style="7" bestFit="1" customWidth="1"/>
    <col min="2329" max="2329" width="7.69921875" style="7" customWidth="1"/>
    <col min="2330" max="2330" width="11.69921875" style="7" customWidth="1"/>
    <col min="2331" max="2331" width="1.296875" style="7" customWidth="1"/>
    <col min="2332" max="2332" width="13.69921875" style="7" customWidth="1"/>
    <col min="2333" max="2333" width="2.296875" style="7" customWidth="1"/>
    <col min="2334" max="2334" width="4.09765625" style="7" customWidth="1"/>
    <col min="2335" max="2335" width="9.09765625" style="7"/>
    <col min="2336" max="2336" width="31.09765625" style="7" bestFit="1" customWidth="1"/>
    <col min="2337" max="2337" width="9.09765625" style="7"/>
    <col min="2338" max="2338" width="21.8984375" style="7" bestFit="1" customWidth="1"/>
    <col min="2339" max="2340" width="10.69921875" style="7" bestFit="1" customWidth="1"/>
    <col min="2341" max="2354" width="12.69921875" style="7" bestFit="1" customWidth="1"/>
    <col min="2355" max="2355" width="20.3984375" style="7" bestFit="1" customWidth="1"/>
    <col min="2356" max="2356" width="14.296875" style="7" bestFit="1" customWidth="1"/>
    <col min="2357" max="2357" width="22.296875" style="7" bestFit="1" customWidth="1"/>
    <col min="2358" max="2358" width="30.09765625" style="7" bestFit="1" customWidth="1"/>
    <col min="2359" max="2359" width="31.296875" style="7" bestFit="1" customWidth="1"/>
    <col min="2360" max="2560" width="9.09765625" style="7"/>
    <col min="2561" max="2561" width="1.296875" style="7" customWidth="1"/>
    <col min="2562" max="2562" width="5.8984375" style="7" customWidth="1"/>
    <col min="2563" max="2563" width="4.09765625" style="7" customWidth="1"/>
    <col min="2564" max="2564" width="2.296875" style="7" customWidth="1"/>
    <col min="2565" max="2565" width="6.3984375" style="7" bestFit="1" customWidth="1"/>
    <col min="2566" max="2575" width="5.69921875" style="7" bestFit="1" customWidth="1"/>
    <col min="2576" max="2577" width="5.69921875" style="7" customWidth="1"/>
    <col min="2578" max="2578" width="6.296875" style="7" customWidth="1"/>
    <col min="2579" max="2582" width="5.69921875" style="7" bestFit="1" customWidth="1"/>
    <col min="2583" max="2583" width="5.59765625" style="7" customWidth="1"/>
    <col min="2584" max="2584" width="6.69921875" style="7" bestFit="1" customWidth="1"/>
    <col min="2585" max="2585" width="7.69921875" style="7" customWidth="1"/>
    <col min="2586" max="2586" width="11.69921875" style="7" customWidth="1"/>
    <col min="2587" max="2587" width="1.296875" style="7" customWidth="1"/>
    <col min="2588" max="2588" width="13.69921875" style="7" customWidth="1"/>
    <col min="2589" max="2589" width="2.296875" style="7" customWidth="1"/>
    <col min="2590" max="2590" width="4.09765625" style="7" customWidth="1"/>
    <col min="2591" max="2591" width="9.09765625" style="7"/>
    <col min="2592" max="2592" width="31.09765625" style="7" bestFit="1" customWidth="1"/>
    <col min="2593" max="2593" width="9.09765625" style="7"/>
    <col min="2594" max="2594" width="21.8984375" style="7" bestFit="1" customWidth="1"/>
    <col min="2595" max="2596" width="10.69921875" style="7" bestFit="1" customWidth="1"/>
    <col min="2597" max="2610" width="12.69921875" style="7" bestFit="1" customWidth="1"/>
    <col min="2611" max="2611" width="20.3984375" style="7" bestFit="1" customWidth="1"/>
    <col min="2612" max="2612" width="14.296875" style="7" bestFit="1" customWidth="1"/>
    <col min="2613" max="2613" width="22.296875" style="7" bestFit="1" customWidth="1"/>
    <col min="2614" max="2614" width="30.09765625" style="7" bestFit="1" customWidth="1"/>
    <col min="2615" max="2615" width="31.296875" style="7" bestFit="1" customWidth="1"/>
    <col min="2616" max="2816" width="9.09765625" style="7"/>
    <col min="2817" max="2817" width="1.296875" style="7" customWidth="1"/>
    <col min="2818" max="2818" width="5.8984375" style="7" customWidth="1"/>
    <col min="2819" max="2819" width="4.09765625" style="7" customWidth="1"/>
    <col min="2820" max="2820" width="2.296875" style="7" customWidth="1"/>
    <col min="2821" max="2821" width="6.3984375" style="7" bestFit="1" customWidth="1"/>
    <col min="2822" max="2831" width="5.69921875" style="7" bestFit="1" customWidth="1"/>
    <col min="2832" max="2833" width="5.69921875" style="7" customWidth="1"/>
    <col min="2834" max="2834" width="6.296875" style="7" customWidth="1"/>
    <col min="2835" max="2838" width="5.69921875" style="7" bestFit="1" customWidth="1"/>
    <col min="2839" max="2839" width="5.59765625" style="7" customWidth="1"/>
    <col min="2840" max="2840" width="6.69921875" style="7" bestFit="1" customWidth="1"/>
    <col min="2841" max="2841" width="7.69921875" style="7" customWidth="1"/>
    <col min="2842" max="2842" width="11.69921875" style="7" customWidth="1"/>
    <col min="2843" max="2843" width="1.296875" style="7" customWidth="1"/>
    <col min="2844" max="2844" width="13.69921875" style="7" customWidth="1"/>
    <col min="2845" max="2845" width="2.296875" style="7" customWidth="1"/>
    <col min="2846" max="2846" width="4.09765625" style="7" customWidth="1"/>
    <col min="2847" max="2847" width="9.09765625" style="7"/>
    <col min="2848" max="2848" width="31.09765625" style="7" bestFit="1" customWidth="1"/>
    <col min="2849" max="2849" width="9.09765625" style="7"/>
    <col min="2850" max="2850" width="21.8984375" style="7" bestFit="1" customWidth="1"/>
    <col min="2851" max="2852" width="10.69921875" style="7" bestFit="1" customWidth="1"/>
    <col min="2853" max="2866" width="12.69921875" style="7" bestFit="1" customWidth="1"/>
    <col min="2867" max="2867" width="20.3984375" style="7" bestFit="1" customWidth="1"/>
    <col min="2868" max="2868" width="14.296875" style="7" bestFit="1" customWidth="1"/>
    <col min="2869" max="2869" width="22.296875" style="7" bestFit="1" customWidth="1"/>
    <col min="2870" max="2870" width="30.09765625" style="7" bestFit="1" customWidth="1"/>
    <col min="2871" max="2871" width="31.296875" style="7" bestFit="1" customWidth="1"/>
    <col min="2872" max="3072" width="9.09765625" style="7"/>
    <col min="3073" max="3073" width="1.296875" style="7" customWidth="1"/>
    <col min="3074" max="3074" width="5.8984375" style="7" customWidth="1"/>
    <col min="3075" max="3075" width="4.09765625" style="7" customWidth="1"/>
    <col min="3076" max="3076" width="2.296875" style="7" customWidth="1"/>
    <col min="3077" max="3077" width="6.3984375" style="7" bestFit="1" customWidth="1"/>
    <col min="3078" max="3087" width="5.69921875" style="7" bestFit="1" customWidth="1"/>
    <col min="3088" max="3089" width="5.69921875" style="7" customWidth="1"/>
    <col min="3090" max="3090" width="6.296875" style="7" customWidth="1"/>
    <col min="3091" max="3094" width="5.69921875" style="7" bestFit="1" customWidth="1"/>
    <col min="3095" max="3095" width="5.59765625" style="7" customWidth="1"/>
    <col min="3096" max="3096" width="6.69921875" style="7" bestFit="1" customWidth="1"/>
    <col min="3097" max="3097" width="7.69921875" style="7" customWidth="1"/>
    <col min="3098" max="3098" width="11.69921875" style="7" customWidth="1"/>
    <col min="3099" max="3099" width="1.296875" style="7" customWidth="1"/>
    <col min="3100" max="3100" width="13.69921875" style="7" customWidth="1"/>
    <col min="3101" max="3101" width="2.296875" style="7" customWidth="1"/>
    <col min="3102" max="3102" width="4.09765625" style="7" customWidth="1"/>
    <col min="3103" max="3103" width="9.09765625" style="7"/>
    <col min="3104" max="3104" width="31.09765625" style="7" bestFit="1" customWidth="1"/>
    <col min="3105" max="3105" width="9.09765625" style="7"/>
    <col min="3106" max="3106" width="21.8984375" style="7" bestFit="1" customWidth="1"/>
    <col min="3107" max="3108" width="10.69921875" style="7" bestFit="1" customWidth="1"/>
    <col min="3109" max="3122" width="12.69921875" style="7" bestFit="1" customWidth="1"/>
    <col min="3123" max="3123" width="20.3984375" style="7" bestFit="1" customWidth="1"/>
    <col min="3124" max="3124" width="14.296875" style="7" bestFit="1" customWidth="1"/>
    <col min="3125" max="3125" width="22.296875" style="7" bestFit="1" customWidth="1"/>
    <col min="3126" max="3126" width="30.09765625" style="7" bestFit="1" customWidth="1"/>
    <col min="3127" max="3127" width="31.296875" style="7" bestFit="1" customWidth="1"/>
    <col min="3128" max="3328" width="9.09765625" style="7"/>
    <col min="3329" max="3329" width="1.296875" style="7" customWidth="1"/>
    <col min="3330" max="3330" width="5.8984375" style="7" customWidth="1"/>
    <col min="3331" max="3331" width="4.09765625" style="7" customWidth="1"/>
    <col min="3332" max="3332" width="2.296875" style="7" customWidth="1"/>
    <col min="3333" max="3333" width="6.3984375" style="7" bestFit="1" customWidth="1"/>
    <col min="3334" max="3343" width="5.69921875" style="7" bestFit="1" customWidth="1"/>
    <col min="3344" max="3345" width="5.69921875" style="7" customWidth="1"/>
    <col min="3346" max="3346" width="6.296875" style="7" customWidth="1"/>
    <col min="3347" max="3350" width="5.69921875" style="7" bestFit="1" customWidth="1"/>
    <col min="3351" max="3351" width="5.59765625" style="7" customWidth="1"/>
    <col min="3352" max="3352" width="6.69921875" style="7" bestFit="1" customWidth="1"/>
    <col min="3353" max="3353" width="7.69921875" style="7" customWidth="1"/>
    <col min="3354" max="3354" width="11.69921875" style="7" customWidth="1"/>
    <col min="3355" max="3355" width="1.296875" style="7" customWidth="1"/>
    <col min="3356" max="3356" width="13.69921875" style="7" customWidth="1"/>
    <col min="3357" max="3357" width="2.296875" style="7" customWidth="1"/>
    <col min="3358" max="3358" width="4.09765625" style="7" customWidth="1"/>
    <col min="3359" max="3359" width="9.09765625" style="7"/>
    <col min="3360" max="3360" width="31.09765625" style="7" bestFit="1" customWidth="1"/>
    <col min="3361" max="3361" width="9.09765625" style="7"/>
    <col min="3362" max="3362" width="21.8984375" style="7" bestFit="1" customWidth="1"/>
    <col min="3363" max="3364" width="10.69921875" style="7" bestFit="1" customWidth="1"/>
    <col min="3365" max="3378" width="12.69921875" style="7" bestFit="1" customWidth="1"/>
    <col min="3379" max="3379" width="20.3984375" style="7" bestFit="1" customWidth="1"/>
    <col min="3380" max="3380" width="14.296875" style="7" bestFit="1" customWidth="1"/>
    <col min="3381" max="3381" width="22.296875" style="7" bestFit="1" customWidth="1"/>
    <col min="3382" max="3382" width="30.09765625" style="7" bestFit="1" customWidth="1"/>
    <col min="3383" max="3383" width="31.296875" style="7" bestFit="1" customWidth="1"/>
    <col min="3384" max="3584" width="9.09765625" style="7"/>
    <col min="3585" max="3585" width="1.296875" style="7" customWidth="1"/>
    <col min="3586" max="3586" width="5.8984375" style="7" customWidth="1"/>
    <col min="3587" max="3587" width="4.09765625" style="7" customWidth="1"/>
    <col min="3588" max="3588" width="2.296875" style="7" customWidth="1"/>
    <col min="3589" max="3589" width="6.3984375" style="7" bestFit="1" customWidth="1"/>
    <col min="3590" max="3599" width="5.69921875" style="7" bestFit="1" customWidth="1"/>
    <col min="3600" max="3601" width="5.69921875" style="7" customWidth="1"/>
    <col min="3602" max="3602" width="6.296875" style="7" customWidth="1"/>
    <col min="3603" max="3606" width="5.69921875" style="7" bestFit="1" customWidth="1"/>
    <col min="3607" max="3607" width="5.59765625" style="7" customWidth="1"/>
    <col min="3608" max="3608" width="6.69921875" style="7" bestFit="1" customWidth="1"/>
    <col min="3609" max="3609" width="7.69921875" style="7" customWidth="1"/>
    <col min="3610" max="3610" width="11.69921875" style="7" customWidth="1"/>
    <col min="3611" max="3611" width="1.296875" style="7" customWidth="1"/>
    <col min="3612" max="3612" width="13.69921875" style="7" customWidth="1"/>
    <col min="3613" max="3613" width="2.296875" style="7" customWidth="1"/>
    <col min="3614" max="3614" width="4.09765625" style="7" customWidth="1"/>
    <col min="3615" max="3615" width="9.09765625" style="7"/>
    <col min="3616" max="3616" width="31.09765625" style="7" bestFit="1" customWidth="1"/>
    <col min="3617" max="3617" width="9.09765625" style="7"/>
    <col min="3618" max="3618" width="21.8984375" style="7" bestFit="1" customWidth="1"/>
    <col min="3619" max="3620" width="10.69921875" style="7" bestFit="1" customWidth="1"/>
    <col min="3621" max="3634" width="12.69921875" style="7" bestFit="1" customWidth="1"/>
    <col min="3635" max="3635" width="20.3984375" style="7" bestFit="1" customWidth="1"/>
    <col min="3636" max="3636" width="14.296875" style="7" bestFit="1" customWidth="1"/>
    <col min="3637" max="3637" width="22.296875" style="7" bestFit="1" customWidth="1"/>
    <col min="3638" max="3638" width="30.09765625" style="7" bestFit="1" customWidth="1"/>
    <col min="3639" max="3639" width="31.296875" style="7" bestFit="1" customWidth="1"/>
    <col min="3640" max="3840" width="9.09765625" style="7"/>
    <col min="3841" max="3841" width="1.296875" style="7" customWidth="1"/>
    <col min="3842" max="3842" width="5.8984375" style="7" customWidth="1"/>
    <col min="3843" max="3843" width="4.09765625" style="7" customWidth="1"/>
    <col min="3844" max="3844" width="2.296875" style="7" customWidth="1"/>
    <col min="3845" max="3845" width="6.3984375" style="7" bestFit="1" customWidth="1"/>
    <col min="3846" max="3855" width="5.69921875" style="7" bestFit="1" customWidth="1"/>
    <col min="3856" max="3857" width="5.69921875" style="7" customWidth="1"/>
    <col min="3858" max="3858" width="6.296875" style="7" customWidth="1"/>
    <col min="3859" max="3862" width="5.69921875" style="7" bestFit="1" customWidth="1"/>
    <col min="3863" max="3863" width="5.59765625" style="7" customWidth="1"/>
    <col min="3864" max="3864" width="6.69921875" style="7" bestFit="1" customWidth="1"/>
    <col min="3865" max="3865" width="7.69921875" style="7" customWidth="1"/>
    <col min="3866" max="3866" width="11.69921875" style="7" customWidth="1"/>
    <col min="3867" max="3867" width="1.296875" style="7" customWidth="1"/>
    <col min="3868" max="3868" width="13.69921875" style="7" customWidth="1"/>
    <col min="3869" max="3869" width="2.296875" style="7" customWidth="1"/>
    <col min="3870" max="3870" width="4.09765625" style="7" customWidth="1"/>
    <col min="3871" max="3871" width="9.09765625" style="7"/>
    <col min="3872" max="3872" width="31.09765625" style="7" bestFit="1" customWidth="1"/>
    <col min="3873" max="3873" width="9.09765625" style="7"/>
    <col min="3874" max="3874" width="21.8984375" style="7" bestFit="1" customWidth="1"/>
    <col min="3875" max="3876" width="10.69921875" style="7" bestFit="1" customWidth="1"/>
    <col min="3877" max="3890" width="12.69921875" style="7" bestFit="1" customWidth="1"/>
    <col min="3891" max="3891" width="20.3984375" style="7" bestFit="1" customWidth="1"/>
    <col min="3892" max="3892" width="14.296875" style="7" bestFit="1" customWidth="1"/>
    <col min="3893" max="3893" width="22.296875" style="7" bestFit="1" customWidth="1"/>
    <col min="3894" max="3894" width="30.09765625" style="7" bestFit="1" customWidth="1"/>
    <col min="3895" max="3895" width="31.296875" style="7" bestFit="1" customWidth="1"/>
    <col min="3896" max="4096" width="9.09765625" style="7"/>
    <col min="4097" max="4097" width="1.296875" style="7" customWidth="1"/>
    <col min="4098" max="4098" width="5.8984375" style="7" customWidth="1"/>
    <col min="4099" max="4099" width="4.09765625" style="7" customWidth="1"/>
    <col min="4100" max="4100" width="2.296875" style="7" customWidth="1"/>
    <col min="4101" max="4101" width="6.3984375" style="7" bestFit="1" customWidth="1"/>
    <col min="4102" max="4111" width="5.69921875" style="7" bestFit="1" customWidth="1"/>
    <col min="4112" max="4113" width="5.69921875" style="7" customWidth="1"/>
    <col min="4114" max="4114" width="6.296875" style="7" customWidth="1"/>
    <col min="4115" max="4118" width="5.69921875" style="7" bestFit="1" customWidth="1"/>
    <col min="4119" max="4119" width="5.59765625" style="7" customWidth="1"/>
    <col min="4120" max="4120" width="6.69921875" style="7" bestFit="1" customWidth="1"/>
    <col min="4121" max="4121" width="7.69921875" style="7" customWidth="1"/>
    <col min="4122" max="4122" width="11.69921875" style="7" customWidth="1"/>
    <col min="4123" max="4123" width="1.296875" style="7" customWidth="1"/>
    <col min="4124" max="4124" width="13.69921875" style="7" customWidth="1"/>
    <col min="4125" max="4125" width="2.296875" style="7" customWidth="1"/>
    <col min="4126" max="4126" width="4.09765625" style="7" customWidth="1"/>
    <col min="4127" max="4127" width="9.09765625" style="7"/>
    <col min="4128" max="4128" width="31.09765625" style="7" bestFit="1" customWidth="1"/>
    <col min="4129" max="4129" width="9.09765625" style="7"/>
    <col min="4130" max="4130" width="21.8984375" style="7" bestFit="1" customWidth="1"/>
    <col min="4131" max="4132" width="10.69921875" style="7" bestFit="1" customWidth="1"/>
    <col min="4133" max="4146" width="12.69921875" style="7" bestFit="1" customWidth="1"/>
    <col min="4147" max="4147" width="20.3984375" style="7" bestFit="1" customWidth="1"/>
    <col min="4148" max="4148" width="14.296875" style="7" bestFit="1" customWidth="1"/>
    <col min="4149" max="4149" width="22.296875" style="7" bestFit="1" customWidth="1"/>
    <col min="4150" max="4150" width="30.09765625" style="7" bestFit="1" customWidth="1"/>
    <col min="4151" max="4151" width="31.296875" style="7" bestFit="1" customWidth="1"/>
    <col min="4152" max="4352" width="9.09765625" style="7"/>
    <col min="4353" max="4353" width="1.296875" style="7" customWidth="1"/>
    <col min="4354" max="4354" width="5.8984375" style="7" customWidth="1"/>
    <col min="4355" max="4355" width="4.09765625" style="7" customWidth="1"/>
    <col min="4356" max="4356" width="2.296875" style="7" customWidth="1"/>
    <col min="4357" max="4357" width="6.3984375" style="7" bestFit="1" customWidth="1"/>
    <col min="4358" max="4367" width="5.69921875" style="7" bestFit="1" customWidth="1"/>
    <col min="4368" max="4369" width="5.69921875" style="7" customWidth="1"/>
    <col min="4370" max="4370" width="6.296875" style="7" customWidth="1"/>
    <col min="4371" max="4374" width="5.69921875" style="7" bestFit="1" customWidth="1"/>
    <col min="4375" max="4375" width="5.59765625" style="7" customWidth="1"/>
    <col min="4376" max="4376" width="6.69921875" style="7" bestFit="1" customWidth="1"/>
    <col min="4377" max="4377" width="7.69921875" style="7" customWidth="1"/>
    <col min="4378" max="4378" width="11.69921875" style="7" customWidth="1"/>
    <col min="4379" max="4379" width="1.296875" style="7" customWidth="1"/>
    <col min="4380" max="4380" width="13.69921875" style="7" customWidth="1"/>
    <col min="4381" max="4381" width="2.296875" style="7" customWidth="1"/>
    <col min="4382" max="4382" width="4.09765625" style="7" customWidth="1"/>
    <col min="4383" max="4383" width="9.09765625" style="7"/>
    <col min="4384" max="4384" width="31.09765625" style="7" bestFit="1" customWidth="1"/>
    <col min="4385" max="4385" width="9.09765625" style="7"/>
    <col min="4386" max="4386" width="21.8984375" style="7" bestFit="1" customWidth="1"/>
    <col min="4387" max="4388" width="10.69921875" style="7" bestFit="1" customWidth="1"/>
    <col min="4389" max="4402" width="12.69921875" style="7" bestFit="1" customWidth="1"/>
    <col min="4403" max="4403" width="20.3984375" style="7" bestFit="1" customWidth="1"/>
    <col min="4404" max="4404" width="14.296875" style="7" bestFit="1" customWidth="1"/>
    <col min="4405" max="4405" width="22.296875" style="7" bestFit="1" customWidth="1"/>
    <col min="4406" max="4406" width="30.09765625" style="7" bestFit="1" customWidth="1"/>
    <col min="4407" max="4407" width="31.296875" style="7" bestFit="1" customWidth="1"/>
    <col min="4408" max="4608" width="9.09765625" style="7"/>
    <col min="4609" max="4609" width="1.296875" style="7" customWidth="1"/>
    <col min="4610" max="4610" width="5.8984375" style="7" customWidth="1"/>
    <col min="4611" max="4611" width="4.09765625" style="7" customWidth="1"/>
    <col min="4612" max="4612" width="2.296875" style="7" customWidth="1"/>
    <col min="4613" max="4613" width="6.3984375" style="7" bestFit="1" customWidth="1"/>
    <col min="4614" max="4623" width="5.69921875" style="7" bestFit="1" customWidth="1"/>
    <col min="4624" max="4625" width="5.69921875" style="7" customWidth="1"/>
    <col min="4626" max="4626" width="6.296875" style="7" customWidth="1"/>
    <col min="4627" max="4630" width="5.69921875" style="7" bestFit="1" customWidth="1"/>
    <col min="4631" max="4631" width="5.59765625" style="7" customWidth="1"/>
    <col min="4632" max="4632" width="6.69921875" style="7" bestFit="1" customWidth="1"/>
    <col min="4633" max="4633" width="7.69921875" style="7" customWidth="1"/>
    <col min="4634" max="4634" width="11.69921875" style="7" customWidth="1"/>
    <col min="4635" max="4635" width="1.296875" style="7" customWidth="1"/>
    <col min="4636" max="4636" width="13.69921875" style="7" customWidth="1"/>
    <col min="4637" max="4637" width="2.296875" style="7" customWidth="1"/>
    <col min="4638" max="4638" width="4.09765625" style="7" customWidth="1"/>
    <col min="4639" max="4639" width="9.09765625" style="7"/>
    <col min="4640" max="4640" width="31.09765625" style="7" bestFit="1" customWidth="1"/>
    <col min="4641" max="4641" width="9.09765625" style="7"/>
    <col min="4642" max="4642" width="21.8984375" style="7" bestFit="1" customWidth="1"/>
    <col min="4643" max="4644" width="10.69921875" style="7" bestFit="1" customWidth="1"/>
    <col min="4645" max="4658" width="12.69921875" style="7" bestFit="1" customWidth="1"/>
    <col min="4659" max="4659" width="20.3984375" style="7" bestFit="1" customWidth="1"/>
    <col min="4660" max="4660" width="14.296875" style="7" bestFit="1" customWidth="1"/>
    <col min="4661" max="4661" width="22.296875" style="7" bestFit="1" customWidth="1"/>
    <col min="4662" max="4662" width="30.09765625" style="7" bestFit="1" customWidth="1"/>
    <col min="4663" max="4663" width="31.296875" style="7" bestFit="1" customWidth="1"/>
    <col min="4664" max="4864" width="9.09765625" style="7"/>
    <col min="4865" max="4865" width="1.296875" style="7" customWidth="1"/>
    <col min="4866" max="4866" width="5.8984375" style="7" customWidth="1"/>
    <col min="4867" max="4867" width="4.09765625" style="7" customWidth="1"/>
    <col min="4868" max="4868" width="2.296875" style="7" customWidth="1"/>
    <col min="4869" max="4869" width="6.3984375" style="7" bestFit="1" customWidth="1"/>
    <col min="4870" max="4879" width="5.69921875" style="7" bestFit="1" customWidth="1"/>
    <col min="4880" max="4881" width="5.69921875" style="7" customWidth="1"/>
    <col min="4882" max="4882" width="6.296875" style="7" customWidth="1"/>
    <col min="4883" max="4886" width="5.69921875" style="7" bestFit="1" customWidth="1"/>
    <col min="4887" max="4887" width="5.59765625" style="7" customWidth="1"/>
    <col min="4888" max="4888" width="6.69921875" style="7" bestFit="1" customWidth="1"/>
    <col min="4889" max="4889" width="7.69921875" style="7" customWidth="1"/>
    <col min="4890" max="4890" width="11.69921875" style="7" customWidth="1"/>
    <col min="4891" max="4891" width="1.296875" style="7" customWidth="1"/>
    <col min="4892" max="4892" width="13.69921875" style="7" customWidth="1"/>
    <col min="4893" max="4893" width="2.296875" style="7" customWidth="1"/>
    <col min="4894" max="4894" width="4.09765625" style="7" customWidth="1"/>
    <col min="4895" max="4895" width="9.09765625" style="7"/>
    <col min="4896" max="4896" width="31.09765625" style="7" bestFit="1" customWidth="1"/>
    <col min="4897" max="4897" width="9.09765625" style="7"/>
    <col min="4898" max="4898" width="21.8984375" style="7" bestFit="1" customWidth="1"/>
    <col min="4899" max="4900" width="10.69921875" style="7" bestFit="1" customWidth="1"/>
    <col min="4901" max="4914" width="12.69921875" style="7" bestFit="1" customWidth="1"/>
    <col min="4915" max="4915" width="20.3984375" style="7" bestFit="1" customWidth="1"/>
    <col min="4916" max="4916" width="14.296875" style="7" bestFit="1" customWidth="1"/>
    <col min="4917" max="4917" width="22.296875" style="7" bestFit="1" customWidth="1"/>
    <col min="4918" max="4918" width="30.09765625" style="7" bestFit="1" customWidth="1"/>
    <col min="4919" max="4919" width="31.296875" style="7" bestFit="1" customWidth="1"/>
    <col min="4920" max="5120" width="9.09765625" style="7"/>
    <col min="5121" max="5121" width="1.296875" style="7" customWidth="1"/>
    <col min="5122" max="5122" width="5.8984375" style="7" customWidth="1"/>
    <col min="5123" max="5123" width="4.09765625" style="7" customWidth="1"/>
    <col min="5124" max="5124" width="2.296875" style="7" customWidth="1"/>
    <col min="5125" max="5125" width="6.3984375" style="7" bestFit="1" customWidth="1"/>
    <col min="5126" max="5135" width="5.69921875" style="7" bestFit="1" customWidth="1"/>
    <col min="5136" max="5137" width="5.69921875" style="7" customWidth="1"/>
    <col min="5138" max="5138" width="6.296875" style="7" customWidth="1"/>
    <col min="5139" max="5142" width="5.69921875" style="7" bestFit="1" customWidth="1"/>
    <col min="5143" max="5143" width="5.59765625" style="7" customWidth="1"/>
    <col min="5144" max="5144" width="6.69921875" style="7" bestFit="1" customWidth="1"/>
    <col min="5145" max="5145" width="7.69921875" style="7" customWidth="1"/>
    <col min="5146" max="5146" width="11.69921875" style="7" customWidth="1"/>
    <col min="5147" max="5147" width="1.296875" style="7" customWidth="1"/>
    <col min="5148" max="5148" width="13.69921875" style="7" customWidth="1"/>
    <col min="5149" max="5149" width="2.296875" style="7" customWidth="1"/>
    <col min="5150" max="5150" width="4.09765625" style="7" customWidth="1"/>
    <col min="5151" max="5151" width="9.09765625" style="7"/>
    <col min="5152" max="5152" width="31.09765625" style="7" bestFit="1" customWidth="1"/>
    <col min="5153" max="5153" width="9.09765625" style="7"/>
    <col min="5154" max="5154" width="21.8984375" style="7" bestFit="1" customWidth="1"/>
    <col min="5155" max="5156" width="10.69921875" style="7" bestFit="1" customWidth="1"/>
    <col min="5157" max="5170" width="12.69921875" style="7" bestFit="1" customWidth="1"/>
    <col min="5171" max="5171" width="20.3984375" style="7" bestFit="1" customWidth="1"/>
    <col min="5172" max="5172" width="14.296875" style="7" bestFit="1" customWidth="1"/>
    <col min="5173" max="5173" width="22.296875" style="7" bestFit="1" customWidth="1"/>
    <col min="5174" max="5174" width="30.09765625" style="7" bestFit="1" customWidth="1"/>
    <col min="5175" max="5175" width="31.296875" style="7" bestFit="1" customWidth="1"/>
    <col min="5176" max="5376" width="9.09765625" style="7"/>
    <col min="5377" max="5377" width="1.296875" style="7" customWidth="1"/>
    <col min="5378" max="5378" width="5.8984375" style="7" customWidth="1"/>
    <col min="5379" max="5379" width="4.09765625" style="7" customWidth="1"/>
    <col min="5380" max="5380" width="2.296875" style="7" customWidth="1"/>
    <col min="5381" max="5381" width="6.3984375" style="7" bestFit="1" customWidth="1"/>
    <col min="5382" max="5391" width="5.69921875" style="7" bestFit="1" customWidth="1"/>
    <col min="5392" max="5393" width="5.69921875" style="7" customWidth="1"/>
    <col min="5394" max="5394" width="6.296875" style="7" customWidth="1"/>
    <col min="5395" max="5398" width="5.69921875" style="7" bestFit="1" customWidth="1"/>
    <col min="5399" max="5399" width="5.59765625" style="7" customWidth="1"/>
    <col min="5400" max="5400" width="6.69921875" style="7" bestFit="1" customWidth="1"/>
    <col min="5401" max="5401" width="7.69921875" style="7" customWidth="1"/>
    <col min="5402" max="5402" width="11.69921875" style="7" customWidth="1"/>
    <col min="5403" max="5403" width="1.296875" style="7" customWidth="1"/>
    <col min="5404" max="5404" width="13.69921875" style="7" customWidth="1"/>
    <col min="5405" max="5405" width="2.296875" style="7" customWidth="1"/>
    <col min="5406" max="5406" width="4.09765625" style="7" customWidth="1"/>
    <col min="5407" max="5407" width="9.09765625" style="7"/>
    <col min="5408" max="5408" width="31.09765625" style="7" bestFit="1" customWidth="1"/>
    <col min="5409" max="5409" width="9.09765625" style="7"/>
    <col min="5410" max="5410" width="21.8984375" style="7" bestFit="1" customWidth="1"/>
    <col min="5411" max="5412" width="10.69921875" style="7" bestFit="1" customWidth="1"/>
    <col min="5413" max="5426" width="12.69921875" style="7" bestFit="1" customWidth="1"/>
    <col min="5427" max="5427" width="20.3984375" style="7" bestFit="1" customWidth="1"/>
    <col min="5428" max="5428" width="14.296875" style="7" bestFit="1" customWidth="1"/>
    <col min="5429" max="5429" width="22.296875" style="7" bestFit="1" customWidth="1"/>
    <col min="5430" max="5430" width="30.09765625" style="7" bestFit="1" customWidth="1"/>
    <col min="5431" max="5431" width="31.296875" style="7" bestFit="1" customWidth="1"/>
    <col min="5432" max="5632" width="9.09765625" style="7"/>
    <col min="5633" max="5633" width="1.296875" style="7" customWidth="1"/>
    <col min="5634" max="5634" width="5.8984375" style="7" customWidth="1"/>
    <col min="5635" max="5635" width="4.09765625" style="7" customWidth="1"/>
    <col min="5636" max="5636" width="2.296875" style="7" customWidth="1"/>
    <col min="5637" max="5637" width="6.3984375" style="7" bestFit="1" customWidth="1"/>
    <col min="5638" max="5647" width="5.69921875" style="7" bestFit="1" customWidth="1"/>
    <col min="5648" max="5649" width="5.69921875" style="7" customWidth="1"/>
    <col min="5650" max="5650" width="6.296875" style="7" customWidth="1"/>
    <col min="5651" max="5654" width="5.69921875" style="7" bestFit="1" customWidth="1"/>
    <col min="5655" max="5655" width="5.59765625" style="7" customWidth="1"/>
    <col min="5656" max="5656" width="6.69921875" style="7" bestFit="1" customWidth="1"/>
    <col min="5657" max="5657" width="7.69921875" style="7" customWidth="1"/>
    <col min="5658" max="5658" width="11.69921875" style="7" customWidth="1"/>
    <col min="5659" max="5659" width="1.296875" style="7" customWidth="1"/>
    <col min="5660" max="5660" width="13.69921875" style="7" customWidth="1"/>
    <col min="5661" max="5661" width="2.296875" style="7" customWidth="1"/>
    <col min="5662" max="5662" width="4.09765625" style="7" customWidth="1"/>
    <col min="5663" max="5663" width="9.09765625" style="7"/>
    <col min="5664" max="5664" width="31.09765625" style="7" bestFit="1" customWidth="1"/>
    <col min="5665" max="5665" width="9.09765625" style="7"/>
    <col min="5666" max="5666" width="21.8984375" style="7" bestFit="1" customWidth="1"/>
    <col min="5667" max="5668" width="10.69921875" style="7" bestFit="1" customWidth="1"/>
    <col min="5669" max="5682" width="12.69921875" style="7" bestFit="1" customWidth="1"/>
    <col min="5683" max="5683" width="20.3984375" style="7" bestFit="1" customWidth="1"/>
    <col min="5684" max="5684" width="14.296875" style="7" bestFit="1" customWidth="1"/>
    <col min="5685" max="5685" width="22.296875" style="7" bestFit="1" customWidth="1"/>
    <col min="5686" max="5686" width="30.09765625" style="7" bestFit="1" customWidth="1"/>
    <col min="5687" max="5687" width="31.296875" style="7" bestFit="1" customWidth="1"/>
    <col min="5688" max="5888" width="9.09765625" style="7"/>
    <col min="5889" max="5889" width="1.296875" style="7" customWidth="1"/>
    <col min="5890" max="5890" width="5.8984375" style="7" customWidth="1"/>
    <col min="5891" max="5891" width="4.09765625" style="7" customWidth="1"/>
    <col min="5892" max="5892" width="2.296875" style="7" customWidth="1"/>
    <col min="5893" max="5893" width="6.3984375" style="7" bestFit="1" customWidth="1"/>
    <col min="5894" max="5903" width="5.69921875" style="7" bestFit="1" customWidth="1"/>
    <col min="5904" max="5905" width="5.69921875" style="7" customWidth="1"/>
    <col min="5906" max="5906" width="6.296875" style="7" customWidth="1"/>
    <col min="5907" max="5910" width="5.69921875" style="7" bestFit="1" customWidth="1"/>
    <col min="5911" max="5911" width="5.59765625" style="7" customWidth="1"/>
    <col min="5912" max="5912" width="6.69921875" style="7" bestFit="1" customWidth="1"/>
    <col min="5913" max="5913" width="7.69921875" style="7" customWidth="1"/>
    <col min="5914" max="5914" width="11.69921875" style="7" customWidth="1"/>
    <col min="5915" max="5915" width="1.296875" style="7" customWidth="1"/>
    <col min="5916" max="5916" width="13.69921875" style="7" customWidth="1"/>
    <col min="5917" max="5917" width="2.296875" style="7" customWidth="1"/>
    <col min="5918" max="5918" width="4.09765625" style="7" customWidth="1"/>
    <col min="5919" max="5919" width="9.09765625" style="7"/>
    <col min="5920" max="5920" width="31.09765625" style="7" bestFit="1" customWidth="1"/>
    <col min="5921" max="5921" width="9.09765625" style="7"/>
    <col min="5922" max="5922" width="21.8984375" style="7" bestFit="1" customWidth="1"/>
    <col min="5923" max="5924" width="10.69921875" style="7" bestFit="1" customWidth="1"/>
    <col min="5925" max="5938" width="12.69921875" style="7" bestFit="1" customWidth="1"/>
    <col min="5939" max="5939" width="20.3984375" style="7" bestFit="1" customWidth="1"/>
    <col min="5940" max="5940" width="14.296875" style="7" bestFit="1" customWidth="1"/>
    <col min="5941" max="5941" width="22.296875" style="7" bestFit="1" customWidth="1"/>
    <col min="5942" max="5942" width="30.09765625" style="7" bestFit="1" customWidth="1"/>
    <col min="5943" max="5943" width="31.296875" style="7" bestFit="1" customWidth="1"/>
    <col min="5944" max="6144" width="9.09765625" style="7"/>
    <col min="6145" max="6145" width="1.296875" style="7" customWidth="1"/>
    <col min="6146" max="6146" width="5.8984375" style="7" customWidth="1"/>
    <col min="6147" max="6147" width="4.09765625" style="7" customWidth="1"/>
    <col min="6148" max="6148" width="2.296875" style="7" customWidth="1"/>
    <col min="6149" max="6149" width="6.3984375" style="7" bestFit="1" customWidth="1"/>
    <col min="6150" max="6159" width="5.69921875" style="7" bestFit="1" customWidth="1"/>
    <col min="6160" max="6161" width="5.69921875" style="7" customWidth="1"/>
    <col min="6162" max="6162" width="6.296875" style="7" customWidth="1"/>
    <col min="6163" max="6166" width="5.69921875" style="7" bestFit="1" customWidth="1"/>
    <col min="6167" max="6167" width="5.59765625" style="7" customWidth="1"/>
    <col min="6168" max="6168" width="6.69921875" style="7" bestFit="1" customWidth="1"/>
    <col min="6169" max="6169" width="7.69921875" style="7" customWidth="1"/>
    <col min="6170" max="6170" width="11.69921875" style="7" customWidth="1"/>
    <col min="6171" max="6171" width="1.296875" style="7" customWidth="1"/>
    <col min="6172" max="6172" width="13.69921875" style="7" customWidth="1"/>
    <col min="6173" max="6173" width="2.296875" style="7" customWidth="1"/>
    <col min="6174" max="6174" width="4.09765625" style="7" customWidth="1"/>
    <col min="6175" max="6175" width="9.09765625" style="7"/>
    <col min="6176" max="6176" width="31.09765625" style="7" bestFit="1" customWidth="1"/>
    <col min="6177" max="6177" width="9.09765625" style="7"/>
    <col min="6178" max="6178" width="21.8984375" style="7" bestFit="1" customWidth="1"/>
    <col min="6179" max="6180" width="10.69921875" style="7" bestFit="1" customWidth="1"/>
    <col min="6181" max="6194" width="12.69921875" style="7" bestFit="1" customWidth="1"/>
    <col min="6195" max="6195" width="20.3984375" style="7" bestFit="1" customWidth="1"/>
    <col min="6196" max="6196" width="14.296875" style="7" bestFit="1" customWidth="1"/>
    <col min="6197" max="6197" width="22.296875" style="7" bestFit="1" customWidth="1"/>
    <col min="6198" max="6198" width="30.09765625" style="7" bestFit="1" customWidth="1"/>
    <col min="6199" max="6199" width="31.296875" style="7" bestFit="1" customWidth="1"/>
    <col min="6200" max="6400" width="9.09765625" style="7"/>
    <col min="6401" max="6401" width="1.296875" style="7" customWidth="1"/>
    <col min="6402" max="6402" width="5.8984375" style="7" customWidth="1"/>
    <col min="6403" max="6403" width="4.09765625" style="7" customWidth="1"/>
    <col min="6404" max="6404" width="2.296875" style="7" customWidth="1"/>
    <col min="6405" max="6405" width="6.3984375" style="7" bestFit="1" customWidth="1"/>
    <col min="6406" max="6415" width="5.69921875" style="7" bestFit="1" customWidth="1"/>
    <col min="6416" max="6417" width="5.69921875" style="7" customWidth="1"/>
    <col min="6418" max="6418" width="6.296875" style="7" customWidth="1"/>
    <col min="6419" max="6422" width="5.69921875" style="7" bestFit="1" customWidth="1"/>
    <col min="6423" max="6423" width="5.59765625" style="7" customWidth="1"/>
    <col min="6424" max="6424" width="6.69921875" style="7" bestFit="1" customWidth="1"/>
    <col min="6425" max="6425" width="7.69921875" style="7" customWidth="1"/>
    <col min="6426" max="6426" width="11.69921875" style="7" customWidth="1"/>
    <col min="6427" max="6427" width="1.296875" style="7" customWidth="1"/>
    <col min="6428" max="6428" width="13.69921875" style="7" customWidth="1"/>
    <col min="6429" max="6429" width="2.296875" style="7" customWidth="1"/>
    <col min="6430" max="6430" width="4.09765625" style="7" customWidth="1"/>
    <col min="6431" max="6431" width="9.09765625" style="7"/>
    <col min="6432" max="6432" width="31.09765625" style="7" bestFit="1" customWidth="1"/>
    <col min="6433" max="6433" width="9.09765625" style="7"/>
    <col min="6434" max="6434" width="21.8984375" style="7" bestFit="1" customWidth="1"/>
    <col min="6435" max="6436" width="10.69921875" style="7" bestFit="1" customWidth="1"/>
    <col min="6437" max="6450" width="12.69921875" style="7" bestFit="1" customWidth="1"/>
    <col min="6451" max="6451" width="20.3984375" style="7" bestFit="1" customWidth="1"/>
    <col min="6452" max="6452" width="14.296875" style="7" bestFit="1" customWidth="1"/>
    <col min="6453" max="6453" width="22.296875" style="7" bestFit="1" customWidth="1"/>
    <col min="6454" max="6454" width="30.09765625" style="7" bestFit="1" customWidth="1"/>
    <col min="6455" max="6455" width="31.296875" style="7" bestFit="1" customWidth="1"/>
    <col min="6456" max="6656" width="9.09765625" style="7"/>
    <col min="6657" max="6657" width="1.296875" style="7" customWidth="1"/>
    <col min="6658" max="6658" width="5.8984375" style="7" customWidth="1"/>
    <col min="6659" max="6659" width="4.09765625" style="7" customWidth="1"/>
    <col min="6660" max="6660" width="2.296875" style="7" customWidth="1"/>
    <col min="6661" max="6661" width="6.3984375" style="7" bestFit="1" customWidth="1"/>
    <col min="6662" max="6671" width="5.69921875" style="7" bestFit="1" customWidth="1"/>
    <col min="6672" max="6673" width="5.69921875" style="7" customWidth="1"/>
    <col min="6674" max="6674" width="6.296875" style="7" customWidth="1"/>
    <col min="6675" max="6678" width="5.69921875" style="7" bestFit="1" customWidth="1"/>
    <col min="6679" max="6679" width="5.59765625" style="7" customWidth="1"/>
    <col min="6680" max="6680" width="6.69921875" style="7" bestFit="1" customWidth="1"/>
    <col min="6681" max="6681" width="7.69921875" style="7" customWidth="1"/>
    <col min="6682" max="6682" width="11.69921875" style="7" customWidth="1"/>
    <col min="6683" max="6683" width="1.296875" style="7" customWidth="1"/>
    <col min="6684" max="6684" width="13.69921875" style="7" customWidth="1"/>
    <col min="6685" max="6685" width="2.296875" style="7" customWidth="1"/>
    <col min="6686" max="6686" width="4.09765625" style="7" customWidth="1"/>
    <col min="6687" max="6687" width="9.09765625" style="7"/>
    <col min="6688" max="6688" width="31.09765625" style="7" bestFit="1" customWidth="1"/>
    <col min="6689" max="6689" width="9.09765625" style="7"/>
    <col min="6690" max="6690" width="21.8984375" style="7" bestFit="1" customWidth="1"/>
    <col min="6691" max="6692" width="10.69921875" style="7" bestFit="1" customWidth="1"/>
    <col min="6693" max="6706" width="12.69921875" style="7" bestFit="1" customWidth="1"/>
    <col min="6707" max="6707" width="20.3984375" style="7" bestFit="1" customWidth="1"/>
    <col min="6708" max="6708" width="14.296875" style="7" bestFit="1" customWidth="1"/>
    <col min="6709" max="6709" width="22.296875" style="7" bestFit="1" customWidth="1"/>
    <col min="6710" max="6710" width="30.09765625" style="7" bestFit="1" customWidth="1"/>
    <col min="6711" max="6711" width="31.296875" style="7" bestFit="1" customWidth="1"/>
    <col min="6712" max="6912" width="9.09765625" style="7"/>
    <col min="6913" max="6913" width="1.296875" style="7" customWidth="1"/>
    <col min="6914" max="6914" width="5.8984375" style="7" customWidth="1"/>
    <col min="6915" max="6915" width="4.09765625" style="7" customWidth="1"/>
    <col min="6916" max="6916" width="2.296875" style="7" customWidth="1"/>
    <col min="6917" max="6917" width="6.3984375" style="7" bestFit="1" customWidth="1"/>
    <col min="6918" max="6927" width="5.69921875" style="7" bestFit="1" customWidth="1"/>
    <col min="6928" max="6929" width="5.69921875" style="7" customWidth="1"/>
    <col min="6930" max="6930" width="6.296875" style="7" customWidth="1"/>
    <col min="6931" max="6934" width="5.69921875" style="7" bestFit="1" customWidth="1"/>
    <col min="6935" max="6935" width="5.59765625" style="7" customWidth="1"/>
    <col min="6936" max="6936" width="6.69921875" style="7" bestFit="1" customWidth="1"/>
    <col min="6937" max="6937" width="7.69921875" style="7" customWidth="1"/>
    <col min="6938" max="6938" width="11.69921875" style="7" customWidth="1"/>
    <col min="6939" max="6939" width="1.296875" style="7" customWidth="1"/>
    <col min="6940" max="6940" width="13.69921875" style="7" customWidth="1"/>
    <col min="6941" max="6941" width="2.296875" style="7" customWidth="1"/>
    <col min="6942" max="6942" width="4.09765625" style="7" customWidth="1"/>
    <col min="6943" max="6943" width="9.09765625" style="7"/>
    <col min="6944" max="6944" width="31.09765625" style="7" bestFit="1" customWidth="1"/>
    <col min="6945" max="6945" width="9.09765625" style="7"/>
    <col min="6946" max="6946" width="21.8984375" style="7" bestFit="1" customWidth="1"/>
    <col min="6947" max="6948" width="10.69921875" style="7" bestFit="1" customWidth="1"/>
    <col min="6949" max="6962" width="12.69921875" style="7" bestFit="1" customWidth="1"/>
    <col min="6963" max="6963" width="20.3984375" style="7" bestFit="1" customWidth="1"/>
    <col min="6964" max="6964" width="14.296875" style="7" bestFit="1" customWidth="1"/>
    <col min="6965" max="6965" width="22.296875" style="7" bestFit="1" customWidth="1"/>
    <col min="6966" max="6966" width="30.09765625" style="7" bestFit="1" customWidth="1"/>
    <col min="6967" max="6967" width="31.296875" style="7" bestFit="1" customWidth="1"/>
    <col min="6968" max="7168" width="9.09765625" style="7"/>
    <col min="7169" max="7169" width="1.296875" style="7" customWidth="1"/>
    <col min="7170" max="7170" width="5.8984375" style="7" customWidth="1"/>
    <col min="7171" max="7171" width="4.09765625" style="7" customWidth="1"/>
    <col min="7172" max="7172" width="2.296875" style="7" customWidth="1"/>
    <col min="7173" max="7173" width="6.3984375" style="7" bestFit="1" customWidth="1"/>
    <col min="7174" max="7183" width="5.69921875" style="7" bestFit="1" customWidth="1"/>
    <col min="7184" max="7185" width="5.69921875" style="7" customWidth="1"/>
    <col min="7186" max="7186" width="6.296875" style="7" customWidth="1"/>
    <col min="7187" max="7190" width="5.69921875" style="7" bestFit="1" customWidth="1"/>
    <col min="7191" max="7191" width="5.59765625" style="7" customWidth="1"/>
    <col min="7192" max="7192" width="6.69921875" style="7" bestFit="1" customWidth="1"/>
    <col min="7193" max="7193" width="7.69921875" style="7" customWidth="1"/>
    <col min="7194" max="7194" width="11.69921875" style="7" customWidth="1"/>
    <col min="7195" max="7195" width="1.296875" style="7" customWidth="1"/>
    <col min="7196" max="7196" width="13.69921875" style="7" customWidth="1"/>
    <col min="7197" max="7197" width="2.296875" style="7" customWidth="1"/>
    <col min="7198" max="7198" width="4.09765625" style="7" customWidth="1"/>
    <col min="7199" max="7199" width="9.09765625" style="7"/>
    <col min="7200" max="7200" width="31.09765625" style="7" bestFit="1" customWidth="1"/>
    <col min="7201" max="7201" width="9.09765625" style="7"/>
    <col min="7202" max="7202" width="21.8984375" style="7" bestFit="1" customWidth="1"/>
    <col min="7203" max="7204" width="10.69921875" style="7" bestFit="1" customWidth="1"/>
    <col min="7205" max="7218" width="12.69921875" style="7" bestFit="1" customWidth="1"/>
    <col min="7219" max="7219" width="20.3984375" style="7" bestFit="1" customWidth="1"/>
    <col min="7220" max="7220" width="14.296875" style="7" bestFit="1" customWidth="1"/>
    <col min="7221" max="7221" width="22.296875" style="7" bestFit="1" customWidth="1"/>
    <col min="7222" max="7222" width="30.09765625" style="7" bestFit="1" customWidth="1"/>
    <col min="7223" max="7223" width="31.296875" style="7" bestFit="1" customWidth="1"/>
    <col min="7224" max="7424" width="9.09765625" style="7"/>
    <col min="7425" max="7425" width="1.296875" style="7" customWidth="1"/>
    <col min="7426" max="7426" width="5.8984375" style="7" customWidth="1"/>
    <col min="7427" max="7427" width="4.09765625" style="7" customWidth="1"/>
    <col min="7428" max="7428" width="2.296875" style="7" customWidth="1"/>
    <col min="7429" max="7429" width="6.3984375" style="7" bestFit="1" customWidth="1"/>
    <col min="7430" max="7439" width="5.69921875" style="7" bestFit="1" customWidth="1"/>
    <col min="7440" max="7441" width="5.69921875" style="7" customWidth="1"/>
    <col min="7442" max="7442" width="6.296875" style="7" customWidth="1"/>
    <col min="7443" max="7446" width="5.69921875" style="7" bestFit="1" customWidth="1"/>
    <col min="7447" max="7447" width="5.59765625" style="7" customWidth="1"/>
    <col min="7448" max="7448" width="6.69921875" style="7" bestFit="1" customWidth="1"/>
    <col min="7449" max="7449" width="7.69921875" style="7" customWidth="1"/>
    <col min="7450" max="7450" width="11.69921875" style="7" customWidth="1"/>
    <col min="7451" max="7451" width="1.296875" style="7" customWidth="1"/>
    <col min="7452" max="7452" width="13.69921875" style="7" customWidth="1"/>
    <col min="7453" max="7453" width="2.296875" style="7" customWidth="1"/>
    <col min="7454" max="7454" width="4.09765625" style="7" customWidth="1"/>
    <col min="7455" max="7455" width="9.09765625" style="7"/>
    <col min="7456" max="7456" width="31.09765625" style="7" bestFit="1" customWidth="1"/>
    <col min="7457" max="7457" width="9.09765625" style="7"/>
    <col min="7458" max="7458" width="21.8984375" style="7" bestFit="1" customWidth="1"/>
    <col min="7459" max="7460" width="10.69921875" style="7" bestFit="1" customWidth="1"/>
    <col min="7461" max="7474" width="12.69921875" style="7" bestFit="1" customWidth="1"/>
    <col min="7475" max="7475" width="20.3984375" style="7" bestFit="1" customWidth="1"/>
    <col min="7476" max="7476" width="14.296875" style="7" bestFit="1" customWidth="1"/>
    <col min="7477" max="7477" width="22.296875" style="7" bestFit="1" customWidth="1"/>
    <col min="7478" max="7478" width="30.09765625" style="7" bestFit="1" customWidth="1"/>
    <col min="7479" max="7479" width="31.296875" style="7" bestFit="1" customWidth="1"/>
    <col min="7480" max="7680" width="9.09765625" style="7"/>
    <col min="7681" max="7681" width="1.296875" style="7" customWidth="1"/>
    <col min="7682" max="7682" width="5.8984375" style="7" customWidth="1"/>
    <col min="7683" max="7683" width="4.09765625" style="7" customWidth="1"/>
    <col min="7684" max="7684" width="2.296875" style="7" customWidth="1"/>
    <col min="7685" max="7685" width="6.3984375" style="7" bestFit="1" customWidth="1"/>
    <col min="7686" max="7695" width="5.69921875" style="7" bestFit="1" customWidth="1"/>
    <col min="7696" max="7697" width="5.69921875" style="7" customWidth="1"/>
    <col min="7698" max="7698" width="6.296875" style="7" customWidth="1"/>
    <col min="7699" max="7702" width="5.69921875" style="7" bestFit="1" customWidth="1"/>
    <col min="7703" max="7703" width="5.59765625" style="7" customWidth="1"/>
    <col min="7704" max="7704" width="6.69921875" style="7" bestFit="1" customWidth="1"/>
    <col min="7705" max="7705" width="7.69921875" style="7" customWidth="1"/>
    <col min="7706" max="7706" width="11.69921875" style="7" customWidth="1"/>
    <col min="7707" max="7707" width="1.296875" style="7" customWidth="1"/>
    <col min="7708" max="7708" width="13.69921875" style="7" customWidth="1"/>
    <col min="7709" max="7709" width="2.296875" style="7" customWidth="1"/>
    <col min="7710" max="7710" width="4.09765625" style="7" customWidth="1"/>
    <col min="7711" max="7711" width="9.09765625" style="7"/>
    <col min="7712" max="7712" width="31.09765625" style="7" bestFit="1" customWidth="1"/>
    <col min="7713" max="7713" width="9.09765625" style="7"/>
    <col min="7714" max="7714" width="21.8984375" style="7" bestFit="1" customWidth="1"/>
    <col min="7715" max="7716" width="10.69921875" style="7" bestFit="1" customWidth="1"/>
    <col min="7717" max="7730" width="12.69921875" style="7" bestFit="1" customWidth="1"/>
    <col min="7731" max="7731" width="20.3984375" style="7" bestFit="1" customWidth="1"/>
    <col min="7732" max="7732" width="14.296875" style="7" bestFit="1" customWidth="1"/>
    <col min="7733" max="7733" width="22.296875" style="7" bestFit="1" customWidth="1"/>
    <col min="7734" max="7734" width="30.09765625" style="7" bestFit="1" customWidth="1"/>
    <col min="7735" max="7735" width="31.296875" style="7" bestFit="1" customWidth="1"/>
    <col min="7736" max="7936" width="9.09765625" style="7"/>
    <col min="7937" max="7937" width="1.296875" style="7" customWidth="1"/>
    <col min="7938" max="7938" width="5.8984375" style="7" customWidth="1"/>
    <col min="7939" max="7939" width="4.09765625" style="7" customWidth="1"/>
    <col min="7940" max="7940" width="2.296875" style="7" customWidth="1"/>
    <col min="7941" max="7941" width="6.3984375" style="7" bestFit="1" customWidth="1"/>
    <col min="7942" max="7951" width="5.69921875" style="7" bestFit="1" customWidth="1"/>
    <col min="7952" max="7953" width="5.69921875" style="7" customWidth="1"/>
    <col min="7954" max="7954" width="6.296875" style="7" customWidth="1"/>
    <col min="7955" max="7958" width="5.69921875" style="7" bestFit="1" customWidth="1"/>
    <col min="7959" max="7959" width="5.59765625" style="7" customWidth="1"/>
    <col min="7960" max="7960" width="6.69921875" style="7" bestFit="1" customWidth="1"/>
    <col min="7961" max="7961" width="7.69921875" style="7" customWidth="1"/>
    <col min="7962" max="7962" width="11.69921875" style="7" customWidth="1"/>
    <col min="7963" max="7963" width="1.296875" style="7" customWidth="1"/>
    <col min="7964" max="7964" width="13.69921875" style="7" customWidth="1"/>
    <col min="7965" max="7965" width="2.296875" style="7" customWidth="1"/>
    <col min="7966" max="7966" width="4.09765625" style="7" customWidth="1"/>
    <col min="7967" max="7967" width="9.09765625" style="7"/>
    <col min="7968" max="7968" width="31.09765625" style="7" bestFit="1" customWidth="1"/>
    <col min="7969" max="7969" width="9.09765625" style="7"/>
    <col min="7970" max="7970" width="21.8984375" style="7" bestFit="1" customWidth="1"/>
    <col min="7971" max="7972" width="10.69921875" style="7" bestFit="1" customWidth="1"/>
    <col min="7973" max="7986" width="12.69921875" style="7" bestFit="1" customWidth="1"/>
    <col min="7987" max="7987" width="20.3984375" style="7" bestFit="1" customWidth="1"/>
    <col min="7988" max="7988" width="14.296875" style="7" bestFit="1" customWidth="1"/>
    <col min="7989" max="7989" width="22.296875" style="7" bestFit="1" customWidth="1"/>
    <col min="7990" max="7990" width="30.09765625" style="7" bestFit="1" customWidth="1"/>
    <col min="7991" max="7991" width="31.296875" style="7" bestFit="1" customWidth="1"/>
    <col min="7992" max="8192" width="9.09765625" style="7"/>
    <col min="8193" max="8193" width="1.296875" style="7" customWidth="1"/>
    <col min="8194" max="8194" width="5.8984375" style="7" customWidth="1"/>
    <col min="8195" max="8195" width="4.09765625" style="7" customWidth="1"/>
    <col min="8196" max="8196" width="2.296875" style="7" customWidth="1"/>
    <col min="8197" max="8197" width="6.3984375" style="7" bestFit="1" customWidth="1"/>
    <col min="8198" max="8207" width="5.69921875" style="7" bestFit="1" customWidth="1"/>
    <col min="8208" max="8209" width="5.69921875" style="7" customWidth="1"/>
    <col min="8210" max="8210" width="6.296875" style="7" customWidth="1"/>
    <col min="8211" max="8214" width="5.69921875" style="7" bestFit="1" customWidth="1"/>
    <col min="8215" max="8215" width="5.59765625" style="7" customWidth="1"/>
    <col min="8216" max="8216" width="6.69921875" style="7" bestFit="1" customWidth="1"/>
    <col min="8217" max="8217" width="7.69921875" style="7" customWidth="1"/>
    <col min="8218" max="8218" width="11.69921875" style="7" customWidth="1"/>
    <col min="8219" max="8219" width="1.296875" style="7" customWidth="1"/>
    <col min="8220" max="8220" width="13.69921875" style="7" customWidth="1"/>
    <col min="8221" max="8221" width="2.296875" style="7" customWidth="1"/>
    <col min="8222" max="8222" width="4.09765625" style="7" customWidth="1"/>
    <col min="8223" max="8223" width="9.09765625" style="7"/>
    <col min="8224" max="8224" width="31.09765625" style="7" bestFit="1" customWidth="1"/>
    <col min="8225" max="8225" width="9.09765625" style="7"/>
    <col min="8226" max="8226" width="21.8984375" style="7" bestFit="1" customWidth="1"/>
    <col min="8227" max="8228" width="10.69921875" style="7" bestFit="1" customWidth="1"/>
    <col min="8229" max="8242" width="12.69921875" style="7" bestFit="1" customWidth="1"/>
    <col min="8243" max="8243" width="20.3984375" style="7" bestFit="1" customWidth="1"/>
    <col min="8244" max="8244" width="14.296875" style="7" bestFit="1" customWidth="1"/>
    <col min="8245" max="8245" width="22.296875" style="7" bestFit="1" customWidth="1"/>
    <col min="8246" max="8246" width="30.09765625" style="7" bestFit="1" customWidth="1"/>
    <col min="8247" max="8247" width="31.296875" style="7" bestFit="1" customWidth="1"/>
    <col min="8248" max="8448" width="9.09765625" style="7"/>
    <col min="8449" max="8449" width="1.296875" style="7" customWidth="1"/>
    <col min="8450" max="8450" width="5.8984375" style="7" customWidth="1"/>
    <col min="8451" max="8451" width="4.09765625" style="7" customWidth="1"/>
    <col min="8452" max="8452" width="2.296875" style="7" customWidth="1"/>
    <col min="8453" max="8453" width="6.3984375" style="7" bestFit="1" customWidth="1"/>
    <col min="8454" max="8463" width="5.69921875" style="7" bestFit="1" customWidth="1"/>
    <col min="8464" max="8465" width="5.69921875" style="7" customWidth="1"/>
    <col min="8466" max="8466" width="6.296875" style="7" customWidth="1"/>
    <col min="8467" max="8470" width="5.69921875" style="7" bestFit="1" customWidth="1"/>
    <col min="8471" max="8471" width="5.59765625" style="7" customWidth="1"/>
    <col min="8472" max="8472" width="6.69921875" style="7" bestFit="1" customWidth="1"/>
    <col min="8473" max="8473" width="7.69921875" style="7" customWidth="1"/>
    <col min="8474" max="8474" width="11.69921875" style="7" customWidth="1"/>
    <col min="8475" max="8475" width="1.296875" style="7" customWidth="1"/>
    <col min="8476" max="8476" width="13.69921875" style="7" customWidth="1"/>
    <col min="8477" max="8477" width="2.296875" style="7" customWidth="1"/>
    <col min="8478" max="8478" width="4.09765625" style="7" customWidth="1"/>
    <col min="8479" max="8479" width="9.09765625" style="7"/>
    <col min="8480" max="8480" width="31.09765625" style="7" bestFit="1" customWidth="1"/>
    <col min="8481" max="8481" width="9.09765625" style="7"/>
    <col min="8482" max="8482" width="21.8984375" style="7" bestFit="1" customWidth="1"/>
    <col min="8483" max="8484" width="10.69921875" style="7" bestFit="1" customWidth="1"/>
    <col min="8485" max="8498" width="12.69921875" style="7" bestFit="1" customWidth="1"/>
    <col min="8499" max="8499" width="20.3984375" style="7" bestFit="1" customWidth="1"/>
    <col min="8500" max="8500" width="14.296875" style="7" bestFit="1" customWidth="1"/>
    <col min="8501" max="8501" width="22.296875" style="7" bestFit="1" customWidth="1"/>
    <col min="8502" max="8502" width="30.09765625" style="7" bestFit="1" customWidth="1"/>
    <col min="8503" max="8503" width="31.296875" style="7" bestFit="1" customWidth="1"/>
    <col min="8504" max="8704" width="9.09765625" style="7"/>
    <col min="8705" max="8705" width="1.296875" style="7" customWidth="1"/>
    <col min="8706" max="8706" width="5.8984375" style="7" customWidth="1"/>
    <col min="8707" max="8707" width="4.09765625" style="7" customWidth="1"/>
    <col min="8708" max="8708" width="2.296875" style="7" customWidth="1"/>
    <col min="8709" max="8709" width="6.3984375" style="7" bestFit="1" customWidth="1"/>
    <col min="8710" max="8719" width="5.69921875" style="7" bestFit="1" customWidth="1"/>
    <col min="8720" max="8721" width="5.69921875" style="7" customWidth="1"/>
    <col min="8722" max="8722" width="6.296875" style="7" customWidth="1"/>
    <col min="8723" max="8726" width="5.69921875" style="7" bestFit="1" customWidth="1"/>
    <col min="8727" max="8727" width="5.59765625" style="7" customWidth="1"/>
    <col min="8728" max="8728" width="6.69921875" style="7" bestFit="1" customWidth="1"/>
    <col min="8729" max="8729" width="7.69921875" style="7" customWidth="1"/>
    <col min="8730" max="8730" width="11.69921875" style="7" customWidth="1"/>
    <col min="8731" max="8731" width="1.296875" style="7" customWidth="1"/>
    <col min="8732" max="8732" width="13.69921875" style="7" customWidth="1"/>
    <col min="8733" max="8733" width="2.296875" style="7" customWidth="1"/>
    <col min="8734" max="8734" width="4.09765625" style="7" customWidth="1"/>
    <col min="8735" max="8735" width="9.09765625" style="7"/>
    <col min="8736" max="8736" width="31.09765625" style="7" bestFit="1" customWidth="1"/>
    <col min="8737" max="8737" width="9.09765625" style="7"/>
    <col min="8738" max="8738" width="21.8984375" style="7" bestFit="1" customWidth="1"/>
    <col min="8739" max="8740" width="10.69921875" style="7" bestFit="1" customWidth="1"/>
    <col min="8741" max="8754" width="12.69921875" style="7" bestFit="1" customWidth="1"/>
    <col min="8755" max="8755" width="20.3984375" style="7" bestFit="1" customWidth="1"/>
    <col min="8756" max="8756" width="14.296875" style="7" bestFit="1" customWidth="1"/>
    <col min="8757" max="8757" width="22.296875" style="7" bestFit="1" customWidth="1"/>
    <col min="8758" max="8758" width="30.09765625" style="7" bestFit="1" customWidth="1"/>
    <col min="8759" max="8759" width="31.296875" style="7" bestFit="1" customWidth="1"/>
    <col min="8760" max="8960" width="9.09765625" style="7"/>
    <col min="8961" max="8961" width="1.296875" style="7" customWidth="1"/>
    <col min="8962" max="8962" width="5.8984375" style="7" customWidth="1"/>
    <col min="8963" max="8963" width="4.09765625" style="7" customWidth="1"/>
    <col min="8964" max="8964" width="2.296875" style="7" customWidth="1"/>
    <col min="8965" max="8965" width="6.3984375" style="7" bestFit="1" customWidth="1"/>
    <col min="8966" max="8975" width="5.69921875" style="7" bestFit="1" customWidth="1"/>
    <col min="8976" max="8977" width="5.69921875" style="7" customWidth="1"/>
    <col min="8978" max="8978" width="6.296875" style="7" customWidth="1"/>
    <col min="8979" max="8982" width="5.69921875" style="7" bestFit="1" customWidth="1"/>
    <col min="8983" max="8983" width="5.59765625" style="7" customWidth="1"/>
    <col min="8984" max="8984" width="6.69921875" style="7" bestFit="1" customWidth="1"/>
    <col min="8985" max="8985" width="7.69921875" style="7" customWidth="1"/>
    <col min="8986" max="8986" width="11.69921875" style="7" customWidth="1"/>
    <col min="8987" max="8987" width="1.296875" style="7" customWidth="1"/>
    <col min="8988" max="8988" width="13.69921875" style="7" customWidth="1"/>
    <col min="8989" max="8989" width="2.296875" style="7" customWidth="1"/>
    <col min="8990" max="8990" width="4.09765625" style="7" customWidth="1"/>
    <col min="8991" max="8991" width="9.09765625" style="7"/>
    <col min="8992" max="8992" width="31.09765625" style="7" bestFit="1" customWidth="1"/>
    <col min="8993" max="8993" width="9.09765625" style="7"/>
    <col min="8994" max="8994" width="21.8984375" style="7" bestFit="1" customWidth="1"/>
    <col min="8995" max="8996" width="10.69921875" style="7" bestFit="1" customWidth="1"/>
    <col min="8997" max="9010" width="12.69921875" style="7" bestFit="1" customWidth="1"/>
    <col min="9011" max="9011" width="20.3984375" style="7" bestFit="1" customWidth="1"/>
    <col min="9012" max="9012" width="14.296875" style="7" bestFit="1" customWidth="1"/>
    <col min="9013" max="9013" width="22.296875" style="7" bestFit="1" customWidth="1"/>
    <col min="9014" max="9014" width="30.09765625" style="7" bestFit="1" customWidth="1"/>
    <col min="9015" max="9015" width="31.296875" style="7" bestFit="1" customWidth="1"/>
    <col min="9016" max="9216" width="9.09765625" style="7"/>
    <col min="9217" max="9217" width="1.296875" style="7" customWidth="1"/>
    <col min="9218" max="9218" width="5.8984375" style="7" customWidth="1"/>
    <col min="9219" max="9219" width="4.09765625" style="7" customWidth="1"/>
    <col min="9220" max="9220" width="2.296875" style="7" customWidth="1"/>
    <col min="9221" max="9221" width="6.3984375" style="7" bestFit="1" customWidth="1"/>
    <col min="9222" max="9231" width="5.69921875" style="7" bestFit="1" customWidth="1"/>
    <col min="9232" max="9233" width="5.69921875" style="7" customWidth="1"/>
    <col min="9234" max="9234" width="6.296875" style="7" customWidth="1"/>
    <col min="9235" max="9238" width="5.69921875" style="7" bestFit="1" customWidth="1"/>
    <col min="9239" max="9239" width="5.59765625" style="7" customWidth="1"/>
    <col min="9240" max="9240" width="6.69921875" style="7" bestFit="1" customWidth="1"/>
    <col min="9241" max="9241" width="7.69921875" style="7" customWidth="1"/>
    <col min="9242" max="9242" width="11.69921875" style="7" customWidth="1"/>
    <col min="9243" max="9243" width="1.296875" style="7" customWidth="1"/>
    <col min="9244" max="9244" width="13.69921875" style="7" customWidth="1"/>
    <col min="9245" max="9245" width="2.296875" style="7" customWidth="1"/>
    <col min="9246" max="9246" width="4.09765625" style="7" customWidth="1"/>
    <col min="9247" max="9247" width="9.09765625" style="7"/>
    <col min="9248" max="9248" width="31.09765625" style="7" bestFit="1" customWidth="1"/>
    <col min="9249" max="9249" width="9.09765625" style="7"/>
    <col min="9250" max="9250" width="21.8984375" style="7" bestFit="1" customWidth="1"/>
    <col min="9251" max="9252" width="10.69921875" style="7" bestFit="1" customWidth="1"/>
    <col min="9253" max="9266" width="12.69921875" style="7" bestFit="1" customWidth="1"/>
    <col min="9267" max="9267" width="20.3984375" style="7" bestFit="1" customWidth="1"/>
    <col min="9268" max="9268" width="14.296875" style="7" bestFit="1" customWidth="1"/>
    <col min="9269" max="9269" width="22.296875" style="7" bestFit="1" customWidth="1"/>
    <col min="9270" max="9270" width="30.09765625" style="7" bestFit="1" customWidth="1"/>
    <col min="9271" max="9271" width="31.296875" style="7" bestFit="1" customWidth="1"/>
    <col min="9272" max="9472" width="9.09765625" style="7"/>
    <col min="9473" max="9473" width="1.296875" style="7" customWidth="1"/>
    <col min="9474" max="9474" width="5.8984375" style="7" customWidth="1"/>
    <col min="9475" max="9475" width="4.09765625" style="7" customWidth="1"/>
    <col min="9476" max="9476" width="2.296875" style="7" customWidth="1"/>
    <col min="9477" max="9477" width="6.3984375" style="7" bestFit="1" customWidth="1"/>
    <col min="9478" max="9487" width="5.69921875" style="7" bestFit="1" customWidth="1"/>
    <col min="9488" max="9489" width="5.69921875" style="7" customWidth="1"/>
    <col min="9490" max="9490" width="6.296875" style="7" customWidth="1"/>
    <col min="9491" max="9494" width="5.69921875" style="7" bestFit="1" customWidth="1"/>
    <col min="9495" max="9495" width="5.59765625" style="7" customWidth="1"/>
    <col min="9496" max="9496" width="6.69921875" style="7" bestFit="1" customWidth="1"/>
    <col min="9497" max="9497" width="7.69921875" style="7" customWidth="1"/>
    <col min="9498" max="9498" width="11.69921875" style="7" customWidth="1"/>
    <col min="9499" max="9499" width="1.296875" style="7" customWidth="1"/>
    <col min="9500" max="9500" width="13.69921875" style="7" customWidth="1"/>
    <col min="9501" max="9501" width="2.296875" style="7" customWidth="1"/>
    <col min="9502" max="9502" width="4.09765625" style="7" customWidth="1"/>
    <col min="9503" max="9503" width="9.09765625" style="7"/>
    <col min="9504" max="9504" width="31.09765625" style="7" bestFit="1" customWidth="1"/>
    <col min="9505" max="9505" width="9.09765625" style="7"/>
    <col min="9506" max="9506" width="21.8984375" style="7" bestFit="1" customWidth="1"/>
    <col min="9507" max="9508" width="10.69921875" style="7" bestFit="1" customWidth="1"/>
    <col min="9509" max="9522" width="12.69921875" style="7" bestFit="1" customWidth="1"/>
    <col min="9523" max="9523" width="20.3984375" style="7" bestFit="1" customWidth="1"/>
    <col min="9524" max="9524" width="14.296875" style="7" bestFit="1" customWidth="1"/>
    <col min="9525" max="9525" width="22.296875" style="7" bestFit="1" customWidth="1"/>
    <col min="9526" max="9526" width="30.09765625" style="7" bestFit="1" customWidth="1"/>
    <col min="9527" max="9527" width="31.296875" style="7" bestFit="1" customWidth="1"/>
    <col min="9528" max="9728" width="9.09765625" style="7"/>
    <col min="9729" max="9729" width="1.296875" style="7" customWidth="1"/>
    <col min="9730" max="9730" width="5.8984375" style="7" customWidth="1"/>
    <col min="9731" max="9731" width="4.09765625" style="7" customWidth="1"/>
    <col min="9732" max="9732" width="2.296875" style="7" customWidth="1"/>
    <col min="9733" max="9733" width="6.3984375" style="7" bestFit="1" customWidth="1"/>
    <col min="9734" max="9743" width="5.69921875" style="7" bestFit="1" customWidth="1"/>
    <col min="9744" max="9745" width="5.69921875" style="7" customWidth="1"/>
    <col min="9746" max="9746" width="6.296875" style="7" customWidth="1"/>
    <col min="9747" max="9750" width="5.69921875" style="7" bestFit="1" customWidth="1"/>
    <col min="9751" max="9751" width="5.59765625" style="7" customWidth="1"/>
    <col min="9752" max="9752" width="6.69921875" style="7" bestFit="1" customWidth="1"/>
    <col min="9753" max="9753" width="7.69921875" style="7" customWidth="1"/>
    <col min="9754" max="9754" width="11.69921875" style="7" customWidth="1"/>
    <col min="9755" max="9755" width="1.296875" style="7" customWidth="1"/>
    <col min="9756" max="9756" width="13.69921875" style="7" customWidth="1"/>
    <col min="9757" max="9757" width="2.296875" style="7" customWidth="1"/>
    <col min="9758" max="9758" width="4.09765625" style="7" customWidth="1"/>
    <col min="9759" max="9759" width="9.09765625" style="7"/>
    <col min="9760" max="9760" width="31.09765625" style="7" bestFit="1" customWidth="1"/>
    <col min="9761" max="9761" width="9.09765625" style="7"/>
    <col min="9762" max="9762" width="21.8984375" style="7" bestFit="1" customWidth="1"/>
    <col min="9763" max="9764" width="10.69921875" style="7" bestFit="1" customWidth="1"/>
    <col min="9765" max="9778" width="12.69921875" style="7" bestFit="1" customWidth="1"/>
    <col min="9779" max="9779" width="20.3984375" style="7" bestFit="1" customWidth="1"/>
    <col min="9780" max="9780" width="14.296875" style="7" bestFit="1" customWidth="1"/>
    <col min="9781" max="9781" width="22.296875" style="7" bestFit="1" customWidth="1"/>
    <col min="9782" max="9782" width="30.09765625" style="7" bestFit="1" customWidth="1"/>
    <col min="9783" max="9783" width="31.296875" style="7" bestFit="1" customWidth="1"/>
    <col min="9784" max="9984" width="9.09765625" style="7"/>
    <col min="9985" max="9985" width="1.296875" style="7" customWidth="1"/>
    <col min="9986" max="9986" width="5.8984375" style="7" customWidth="1"/>
    <col min="9987" max="9987" width="4.09765625" style="7" customWidth="1"/>
    <col min="9988" max="9988" width="2.296875" style="7" customWidth="1"/>
    <col min="9989" max="9989" width="6.3984375" style="7" bestFit="1" customWidth="1"/>
    <col min="9990" max="9999" width="5.69921875" style="7" bestFit="1" customWidth="1"/>
    <col min="10000" max="10001" width="5.69921875" style="7" customWidth="1"/>
    <col min="10002" max="10002" width="6.296875" style="7" customWidth="1"/>
    <col min="10003" max="10006" width="5.69921875" style="7" bestFit="1" customWidth="1"/>
    <col min="10007" max="10007" width="5.59765625" style="7" customWidth="1"/>
    <col min="10008" max="10008" width="6.69921875" style="7" bestFit="1" customWidth="1"/>
    <col min="10009" max="10009" width="7.69921875" style="7" customWidth="1"/>
    <col min="10010" max="10010" width="11.69921875" style="7" customWidth="1"/>
    <col min="10011" max="10011" width="1.296875" style="7" customWidth="1"/>
    <col min="10012" max="10012" width="13.69921875" style="7" customWidth="1"/>
    <col min="10013" max="10013" width="2.296875" style="7" customWidth="1"/>
    <col min="10014" max="10014" width="4.09765625" style="7" customWidth="1"/>
    <col min="10015" max="10015" width="9.09765625" style="7"/>
    <col min="10016" max="10016" width="31.09765625" style="7" bestFit="1" customWidth="1"/>
    <col min="10017" max="10017" width="9.09765625" style="7"/>
    <col min="10018" max="10018" width="21.8984375" style="7" bestFit="1" customWidth="1"/>
    <col min="10019" max="10020" width="10.69921875" style="7" bestFit="1" customWidth="1"/>
    <col min="10021" max="10034" width="12.69921875" style="7" bestFit="1" customWidth="1"/>
    <col min="10035" max="10035" width="20.3984375" style="7" bestFit="1" customWidth="1"/>
    <col min="10036" max="10036" width="14.296875" style="7" bestFit="1" customWidth="1"/>
    <col min="10037" max="10037" width="22.296875" style="7" bestFit="1" customWidth="1"/>
    <col min="10038" max="10038" width="30.09765625" style="7" bestFit="1" customWidth="1"/>
    <col min="10039" max="10039" width="31.296875" style="7" bestFit="1" customWidth="1"/>
    <col min="10040" max="10240" width="9.09765625" style="7"/>
    <col min="10241" max="10241" width="1.296875" style="7" customWidth="1"/>
    <col min="10242" max="10242" width="5.8984375" style="7" customWidth="1"/>
    <col min="10243" max="10243" width="4.09765625" style="7" customWidth="1"/>
    <col min="10244" max="10244" width="2.296875" style="7" customWidth="1"/>
    <col min="10245" max="10245" width="6.3984375" style="7" bestFit="1" customWidth="1"/>
    <col min="10246" max="10255" width="5.69921875" style="7" bestFit="1" customWidth="1"/>
    <col min="10256" max="10257" width="5.69921875" style="7" customWidth="1"/>
    <col min="10258" max="10258" width="6.296875" style="7" customWidth="1"/>
    <col min="10259" max="10262" width="5.69921875" style="7" bestFit="1" customWidth="1"/>
    <col min="10263" max="10263" width="5.59765625" style="7" customWidth="1"/>
    <col min="10264" max="10264" width="6.69921875" style="7" bestFit="1" customWidth="1"/>
    <col min="10265" max="10265" width="7.69921875" style="7" customWidth="1"/>
    <col min="10266" max="10266" width="11.69921875" style="7" customWidth="1"/>
    <col min="10267" max="10267" width="1.296875" style="7" customWidth="1"/>
    <col min="10268" max="10268" width="13.69921875" style="7" customWidth="1"/>
    <col min="10269" max="10269" width="2.296875" style="7" customWidth="1"/>
    <col min="10270" max="10270" width="4.09765625" style="7" customWidth="1"/>
    <col min="10271" max="10271" width="9.09765625" style="7"/>
    <col min="10272" max="10272" width="31.09765625" style="7" bestFit="1" customWidth="1"/>
    <col min="10273" max="10273" width="9.09765625" style="7"/>
    <col min="10274" max="10274" width="21.8984375" style="7" bestFit="1" customWidth="1"/>
    <col min="10275" max="10276" width="10.69921875" style="7" bestFit="1" customWidth="1"/>
    <col min="10277" max="10290" width="12.69921875" style="7" bestFit="1" customWidth="1"/>
    <col min="10291" max="10291" width="20.3984375" style="7" bestFit="1" customWidth="1"/>
    <col min="10292" max="10292" width="14.296875" style="7" bestFit="1" customWidth="1"/>
    <col min="10293" max="10293" width="22.296875" style="7" bestFit="1" customWidth="1"/>
    <col min="10294" max="10294" width="30.09765625" style="7" bestFit="1" customWidth="1"/>
    <col min="10295" max="10295" width="31.296875" style="7" bestFit="1" customWidth="1"/>
    <col min="10296" max="10496" width="9.09765625" style="7"/>
    <col min="10497" max="10497" width="1.296875" style="7" customWidth="1"/>
    <col min="10498" max="10498" width="5.8984375" style="7" customWidth="1"/>
    <col min="10499" max="10499" width="4.09765625" style="7" customWidth="1"/>
    <col min="10500" max="10500" width="2.296875" style="7" customWidth="1"/>
    <col min="10501" max="10501" width="6.3984375" style="7" bestFit="1" customWidth="1"/>
    <col min="10502" max="10511" width="5.69921875" style="7" bestFit="1" customWidth="1"/>
    <col min="10512" max="10513" width="5.69921875" style="7" customWidth="1"/>
    <col min="10514" max="10514" width="6.296875" style="7" customWidth="1"/>
    <col min="10515" max="10518" width="5.69921875" style="7" bestFit="1" customWidth="1"/>
    <col min="10519" max="10519" width="5.59765625" style="7" customWidth="1"/>
    <col min="10520" max="10520" width="6.69921875" style="7" bestFit="1" customWidth="1"/>
    <col min="10521" max="10521" width="7.69921875" style="7" customWidth="1"/>
    <col min="10522" max="10522" width="11.69921875" style="7" customWidth="1"/>
    <col min="10523" max="10523" width="1.296875" style="7" customWidth="1"/>
    <col min="10524" max="10524" width="13.69921875" style="7" customWidth="1"/>
    <col min="10525" max="10525" width="2.296875" style="7" customWidth="1"/>
    <col min="10526" max="10526" width="4.09765625" style="7" customWidth="1"/>
    <col min="10527" max="10527" width="9.09765625" style="7"/>
    <col min="10528" max="10528" width="31.09765625" style="7" bestFit="1" customWidth="1"/>
    <col min="10529" max="10529" width="9.09765625" style="7"/>
    <col min="10530" max="10530" width="21.8984375" style="7" bestFit="1" customWidth="1"/>
    <col min="10531" max="10532" width="10.69921875" style="7" bestFit="1" customWidth="1"/>
    <col min="10533" max="10546" width="12.69921875" style="7" bestFit="1" customWidth="1"/>
    <col min="10547" max="10547" width="20.3984375" style="7" bestFit="1" customWidth="1"/>
    <col min="10548" max="10548" width="14.296875" style="7" bestFit="1" customWidth="1"/>
    <col min="10549" max="10549" width="22.296875" style="7" bestFit="1" customWidth="1"/>
    <col min="10550" max="10550" width="30.09765625" style="7" bestFit="1" customWidth="1"/>
    <col min="10551" max="10551" width="31.296875" style="7" bestFit="1" customWidth="1"/>
    <col min="10552" max="10752" width="9.09765625" style="7"/>
    <col min="10753" max="10753" width="1.296875" style="7" customWidth="1"/>
    <col min="10754" max="10754" width="5.8984375" style="7" customWidth="1"/>
    <col min="10755" max="10755" width="4.09765625" style="7" customWidth="1"/>
    <col min="10756" max="10756" width="2.296875" style="7" customWidth="1"/>
    <col min="10757" max="10757" width="6.3984375" style="7" bestFit="1" customWidth="1"/>
    <col min="10758" max="10767" width="5.69921875" style="7" bestFit="1" customWidth="1"/>
    <col min="10768" max="10769" width="5.69921875" style="7" customWidth="1"/>
    <col min="10770" max="10770" width="6.296875" style="7" customWidth="1"/>
    <col min="10771" max="10774" width="5.69921875" style="7" bestFit="1" customWidth="1"/>
    <col min="10775" max="10775" width="5.59765625" style="7" customWidth="1"/>
    <col min="10776" max="10776" width="6.69921875" style="7" bestFit="1" customWidth="1"/>
    <col min="10777" max="10777" width="7.69921875" style="7" customWidth="1"/>
    <col min="10778" max="10778" width="11.69921875" style="7" customWidth="1"/>
    <col min="10779" max="10779" width="1.296875" style="7" customWidth="1"/>
    <col min="10780" max="10780" width="13.69921875" style="7" customWidth="1"/>
    <col min="10781" max="10781" width="2.296875" style="7" customWidth="1"/>
    <col min="10782" max="10782" width="4.09765625" style="7" customWidth="1"/>
    <col min="10783" max="10783" width="9.09765625" style="7"/>
    <col min="10784" max="10784" width="31.09765625" style="7" bestFit="1" customWidth="1"/>
    <col min="10785" max="10785" width="9.09765625" style="7"/>
    <col min="10786" max="10786" width="21.8984375" style="7" bestFit="1" customWidth="1"/>
    <col min="10787" max="10788" width="10.69921875" style="7" bestFit="1" customWidth="1"/>
    <col min="10789" max="10802" width="12.69921875" style="7" bestFit="1" customWidth="1"/>
    <col min="10803" max="10803" width="20.3984375" style="7" bestFit="1" customWidth="1"/>
    <col min="10804" max="10804" width="14.296875" style="7" bestFit="1" customWidth="1"/>
    <col min="10805" max="10805" width="22.296875" style="7" bestFit="1" customWidth="1"/>
    <col min="10806" max="10806" width="30.09765625" style="7" bestFit="1" customWidth="1"/>
    <col min="10807" max="10807" width="31.296875" style="7" bestFit="1" customWidth="1"/>
    <col min="10808" max="11008" width="9.09765625" style="7"/>
    <col min="11009" max="11009" width="1.296875" style="7" customWidth="1"/>
    <col min="11010" max="11010" width="5.8984375" style="7" customWidth="1"/>
    <col min="11011" max="11011" width="4.09765625" style="7" customWidth="1"/>
    <col min="11012" max="11012" width="2.296875" style="7" customWidth="1"/>
    <col min="11013" max="11013" width="6.3984375" style="7" bestFit="1" customWidth="1"/>
    <col min="11014" max="11023" width="5.69921875" style="7" bestFit="1" customWidth="1"/>
    <col min="11024" max="11025" width="5.69921875" style="7" customWidth="1"/>
    <col min="11026" max="11026" width="6.296875" style="7" customWidth="1"/>
    <col min="11027" max="11030" width="5.69921875" style="7" bestFit="1" customWidth="1"/>
    <col min="11031" max="11031" width="5.59765625" style="7" customWidth="1"/>
    <col min="11032" max="11032" width="6.69921875" style="7" bestFit="1" customWidth="1"/>
    <col min="11033" max="11033" width="7.69921875" style="7" customWidth="1"/>
    <col min="11034" max="11034" width="11.69921875" style="7" customWidth="1"/>
    <col min="11035" max="11035" width="1.296875" style="7" customWidth="1"/>
    <col min="11036" max="11036" width="13.69921875" style="7" customWidth="1"/>
    <col min="11037" max="11037" width="2.296875" style="7" customWidth="1"/>
    <col min="11038" max="11038" width="4.09765625" style="7" customWidth="1"/>
    <col min="11039" max="11039" width="9.09765625" style="7"/>
    <col min="11040" max="11040" width="31.09765625" style="7" bestFit="1" customWidth="1"/>
    <col min="11041" max="11041" width="9.09765625" style="7"/>
    <col min="11042" max="11042" width="21.8984375" style="7" bestFit="1" customWidth="1"/>
    <col min="11043" max="11044" width="10.69921875" style="7" bestFit="1" customWidth="1"/>
    <col min="11045" max="11058" width="12.69921875" style="7" bestFit="1" customWidth="1"/>
    <col min="11059" max="11059" width="20.3984375" style="7" bestFit="1" customWidth="1"/>
    <col min="11060" max="11060" width="14.296875" style="7" bestFit="1" customWidth="1"/>
    <col min="11061" max="11061" width="22.296875" style="7" bestFit="1" customWidth="1"/>
    <col min="11062" max="11062" width="30.09765625" style="7" bestFit="1" customWidth="1"/>
    <col min="11063" max="11063" width="31.296875" style="7" bestFit="1" customWidth="1"/>
    <col min="11064" max="11264" width="9.09765625" style="7"/>
    <col min="11265" max="11265" width="1.296875" style="7" customWidth="1"/>
    <col min="11266" max="11266" width="5.8984375" style="7" customWidth="1"/>
    <col min="11267" max="11267" width="4.09765625" style="7" customWidth="1"/>
    <col min="11268" max="11268" width="2.296875" style="7" customWidth="1"/>
    <col min="11269" max="11269" width="6.3984375" style="7" bestFit="1" customWidth="1"/>
    <col min="11270" max="11279" width="5.69921875" style="7" bestFit="1" customWidth="1"/>
    <col min="11280" max="11281" width="5.69921875" style="7" customWidth="1"/>
    <col min="11282" max="11282" width="6.296875" style="7" customWidth="1"/>
    <col min="11283" max="11286" width="5.69921875" style="7" bestFit="1" customWidth="1"/>
    <col min="11287" max="11287" width="5.59765625" style="7" customWidth="1"/>
    <col min="11288" max="11288" width="6.69921875" style="7" bestFit="1" customWidth="1"/>
    <col min="11289" max="11289" width="7.69921875" style="7" customWidth="1"/>
    <col min="11290" max="11290" width="11.69921875" style="7" customWidth="1"/>
    <col min="11291" max="11291" width="1.296875" style="7" customWidth="1"/>
    <col min="11292" max="11292" width="13.69921875" style="7" customWidth="1"/>
    <col min="11293" max="11293" width="2.296875" style="7" customWidth="1"/>
    <col min="11294" max="11294" width="4.09765625" style="7" customWidth="1"/>
    <col min="11295" max="11295" width="9.09765625" style="7"/>
    <col min="11296" max="11296" width="31.09765625" style="7" bestFit="1" customWidth="1"/>
    <col min="11297" max="11297" width="9.09765625" style="7"/>
    <col min="11298" max="11298" width="21.8984375" style="7" bestFit="1" customWidth="1"/>
    <col min="11299" max="11300" width="10.69921875" style="7" bestFit="1" customWidth="1"/>
    <col min="11301" max="11314" width="12.69921875" style="7" bestFit="1" customWidth="1"/>
    <col min="11315" max="11315" width="20.3984375" style="7" bestFit="1" customWidth="1"/>
    <col min="11316" max="11316" width="14.296875" style="7" bestFit="1" customWidth="1"/>
    <col min="11317" max="11317" width="22.296875" style="7" bestFit="1" customWidth="1"/>
    <col min="11318" max="11318" width="30.09765625" style="7" bestFit="1" customWidth="1"/>
    <col min="11319" max="11319" width="31.296875" style="7" bestFit="1" customWidth="1"/>
    <col min="11320" max="11520" width="9.09765625" style="7"/>
    <col min="11521" max="11521" width="1.296875" style="7" customWidth="1"/>
    <col min="11522" max="11522" width="5.8984375" style="7" customWidth="1"/>
    <col min="11523" max="11523" width="4.09765625" style="7" customWidth="1"/>
    <col min="11524" max="11524" width="2.296875" style="7" customWidth="1"/>
    <col min="11525" max="11525" width="6.3984375" style="7" bestFit="1" customWidth="1"/>
    <col min="11526" max="11535" width="5.69921875" style="7" bestFit="1" customWidth="1"/>
    <col min="11536" max="11537" width="5.69921875" style="7" customWidth="1"/>
    <col min="11538" max="11538" width="6.296875" style="7" customWidth="1"/>
    <col min="11539" max="11542" width="5.69921875" style="7" bestFit="1" customWidth="1"/>
    <col min="11543" max="11543" width="5.59765625" style="7" customWidth="1"/>
    <col min="11544" max="11544" width="6.69921875" style="7" bestFit="1" customWidth="1"/>
    <col min="11545" max="11545" width="7.69921875" style="7" customWidth="1"/>
    <col min="11546" max="11546" width="11.69921875" style="7" customWidth="1"/>
    <col min="11547" max="11547" width="1.296875" style="7" customWidth="1"/>
    <col min="11548" max="11548" width="13.69921875" style="7" customWidth="1"/>
    <col min="11549" max="11549" width="2.296875" style="7" customWidth="1"/>
    <col min="11550" max="11550" width="4.09765625" style="7" customWidth="1"/>
    <col min="11551" max="11551" width="9.09765625" style="7"/>
    <col min="11552" max="11552" width="31.09765625" style="7" bestFit="1" customWidth="1"/>
    <col min="11553" max="11553" width="9.09765625" style="7"/>
    <col min="11554" max="11554" width="21.8984375" style="7" bestFit="1" customWidth="1"/>
    <col min="11555" max="11556" width="10.69921875" style="7" bestFit="1" customWidth="1"/>
    <col min="11557" max="11570" width="12.69921875" style="7" bestFit="1" customWidth="1"/>
    <col min="11571" max="11571" width="20.3984375" style="7" bestFit="1" customWidth="1"/>
    <col min="11572" max="11572" width="14.296875" style="7" bestFit="1" customWidth="1"/>
    <col min="11573" max="11573" width="22.296875" style="7" bestFit="1" customWidth="1"/>
    <col min="11574" max="11574" width="30.09765625" style="7" bestFit="1" customWidth="1"/>
    <col min="11575" max="11575" width="31.296875" style="7" bestFit="1" customWidth="1"/>
    <col min="11576" max="11776" width="9.09765625" style="7"/>
    <col min="11777" max="11777" width="1.296875" style="7" customWidth="1"/>
    <col min="11778" max="11778" width="5.8984375" style="7" customWidth="1"/>
    <col min="11779" max="11779" width="4.09765625" style="7" customWidth="1"/>
    <col min="11780" max="11780" width="2.296875" style="7" customWidth="1"/>
    <col min="11781" max="11781" width="6.3984375" style="7" bestFit="1" customWidth="1"/>
    <col min="11782" max="11791" width="5.69921875" style="7" bestFit="1" customWidth="1"/>
    <col min="11792" max="11793" width="5.69921875" style="7" customWidth="1"/>
    <col min="11794" max="11794" width="6.296875" style="7" customWidth="1"/>
    <col min="11795" max="11798" width="5.69921875" style="7" bestFit="1" customWidth="1"/>
    <col min="11799" max="11799" width="5.59765625" style="7" customWidth="1"/>
    <col min="11800" max="11800" width="6.69921875" style="7" bestFit="1" customWidth="1"/>
    <col min="11801" max="11801" width="7.69921875" style="7" customWidth="1"/>
    <col min="11802" max="11802" width="11.69921875" style="7" customWidth="1"/>
    <col min="11803" max="11803" width="1.296875" style="7" customWidth="1"/>
    <col min="11804" max="11804" width="13.69921875" style="7" customWidth="1"/>
    <col min="11805" max="11805" width="2.296875" style="7" customWidth="1"/>
    <col min="11806" max="11806" width="4.09765625" style="7" customWidth="1"/>
    <col min="11807" max="11807" width="9.09765625" style="7"/>
    <col min="11808" max="11808" width="31.09765625" style="7" bestFit="1" customWidth="1"/>
    <col min="11809" max="11809" width="9.09765625" style="7"/>
    <col min="11810" max="11810" width="21.8984375" style="7" bestFit="1" customWidth="1"/>
    <col min="11811" max="11812" width="10.69921875" style="7" bestFit="1" customWidth="1"/>
    <col min="11813" max="11826" width="12.69921875" style="7" bestFit="1" customWidth="1"/>
    <col min="11827" max="11827" width="20.3984375" style="7" bestFit="1" customWidth="1"/>
    <col min="11828" max="11828" width="14.296875" style="7" bestFit="1" customWidth="1"/>
    <col min="11829" max="11829" width="22.296875" style="7" bestFit="1" customWidth="1"/>
    <col min="11830" max="11830" width="30.09765625" style="7" bestFit="1" customWidth="1"/>
    <col min="11831" max="11831" width="31.296875" style="7" bestFit="1" customWidth="1"/>
    <col min="11832" max="12032" width="9.09765625" style="7"/>
    <col min="12033" max="12033" width="1.296875" style="7" customWidth="1"/>
    <col min="12034" max="12034" width="5.8984375" style="7" customWidth="1"/>
    <col min="12035" max="12035" width="4.09765625" style="7" customWidth="1"/>
    <col min="12036" max="12036" width="2.296875" style="7" customWidth="1"/>
    <col min="12037" max="12037" width="6.3984375" style="7" bestFit="1" customWidth="1"/>
    <col min="12038" max="12047" width="5.69921875" style="7" bestFit="1" customWidth="1"/>
    <col min="12048" max="12049" width="5.69921875" style="7" customWidth="1"/>
    <col min="12050" max="12050" width="6.296875" style="7" customWidth="1"/>
    <col min="12051" max="12054" width="5.69921875" style="7" bestFit="1" customWidth="1"/>
    <col min="12055" max="12055" width="5.59765625" style="7" customWidth="1"/>
    <col min="12056" max="12056" width="6.69921875" style="7" bestFit="1" customWidth="1"/>
    <col min="12057" max="12057" width="7.69921875" style="7" customWidth="1"/>
    <col min="12058" max="12058" width="11.69921875" style="7" customWidth="1"/>
    <col min="12059" max="12059" width="1.296875" style="7" customWidth="1"/>
    <col min="12060" max="12060" width="13.69921875" style="7" customWidth="1"/>
    <col min="12061" max="12061" width="2.296875" style="7" customWidth="1"/>
    <col min="12062" max="12062" width="4.09765625" style="7" customWidth="1"/>
    <col min="12063" max="12063" width="9.09765625" style="7"/>
    <col min="12064" max="12064" width="31.09765625" style="7" bestFit="1" customWidth="1"/>
    <col min="12065" max="12065" width="9.09765625" style="7"/>
    <col min="12066" max="12066" width="21.8984375" style="7" bestFit="1" customWidth="1"/>
    <col min="12067" max="12068" width="10.69921875" style="7" bestFit="1" customWidth="1"/>
    <col min="12069" max="12082" width="12.69921875" style="7" bestFit="1" customWidth="1"/>
    <col min="12083" max="12083" width="20.3984375" style="7" bestFit="1" customWidth="1"/>
    <col min="12084" max="12084" width="14.296875" style="7" bestFit="1" customWidth="1"/>
    <col min="12085" max="12085" width="22.296875" style="7" bestFit="1" customWidth="1"/>
    <col min="12086" max="12086" width="30.09765625" style="7" bestFit="1" customWidth="1"/>
    <col min="12087" max="12087" width="31.296875" style="7" bestFit="1" customWidth="1"/>
    <col min="12088" max="12288" width="9.09765625" style="7"/>
    <col min="12289" max="12289" width="1.296875" style="7" customWidth="1"/>
    <col min="12290" max="12290" width="5.8984375" style="7" customWidth="1"/>
    <col min="12291" max="12291" width="4.09765625" style="7" customWidth="1"/>
    <col min="12292" max="12292" width="2.296875" style="7" customWidth="1"/>
    <col min="12293" max="12293" width="6.3984375" style="7" bestFit="1" customWidth="1"/>
    <col min="12294" max="12303" width="5.69921875" style="7" bestFit="1" customWidth="1"/>
    <col min="12304" max="12305" width="5.69921875" style="7" customWidth="1"/>
    <col min="12306" max="12306" width="6.296875" style="7" customWidth="1"/>
    <col min="12307" max="12310" width="5.69921875" style="7" bestFit="1" customWidth="1"/>
    <col min="12311" max="12311" width="5.59765625" style="7" customWidth="1"/>
    <col min="12312" max="12312" width="6.69921875" style="7" bestFit="1" customWidth="1"/>
    <col min="12313" max="12313" width="7.69921875" style="7" customWidth="1"/>
    <col min="12314" max="12314" width="11.69921875" style="7" customWidth="1"/>
    <col min="12315" max="12315" width="1.296875" style="7" customWidth="1"/>
    <col min="12316" max="12316" width="13.69921875" style="7" customWidth="1"/>
    <col min="12317" max="12317" width="2.296875" style="7" customWidth="1"/>
    <col min="12318" max="12318" width="4.09765625" style="7" customWidth="1"/>
    <col min="12319" max="12319" width="9.09765625" style="7"/>
    <col min="12320" max="12320" width="31.09765625" style="7" bestFit="1" customWidth="1"/>
    <col min="12321" max="12321" width="9.09765625" style="7"/>
    <col min="12322" max="12322" width="21.8984375" style="7" bestFit="1" customWidth="1"/>
    <col min="12323" max="12324" width="10.69921875" style="7" bestFit="1" customWidth="1"/>
    <col min="12325" max="12338" width="12.69921875" style="7" bestFit="1" customWidth="1"/>
    <col min="12339" max="12339" width="20.3984375" style="7" bestFit="1" customWidth="1"/>
    <col min="12340" max="12340" width="14.296875" style="7" bestFit="1" customWidth="1"/>
    <col min="12341" max="12341" width="22.296875" style="7" bestFit="1" customWidth="1"/>
    <col min="12342" max="12342" width="30.09765625" style="7" bestFit="1" customWidth="1"/>
    <col min="12343" max="12343" width="31.296875" style="7" bestFit="1" customWidth="1"/>
    <col min="12344" max="12544" width="9.09765625" style="7"/>
    <col min="12545" max="12545" width="1.296875" style="7" customWidth="1"/>
    <col min="12546" max="12546" width="5.8984375" style="7" customWidth="1"/>
    <col min="12547" max="12547" width="4.09765625" style="7" customWidth="1"/>
    <col min="12548" max="12548" width="2.296875" style="7" customWidth="1"/>
    <col min="12549" max="12549" width="6.3984375" style="7" bestFit="1" customWidth="1"/>
    <col min="12550" max="12559" width="5.69921875" style="7" bestFit="1" customWidth="1"/>
    <col min="12560" max="12561" width="5.69921875" style="7" customWidth="1"/>
    <col min="12562" max="12562" width="6.296875" style="7" customWidth="1"/>
    <col min="12563" max="12566" width="5.69921875" style="7" bestFit="1" customWidth="1"/>
    <col min="12567" max="12567" width="5.59765625" style="7" customWidth="1"/>
    <col min="12568" max="12568" width="6.69921875" style="7" bestFit="1" customWidth="1"/>
    <col min="12569" max="12569" width="7.69921875" style="7" customWidth="1"/>
    <col min="12570" max="12570" width="11.69921875" style="7" customWidth="1"/>
    <col min="12571" max="12571" width="1.296875" style="7" customWidth="1"/>
    <col min="12572" max="12572" width="13.69921875" style="7" customWidth="1"/>
    <col min="12573" max="12573" width="2.296875" style="7" customWidth="1"/>
    <col min="12574" max="12574" width="4.09765625" style="7" customWidth="1"/>
    <col min="12575" max="12575" width="9.09765625" style="7"/>
    <col min="12576" max="12576" width="31.09765625" style="7" bestFit="1" customWidth="1"/>
    <col min="12577" max="12577" width="9.09765625" style="7"/>
    <col min="12578" max="12578" width="21.8984375" style="7" bestFit="1" customWidth="1"/>
    <col min="12579" max="12580" width="10.69921875" style="7" bestFit="1" customWidth="1"/>
    <col min="12581" max="12594" width="12.69921875" style="7" bestFit="1" customWidth="1"/>
    <col min="12595" max="12595" width="20.3984375" style="7" bestFit="1" customWidth="1"/>
    <col min="12596" max="12596" width="14.296875" style="7" bestFit="1" customWidth="1"/>
    <col min="12597" max="12597" width="22.296875" style="7" bestFit="1" customWidth="1"/>
    <col min="12598" max="12598" width="30.09765625" style="7" bestFit="1" customWidth="1"/>
    <col min="12599" max="12599" width="31.296875" style="7" bestFit="1" customWidth="1"/>
    <col min="12600" max="12800" width="9.09765625" style="7"/>
    <col min="12801" max="12801" width="1.296875" style="7" customWidth="1"/>
    <col min="12802" max="12802" width="5.8984375" style="7" customWidth="1"/>
    <col min="12803" max="12803" width="4.09765625" style="7" customWidth="1"/>
    <col min="12804" max="12804" width="2.296875" style="7" customWidth="1"/>
    <col min="12805" max="12805" width="6.3984375" style="7" bestFit="1" customWidth="1"/>
    <col min="12806" max="12815" width="5.69921875" style="7" bestFit="1" customWidth="1"/>
    <col min="12816" max="12817" width="5.69921875" style="7" customWidth="1"/>
    <col min="12818" max="12818" width="6.296875" style="7" customWidth="1"/>
    <col min="12819" max="12822" width="5.69921875" style="7" bestFit="1" customWidth="1"/>
    <col min="12823" max="12823" width="5.59765625" style="7" customWidth="1"/>
    <col min="12824" max="12824" width="6.69921875" style="7" bestFit="1" customWidth="1"/>
    <col min="12825" max="12825" width="7.69921875" style="7" customWidth="1"/>
    <col min="12826" max="12826" width="11.69921875" style="7" customWidth="1"/>
    <col min="12827" max="12827" width="1.296875" style="7" customWidth="1"/>
    <col min="12828" max="12828" width="13.69921875" style="7" customWidth="1"/>
    <col min="12829" max="12829" width="2.296875" style="7" customWidth="1"/>
    <col min="12830" max="12830" width="4.09765625" style="7" customWidth="1"/>
    <col min="12831" max="12831" width="9.09765625" style="7"/>
    <col min="12832" max="12832" width="31.09765625" style="7" bestFit="1" customWidth="1"/>
    <col min="12833" max="12833" width="9.09765625" style="7"/>
    <col min="12834" max="12834" width="21.8984375" style="7" bestFit="1" customWidth="1"/>
    <col min="12835" max="12836" width="10.69921875" style="7" bestFit="1" customWidth="1"/>
    <col min="12837" max="12850" width="12.69921875" style="7" bestFit="1" customWidth="1"/>
    <col min="12851" max="12851" width="20.3984375" style="7" bestFit="1" customWidth="1"/>
    <col min="12852" max="12852" width="14.296875" style="7" bestFit="1" customWidth="1"/>
    <col min="12853" max="12853" width="22.296875" style="7" bestFit="1" customWidth="1"/>
    <col min="12854" max="12854" width="30.09765625" style="7" bestFit="1" customWidth="1"/>
    <col min="12855" max="12855" width="31.296875" style="7" bestFit="1" customWidth="1"/>
    <col min="12856" max="13056" width="9.09765625" style="7"/>
    <col min="13057" max="13057" width="1.296875" style="7" customWidth="1"/>
    <col min="13058" max="13058" width="5.8984375" style="7" customWidth="1"/>
    <col min="13059" max="13059" width="4.09765625" style="7" customWidth="1"/>
    <col min="13060" max="13060" width="2.296875" style="7" customWidth="1"/>
    <col min="13061" max="13061" width="6.3984375" style="7" bestFit="1" customWidth="1"/>
    <col min="13062" max="13071" width="5.69921875" style="7" bestFit="1" customWidth="1"/>
    <col min="13072" max="13073" width="5.69921875" style="7" customWidth="1"/>
    <col min="13074" max="13074" width="6.296875" style="7" customWidth="1"/>
    <col min="13075" max="13078" width="5.69921875" style="7" bestFit="1" customWidth="1"/>
    <col min="13079" max="13079" width="5.59765625" style="7" customWidth="1"/>
    <col min="13080" max="13080" width="6.69921875" style="7" bestFit="1" customWidth="1"/>
    <col min="13081" max="13081" width="7.69921875" style="7" customWidth="1"/>
    <col min="13082" max="13082" width="11.69921875" style="7" customWidth="1"/>
    <col min="13083" max="13083" width="1.296875" style="7" customWidth="1"/>
    <col min="13084" max="13084" width="13.69921875" style="7" customWidth="1"/>
    <col min="13085" max="13085" width="2.296875" style="7" customWidth="1"/>
    <col min="13086" max="13086" width="4.09765625" style="7" customWidth="1"/>
    <col min="13087" max="13087" width="9.09765625" style="7"/>
    <col min="13088" max="13088" width="31.09765625" style="7" bestFit="1" customWidth="1"/>
    <col min="13089" max="13089" width="9.09765625" style="7"/>
    <col min="13090" max="13090" width="21.8984375" style="7" bestFit="1" customWidth="1"/>
    <col min="13091" max="13092" width="10.69921875" style="7" bestFit="1" customWidth="1"/>
    <col min="13093" max="13106" width="12.69921875" style="7" bestFit="1" customWidth="1"/>
    <col min="13107" max="13107" width="20.3984375" style="7" bestFit="1" customWidth="1"/>
    <col min="13108" max="13108" width="14.296875" style="7" bestFit="1" customWidth="1"/>
    <col min="13109" max="13109" width="22.296875" style="7" bestFit="1" customWidth="1"/>
    <col min="13110" max="13110" width="30.09765625" style="7" bestFit="1" customWidth="1"/>
    <col min="13111" max="13111" width="31.296875" style="7" bestFit="1" customWidth="1"/>
    <col min="13112" max="13312" width="9.09765625" style="7"/>
    <col min="13313" max="13313" width="1.296875" style="7" customWidth="1"/>
    <col min="13314" max="13314" width="5.8984375" style="7" customWidth="1"/>
    <col min="13315" max="13315" width="4.09765625" style="7" customWidth="1"/>
    <col min="13316" max="13316" width="2.296875" style="7" customWidth="1"/>
    <col min="13317" max="13317" width="6.3984375" style="7" bestFit="1" customWidth="1"/>
    <col min="13318" max="13327" width="5.69921875" style="7" bestFit="1" customWidth="1"/>
    <col min="13328" max="13329" width="5.69921875" style="7" customWidth="1"/>
    <col min="13330" max="13330" width="6.296875" style="7" customWidth="1"/>
    <col min="13331" max="13334" width="5.69921875" style="7" bestFit="1" customWidth="1"/>
    <col min="13335" max="13335" width="5.59765625" style="7" customWidth="1"/>
    <col min="13336" max="13336" width="6.69921875" style="7" bestFit="1" customWidth="1"/>
    <col min="13337" max="13337" width="7.69921875" style="7" customWidth="1"/>
    <col min="13338" max="13338" width="11.69921875" style="7" customWidth="1"/>
    <col min="13339" max="13339" width="1.296875" style="7" customWidth="1"/>
    <col min="13340" max="13340" width="13.69921875" style="7" customWidth="1"/>
    <col min="13341" max="13341" width="2.296875" style="7" customWidth="1"/>
    <col min="13342" max="13342" width="4.09765625" style="7" customWidth="1"/>
    <col min="13343" max="13343" width="9.09765625" style="7"/>
    <col min="13344" max="13344" width="31.09765625" style="7" bestFit="1" customWidth="1"/>
    <col min="13345" max="13345" width="9.09765625" style="7"/>
    <col min="13346" max="13346" width="21.8984375" style="7" bestFit="1" customWidth="1"/>
    <col min="13347" max="13348" width="10.69921875" style="7" bestFit="1" customWidth="1"/>
    <col min="13349" max="13362" width="12.69921875" style="7" bestFit="1" customWidth="1"/>
    <col min="13363" max="13363" width="20.3984375" style="7" bestFit="1" customWidth="1"/>
    <col min="13364" max="13364" width="14.296875" style="7" bestFit="1" customWidth="1"/>
    <col min="13365" max="13365" width="22.296875" style="7" bestFit="1" customWidth="1"/>
    <col min="13366" max="13366" width="30.09765625" style="7" bestFit="1" customWidth="1"/>
    <col min="13367" max="13367" width="31.296875" style="7" bestFit="1" customWidth="1"/>
    <col min="13368" max="13568" width="9.09765625" style="7"/>
    <col min="13569" max="13569" width="1.296875" style="7" customWidth="1"/>
    <col min="13570" max="13570" width="5.8984375" style="7" customWidth="1"/>
    <col min="13571" max="13571" width="4.09765625" style="7" customWidth="1"/>
    <col min="13572" max="13572" width="2.296875" style="7" customWidth="1"/>
    <col min="13573" max="13573" width="6.3984375" style="7" bestFit="1" customWidth="1"/>
    <col min="13574" max="13583" width="5.69921875" style="7" bestFit="1" customWidth="1"/>
    <col min="13584" max="13585" width="5.69921875" style="7" customWidth="1"/>
    <col min="13586" max="13586" width="6.296875" style="7" customWidth="1"/>
    <col min="13587" max="13590" width="5.69921875" style="7" bestFit="1" customWidth="1"/>
    <col min="13591" max="13591" width="5.59765625" style="7" customWidth="1"/>
    <col min="13592" max="13592" width="6.69921875" style="7" bestFit="1" customWidth="1"/>
    <col min="13593" max="13593" width="7.69921875" style="7" customWidth="1"/>
    <col min="13594" max="13594" width="11.69921875" style="7" customWidth="1"/>
    <col min="13595" max="13595" width="1.296875" style="7" customWidth="1"/>
    <col min="13596" max="13596" width="13.69921875" style="7" customWidth="1"/>
    <col min="13597" max="13597" width="2.296875" style="7" customWidth="1"/>
    <col min="13598" max="13598" width="4.09765625" style="7" customWidth="1"/>
    <col min="13599" max="13599" width="9.09765625" style="7"/>
    <col min="13600" max="13600" width="31.09765625" style="7" bestFit="1" customWidth="1"/>
    <col min="13601" max="13601" width="9.09765625" style="7"/>
    <col min="13602" max="13602" width="21.8984375" style="7" bestFit="1" customWidth="1"/>
    <col min="13603" max="13604" width="10.69921875" style="7" bestFit="1" customWidth="1"/>
    <col min="13605" max="13618" width="12.69921875" style="7" bestFit="1" customWidth="1"/>
    <col min="13619" max="13619" width="20.3984375" style="7" bestFit="1" customWidth="1"/>
    <col min="13620" max="13620" width="14.296875" style="7" bestFit="1" customWidth="1"/>
    <col min="13621" max="13621" width="22.296875" style="7" bestFit="1" customWidth="1"/>
    <col min="13622" max="13622" width="30.09765625" style="7" bestFit="1" customWidth="1"/>
    <col min="13623" max="13623" width="31.296875" style="7" bestFit="1" customWidth="1"/>
    <col min="13624" max="13824" width="9.09765625" style="7"/>
    <col min="13825" max="13825" width="1.296875" style="7" customWidth="1"/>
    <col min="13826" max="13826" width="5.8984375" style="7" customWidth="1"/>
    <col min="13827" max="13827" width="4.09765625" style="7" customWidth="1"/>
    <col min="13828" max="13828" width="2.296875" style="7" customWidth="1"/>
    <col min="13829" max="13829" width="6.3984375" style="7" bestFit="1" customWidth="1"/>
    <col min="13830" max="13839" width="5.69921875" style="7" bestFit="1" customWidth="1"/>
    <col min="13840" max="13841" width="5.69921875" style="7" customWidth="1"/>
    <col min="13842" max="13842" width="6.296875" style="7" customWidth="1"/>
    <col min="13843" max="13846" width="5.69921875" style="7" bestFit="1" customWidth="1"/>
    <col min="13847" max="13847" width="5.59765625" style="7" customWidth="1"/>
    <col min="13848" max="13848" width="6.69921875" style="7" bestFit="1" customWidth="1"/>
    <col min="13849" max="13849" width="7.69921875" style="7" customWidth="1"/>
    <col min="13850" max="13850" width="11.69921875" style="7" customWidth="1"/>
    <col min="13851" max="13851" width="1.296875" style="7" customWidth="1"/>
    <col min="13852" max="13852" width="13.69921875" style="7" customWidth="1"/>
    <col min="13853" max="13853" width="2.296875" style="7" customWidth="1"/>
    <col min="13854" max="13854" width="4.09765625" style="7" customWidth="1"/>
    <col min="13855" max="13855" width="9.09765625" style="7"/>
    <col min="13856" max="13856" width="31.09765625" style="7" bestFit="1" customWidth="1"/>
    <col min="13857" max="13857" width="9.09765625" style="7"/>
    <col min="13858" max="13858" width="21.8984375" style="7" bestFit="1" customWidth="1"/>
    <col min="13859" max="13860" width="10.69921875" style="7" bestFit="1" customWidth="1"/>
    <col min="13861" max="13874" width="12.69921875" style="7" bestFit="1" customWidth="1"/>
    <col min="13875" max="13875" width="20.3984375" style="7" bestFit="1" customWidth="1"/>
    <col min="13876" max="13876" width="14.296875" style="7" bestFit="1" customWidth="1"/>
    <col min="13877" max="13877" width="22.296875" style="7" bestFit="1" customWidth="1"/>
    <col min="13878" max="13878" width="30.09765625" style="7" bestFit="1" customWidth="1"/>
    <col min="13879" max="13879" width="31.296875" style="7" bestFit="1" customWidth="1"/>
    <col min="13880" max="14080" width="9.09765625" style="7"/>
    <col min="14081" max="14081" width="1.296875" style="7" customWidth="1"/>
    <col min="14082" max="14082" width="5.8984375" style="7" customWidth="1"/>
    <col min="14083" max="14083" width="4.09765625" style="7" customWidth="1"/>
    <col min="14084" max="14084" width="2.296875" style="7" customWidth="1"/>
    <col min="14085" max="14085" width="6.3984375" style="7" bestFit="1" customWidth="1"/>
    <col min="14086" max="14095" width="5.69921875" style="7" bestFit="1" customWidth="1"/>
    <col min="14096" max="14097" width="5.69921875" style="7" customWidth="1"/>
    <col min="14098" max="14098" width="6.296875" style="7" customWidth="1"/>
    <col min="14099" max="14102" width="5.69921875" style="7" bestFit="1" customWidth="1"/>
    <col min="14103" max="14103" width="5.59765625" style="7" customWidth="1"/>
    <col min="14104" max="14104" width="6.69921875" style="7" bestFit="1" customWidth="1"/>
    <col min="14105" max="14105" width="7.69921875" style="7" customWidth="1"/>
    <col min="14106" max="14106" width="11.69921875" style="7" customWidth="1"/>
    <col min="14107" max="14107" width="1.296875" style="7" customWidth="1"/>
    <col min="14108" max="14108" width="13.69921875" style="7" customWidth="1"/>
    <col min="14109" max="14109" width="2.296875" style="7" customWidth="1"/>
    <col min="14110" max="14110" width="4.09765625" style="7" customWidth="1"/>
    <col min="14111" max="14111" width="9.09765625" style="7"/>
    <col min="14112" max="14112" width="31.09765625" style="7" bestFit="1" customWidth="1"/>
    <col min="14113" max="14113" width="9.09765625" style="7"/>
    <col min="14114" max="14114" width="21.8984375" style="7" bestFit="1" customWidth="1"/>
    <col min="14115" max="14116" width="10.69921875" style="7" bestFit="1" customWidth="1"/>
    <col min="14117" max="14130" width="12.69921875" style="7" bestFit="1" customWidth="1"/>
    <col min="14131" max="14131" width="20.3984375" style="7" bestFit="1" customWidth="1"/>
    <col min="14132" max="14132" width="14.296875" style="7" bestFit="1" customWidth="1"/>
    <col min="14133" max="14133" width="22.296875" style="7" bestFit="1" customWidth="1"/>
    <col min="14134" max="14134" width="30.09765625" style="7" bestFit="1" customWidth="1"/>
    <col min="14135" max="14135" width="31.296875" style="7" bestFit="1" customWidth="1"/>
    <col min="14136" max="14336" width="9.09765625" style="7"/>
    <col min="14337" max="14337" width="1.296875" style="7" customWidth="1"/>
    <col min="14338" max="14338" width="5.8984375" style="7" customWidth="1"/>
    <col min="14339" max="14339" width="4.09765625" style="7" customWidth="1"/>
    <col min="14340" max="14340" width="2.296875" style="7" customWidth="1"/>
    <col min="14341" max="14341" width="6.3984375" style="7" bestFit="1" customWidth="1"/>
    <col min="14342" max="14351" width="5.69921875" style="7" bestFit="1" customWidth="1"/>
    <col min="14352" max="14353" width="5.69921875" style="7" customWidth="1"/>
    <col min="14354" max="14354" width="6.296875" style="7" customWidth="1"/>
    <col min="14355" max="14358" width="5.69921875" style="7" bestFit="1" customWidth="1"/>
    <col min="14359" max="14359" width="5.59765625" style="7" customWidth="1"/>
    <col min="14360" max="14360" width="6.69921875" style="7" bestFit="1" customWidth="1"/>
    <col min="14361" max="14361" width="7.69921875" style="7" customWidth="1"/>
    <col min="14362" max="14362" width="11.69921875" style="7" customWidth="1"/>
    <col min="14363" max="14363" width="1.296875" style="7" customWidth="1"/>
    <col min="14364" max="14364" width="13.69921875" style="7" customWidth="1"/>
    <col min="14365" max="14365" width="2.296875" style="7" customWidth="1"/>
    <col min="14366" max="14366" width="4.09765625" style="7" customWidth="1"/>
    <col min="14367" max="14367" width="9.09765625" style="7"/>
    <col min="14368" max="14368" width="31.09765625" style="7" bestFit="1" customWidth="1"/>
    <col min="14369" max="14369" width="9.09765625" style="7"/>
    <col min="14370" max="14370" width="21.8984375" style="7" bestFit="1" customWidth="1"/>
    <col min="14371" max="14372" width="10.69921875" style="7" bestFit="1" customWidth="1"/>
    <col min="14373" max="14386" width="12.69921875" style="7" bestFit="1" customWidth="1"/>
    <col min="14387" max="14387" width="20.3984375" style="7" bestFit="1" customWidth="1"/>
    <col min="14388" max="14388" width="14.296875" style="7" bestFit="1" customWidth="1"/>
    <col min="14389" max="14389" width="22.296875" style="7" bestFit="1" customWidth="1"/>
    <col min="14390" max="14390" width="30.09765625" style="7" bestFit="1" customWidth="1"/>
    <col min="14391" max="14391" width="31.296875" style="7" bestFit="1" customWidth="1"/>
    <col min="14392" max="14592" width="9.09765625" style="7"/>
    <col min="14593" max="14593" width="1.296875" style="7" customWidth="1"/>
    <col min="14594" max="14594" width="5.8984375" style="7" customWidth="1"/>
    <col min="14595" max="14595" width="4.09765625" style="7" customWidth="1"/>
    <col min="14596" max="14596" width="2.296875" style="7" customWidth="1"/>
    <col min="14597" max="14597" width="6.3984375" style="7" bestFit="1" customWidth="1"/>
    <col min="14598" max="14607" width="5.69921875" style="7" bestFit="1" customWidth="1"/>
    <col min="14608" max="14609" width="5.69921875" style="7" customWidth="1"/>
    <col min="14610" max="14610" width="6.296875" style="7" customWidth="1"/>
    <col min="14611" max="14614" width="5.69921875" style="7" bestFit="1" customWidth="1"/>
    <col min="14615" max="14615" width="5.59765625" style="7" customWidth="1"/>
    <col min="14616" max="14616" width="6.69921875" style="7" bestFit="1" customWidth="1"/>
    <col min="14617" max="14617" width="7.69921875" style="7" customWidth="1"/>
    <col min="14618" max="14618" width="11.69921875" style="7" customWidth="1"/>
    <col min="14619" max="14619" width="1.296875" style="7" customWidth="1"/>
    <col min="14620" max="14620" width="13.69921875" style="7" customWidth="1"/>
    <col min="14621" max="14621" width="2.296875" style="7" customWidth="1"/>
    <col min="14622" max="14622" width="4.09765625" style="7" customWidth="1"/>
    <col min="14623" max="14623" width="9.09765625" style="7"/>
    <col min="14624" max="14624" width="31.09765625" style="7" bestFit="1" customWidth="1"/>
    <col min="14625" max="14625" width="9.09765625" style="7"/>
    <col min="14626" max="14626" width="21.8984375" style="7" bestFit="1" customWidth="1"/>
    <col min="14627" max="14628" width="10.69921875" style="7" bestFit="1" customWidth="1"/>
    <col min="14629" max="14642" width="12.69921875" style="7" bestFit="1" customWidth="1"/>
    <col min="14643" max="14643" width="20.3984375" style="7" bestFit="1" customWidth="1"/>
    <col min="14644" max="14644" width="14.296875" style="7" bestFit="1" customWidth="1"/>
    <col min="14645" max="14645" width="22.296875" style="7" bestFit="1" customWidth="1"/>
    <col min="14646" max="14646" width="30.09765625" style="7" bestFit="1" customWidth="1"/>
    <col min="14647" max="14647" width="31.296875" style="7" bestFit="1" customWidth="1"/>
    <col min="14648" max="14848" width="9.09765625" style="7"/>
    <col min="14849" max="14849" width="1.296875" style="7" customWidth="1"/>
    <col min="14850" max="14850" width="5.8984375" style="7" customWidth="1"/>
    <col min="14851" max="14851" width="4.09765625" style="7" customWidth="1"/>
    <col min="14852" max="14852" width="2.296875" style="7" customWidth="1"/>
    <col min="14853" max="14853" width="6.3984375" style="7" bestFit="1" customWidth="1"/>
    <col min="14854" max="14863" width="5.69921875" style="7" bestFit="1" customWidth="1"/>
    <col min="14864" max="14865" width="5.69921875" style="7" customWidth="1"/>
    <col min="14866" max="14866" width="6.296875" style="7" customWidth="1"/>
    <col min="14867" max="14870" width="5.69921875" style="7" bestFit="1" customWidth="1"/>
    <col min="14871" max="14871" width="5.59765625" style="7" customWidth="1"/>
    <col min="14872" max="14872" width="6.69921875" style="7" bestFit="1" customWidth="1"/>
    <col min="14873" max="14873" width="7.69921875" style="7" customWidth="1"/>
    <col min="14874" max="14874" width="11.69921875" style="7" customWidth="1"/>
    <col min="14875" max="14875" width="1.296875" style="7" customWidth="1"/>
    <col min="14876" max="14876" width="13.69921875" style="7" customWidth="1"/>
    <col min="14877" max="14877" width="2.296875" style="7" customWidth="1"/>
    <col min="14878" max="14878" width="4.09765625" style="7" customWidth="1"/>
    <col min="14879" max="14879" width="9.09765625" style="7"/>
    <col min="14880" max="14880" width="31.09765625" style="7" bestFit="1" customWidth="1"/>
    <col min="14881" max="14881" width="9.09765625" style="7"/>
    <col min="14882" max="14882" width="21.8984375" style="7" bestFit="1" customWidth="1"/>
    <col min="14883" max="14884" width="10.69921875" style="7" bestFit="1" customWidth="1"/>
    <col min="14885" max="14898" width="12.69921875" style="7" bestFit="1" customWidth="1"/>
    <col min="14899" max="14899" width="20.3984375" style="7" bestFit="1" customWidth="1"/>
    <col min="14900" max="14900" width="14.296875" style="7" bestFit="1" customWidth="1"/>
    <col min="14901" max="14901" width="22.296875" style="7" bestFit="1" customWidth="1"/>
    <col min="14902" max="14902" width="30.09765625" style="7" bestFit="1" customWidth="1"/>
    <col min="14903" max="14903" width="31.296875" style="7" bestFit="1" customWidth="1"/>
    <col min="14904" max="15104" width="9.09765625" style="7"/>
    <col min="15105" max="15105" width="1.296875" style="7" customWidth="1"/>
    <col min="15106" max="15106" width="5.8984375" style="7" customWidth="1"/>
    <col min="15107" max="15107" width="4.09765625" style="7" customWidth="1"/>
    <col min="15108" max="15108" width="2.296875" style="7" customWidth="1"/>
    <col min="15109" max="15109" width="6.3984375" style="7" bestFit="1" customWidth="1"/>
    <col min="15110" max="15119" width="5.69921875" style="7" bestFit="1" customWidth="1"/>
    <col min="15120" max="15121" width="5.69921875" style="7" customWidth="1"/>
    <col min="15122" max="15122" width="6.296875" style="7" customWidth="1"/>
    <col min="15123" max="15126" width="5.69921875" style="7" bestFit="1" customWidth="1"/>
    <col min="15127" max="15127" width="5.59765625" style="7" customWidth="1"/>
    <col min="15128" max="15128" width="6.69921875" style="7" bestFit="1" customWidth="1"/>
    <col min="15129" max="15129" width="7.69921875" style="7" customWidth="1"/>
    <col min="15130" max="15130" width="11.69921875" style="7" customWidth="1"/>
    <col min="15131" max="15131" width="1.296875" style="7" customWidth="1"/>
    <col min="15132" max="15132" width="13.69921875" style="7" customWidth="1"/>
    <col min="15133" max="15133" width="2.296875" style="7" customWidth="1"/>
    <col min="15134" max="15134" width="4.09765625" style="7" customWidth="1"/>
    <col min="15135" max="15135" width="9.09765625" style="7"/>
    <col min="15136" max="15136" width="31.09765625" style="7" bestFit="1" customWidth="1"/>
    <col min="15137" max="15137" width="9.09765625" style="7"/>
    <col min="15138" max="15138" width="21.8984375" style="7" bestFit="1" customWidth="1"/>
    <col min="15139" max="15140" width="10.69921875" style="7" bestFit="1" customWidth="1"/>
    <col min="15141" max="15154" width="12.69921875" style="7" bestFit="1" customWidth="1"/>
    <col min="15155" max="15155" width="20.3984375" style="7" bestFit="1" customWidth="1"/>
    <col min="15156" max="15156" width="14.296875" style="7" bestFit="1" customWidth="1"/>
    <col min="15157" max="15157" width="22.296875" style="7" bestFit="1" customWidth="1"/>
    <col min="15158" max="15158" width="30.09765625" style="7" bestFit="1" customWidth="1"/>
    <col min="15159" max="15159" width="31.296875" style="7" bestFit="1" customWidth="1"/>
    <col min="15160" max="15360" width="9.09765625" style="7"/>
    <col min="15361" max="15361" width="1.296875" style="7" customWidth="1"/>
    <col min="15362" max="15362" width="5.8984375" style="7" customWidth="1"/>
    <col min="15363" max="15363" width="4.09765625" style="7" customWidth="1"/>
    <col min="15364" max="15364" width="2.296875" style="7" customWidth="1"/>
    <col min="15365" max="15365" width="6.3984375" style="7" bestFit="1" customWidth="1"/>
    <col min="15366" max="15375" width="5.69921875" style="7" bestFit="1" customWidth="1"/>
    <col min="15376" max="15377" width="5.69921875" style="7" customWidth="1"/>
    <col min="15378" max="15378" width="6.296875" style="7" customWidth="1"/>
    <col min="15379" max="15382" width="5.69921875" style="7" bestFit="1" customWidth="1"/>
    <col min="15383" max="15383" width="5.59765625" style="7" customWidth="1"/>
    <col min="15384" max="15384" width="6.69921875" style="7" bestFit="1" customWidth="1"/>
    <col min="15385" max="15385" width="7.69921875" style="7" customWidth="1"/>
    <col min="15386" max="15386" width="11.69921875" style="7" customWidth="1"/>
    <col min="15387" max="15387" width="1.296875" style="7" customWidth="1"/>
    <col min="15388" max="15388" width="13.69921875" style="7" customWidth="1"/>
    <col min="15389" max="15389" width="2.296875" style="7" customWidth="1"/>
    <col min="15390" max="15390" width="4.09765625" style="7" customWidth="1"/>
    <col min="15391" max="15391" width="9.09765625" style="7"/>
    <col min="15392" max="15392" width="31.09765625" style="7" bestFit="1" customWidth="1"/>
    <col min="15393" max="15393" width="9.09765625" style="7"/>
    <col min="15394" max="15394" width="21.8984375" style="7" bestFit="1" customWidth="1"/>
    <col min="15395" max="15396" width="10.69921875" style="7" bestFit="1" customWidth="1"/>
    <col min="15397" max="15410" width="12.69921875" style="7" bestFit="1" customWidth="1"/>
    <col min="15411" max="15411" width="20.3984375" style="7" bestFit="1" customWidth="1"/>
    <col min="15412" max="15412" width="14.296875" style="7" bestFit="1" customWidth="1"/>
    <col min="15413" max="15413" width="22.296875" style="7" bestFit="1" customWidth="1"/>
    <col min="15414" max="15414" width="30.09765625" style="7" bestFit="1" customWidth="1"/>
    <col min="15415" max="15415" width="31.296875" style="7" bestFit="1" customWidth="1"/>
    <col min="15416" max="15616" width="9.09765625" style="7"/>
    <col min="15617" max="15617" width="1.296875" style="7" customWidth="1"/>
    <col min="15618" max="15618" width="5.8984375" style="7" customWidth="1"/>
    <col min="15619" max="15619" width="4.09765625" style="7" customWidth="1"/>
    <col min="15620" max="15620" width="2.296875" style="7" customWidth="1"/>
    <col min="15621" max="15621" width="6.3984375" style="7" bestFit="1" customWidth="1"/>
    <col min="15622" max="15631" width="5.69921875" style="7" bestFit="1" customWidth="1"/>
    <col min="15632" max="15633" width="5.69921875" style="7" customWidth="1"/>
    <col min="15634" max="15634" width="6.296875" style="7" customWidth="1"/>
    <col min="15635" max="15638" width="5.69921875" style="7" bestFit="1" customWidth="1"/>
    <col min="15639" max="15639" width="5.59765625" style="7" customWidth="1"/>
    <col min="15640" max="15640" width="6.69921875" style="7" bestFit="1" customWidth="1"/>
    <col min="15641" max="15641" width="7.69921875" style="7" customWidth="1"/>
    <col min="15642" max="15642" width="11.69921875" style="7" customWidth="1"/>
    <col min="15643" max="15643" width="1.296875" style="7" customWidth="1"/>
    <col min="15644" max="15644" width="13.69921875" style="7" customWidth="1"/>
    <col min="15645" max="15645" width="2.296875" style="7" customWidth="1"/>
    <col min="15646" max="15646" width="4.09765625" style="7" customWidth="1"/>
    <col min="15647" max="15647" width="9.09765625" style="7"/>
    <col min="15648" max="15648" width="31.09765625" style="7" bestFit="1" customWidth="1"/>
    <col min="15649" max="15649" width="9.09765625" style="7"/>
    <col min="15650" max="15650" width="21.8984375" style="7" bestFit="1" customWidth="1"/>
    <col min="15651" max="15652" width="10.69921875" style="7" bestFit="1" customWidth="1"/>
    <col min="15653" max="15666" width="12.69921875" style="7" bestFit="1" customWidth="1"/>
    <col min="15667" max="15667" width="20.3984375" style="7" bestFit="1" customWidth="1"/>
    <col min="15668" max="15668" width="14.296875" style="7" bestFit="1" customWidth="1"/>
    <col min="15669" max="15669" width="22.296875" style="7" bestFit="1" customWidth="1"/>
    <col min="15670" max="15670" width="30.09765625" style="7" bestFit="1" customWidth="1"/>
    <col min="15671" max="15671" width="31.296875" style="7" bestFit="1" customWidth="1"/>
    <col min="15672" max="15872" width="9.09765625" style="7"/>
    <col min="15873" max="15873" width="1.296875" style="7" customWidth="1"/>
    <col min="15874" max="15874" width="5.8984375" style="7" customWidth="1"/>
    <col min="15875" max="15875" width="4.09765625" style="7" customWidth="1"/>
    <col min="15876" max="15876" width="2.296875" style="7" customWidth="1"/>
    <col min="15877" max="15877" width="6.3984375" style="7" bestFit="1" customWidth="1"/>
    <col min="15878" max="15887" width="5.69921875" style="7" bestFit="1" customWidth="1"/>
    <col min="15888" max="15889" width="5.69921875" style="7" customWidth="1"/>
    <col min="15890" max="15890" width="6.296875" style="7" customWidth="1"/>
    <col min="15891" max="15894" width="5.69921875" style="7" bestFit="1" customWidth="1"/>
    <col min="15895" max="15895" width="5.59765625" style="7" customWidth="1"/>
    <col min="15896" max="15896" width="6.69921875" style="7" bestFit="1" customWidth="1"/>
    <col min="15897" max="15897" width="7.69921875" style="7" customWidth="1"/>
    <col min="15898" max="15898" width="11.69921875" style="7" customWidth="1"/>
    <col min="15899" max="15899" width="1.296875" style="7" customWidth="1"/>
    <col min="15900" max="15900" width="13.69921875" style="7" customWidth="1"/>
    <col min="15901" max="15901" width="2.296875" style="7" customWidth="1"/>
    <col min="15902" max="15902" width="4.09765625" style="7" customWidth="1"/>
    <col min="15903" max="15903" width="9.09765625" style="7"/>
    <col min="15904" max="15904" width="31.09765625" style="7" bestFit="1" customWidth="1"/>
    <col min="15905" max="15905" width="9.09765625" style="7"/>
    <col min="15906" max="15906" width="21.8984375" style="7" bestFit="1" customWidth="1"/>
    <col min="15907" max="15908" width="10.69921875" style="7" bestFit="1" customWidth="1"/>
    <col min="15909" max="15922" width="12.69921875" style="7" bestFit="1" customWidth="1"/>
    <col min="15923" max="15923" width="20.3984375" style="7" bestFit="1" customWidth="1"/>
    <col min="15924" max="15924" width="14.296875" style="7" bestFit="1" customWidth="1"/>
    <col min="15925" max="15925" width="22.296875" style="7" bestFit="1" customWidth="1"/>
    <col min="15926" max="15926" width="30.09765625" style="7" bestFit="1" customWidth="1"/>
    <col min="15927" max="15927" width="31.296875" style="7" bestFit="1" customWidth="1"/>
    <col min="15928" max="16128" width="9.09765625" style="7"/>
    <col min="16129" max="16129" width="1.296875" style="7" customWidth="1"/>
    <col min="16130" max="16130" width="5.8984375" style="7" customWidth="1"/>
    <col min="16131" max="16131" width="4.09765625" style="7" customWidth="1"/>
    <col min="16132" max="16132" width="2.296875" style="7" customWidth="1"/>
    <col min="16133" max="16133" width="6.3984375" style="7" bestFit="1" customWidth="1"/>
    <col min="16134" max="16143" width="5.69921875" style="7" bestFit="1" customWidth="1"/>
    <col min="16144" max="16145" width="5.69921875" style="7" customWidth="1"/>
    <col min="16146" max="16146" width="6.296875" style="7" customWidth="1"/>
    <col min="16147" max="16150" width="5.69921875" style="7" bestFit="1" customWidth="1"/>
    <col min="16151" max="16151" width="5.59765625" style="7" customWidth="1"/>
    <col min="16152" max="16152" width="6.69921875" style="7" bestFit="1" customWidth="1"/>
    <col min="16153" max="16153" width="7.69921875" style="7" customWidth="1"/>
    <col min="16154" max="16154" width="11.69921875" style="7" customWidth="1"/>
    <col min="16155" max="16155" width="1.296875" style="7" customWidth="1"/>
    <col min="16156" max="16156" width="13.69921875" style="7" customWidth="1"/>
    <col min="16157" max="16157" width="2.296875" style="7" customWidth="1"/>
    <col min="16158" max="16158" width="4.09765625" style="7" customWidth="1"/>
    <col min="16159" max="16159" width="9.09765625" style="7"/>
    <col min="16160" max="16160" width="31.09765625" style="7" bestFit="1" customWidth="1"/>
    <col min="16161" max="16161" width="9.09765625" style="7"/>
    <col min="16162" max="16162" width="21.8984375" style="7" bestFit="1" customWidth="1"/>
    <col min="16163" max="16164" width="10.69921875" style="7" bestFit="1" customWidth="1"/>
    <col min="16165" max="16178" width="12.69921875" style="7" bestFit="1" customWidth="1"/>
    <col min="16179" max="16179" width="20.3984375" style="7" bestFit="1" customWidth="1"/>
    <col min="16180" max="16180" width="14.296875" style="7" bestFit="1" customWidth="1"/>
    <col min="16181" max="16181" width="22.296875" style="7" bestFit="1" customWidth="1"/>
    <col min="16182" max="16182" width="30.09765625" style="7" bestFit="1" customWidth="1"/>
    <col min="16183" max="16183" width="31.296875" style="7" bestFit="1" customWidth="1"/>
    <col min="16184" max="16384" width="9.09765625" style="7"/>
  </cols>
  <sheetData>
    <row r="1" spans="1:55" s="1" customFormat="1">
      <c r="B1" s="1" t="s">
        <v>11</v>
      </c>
      <c r="C1" s="2">
        <v>7.1</v>
      </c>
      <c r="D1" s="1" t="s">
        <v>270</v>
      </c>
    </row>
    <row r="2" spans="1:55" s="3" customFormat="1">
      <c r="B2" s="4" t="s">
        <v>117</v>
      </c>
      <c r="C2" s="2">
        <v>7.1</v>
      </c>
      <c r="D2" s="5" t="s">
        <v>271</v>
      </c>
      <c r="E2" s="1"/>
    </row>
    <row r="3" spans="1:55" ht="3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55" s="9" customFormat="1" ht="21.75" customHeight="1">
      <c r="A4" s="257" t="s">
        <v>63</v>
      </c>
      <c r="B4" s="257"/>
      <c r="C4" s="257"/>
      <c r="D4" s="258"/>
      <c r="E4" s="8"/>
      <c r="F4" s="263" t="s">
        <v>132</v>
      </c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266" t="s">
        <v>64</v>
      </c>
      <c r="AB4" s="267"/>
    </row>
    <row r="5" spans="1:55" s="9" customFormat="1" ht="15">
      <c r="A5" s="259"/>
      <c r="B5" s="259"/>
      <c r="C5" s="259"/>
      <c r="D5" s="26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65</v>
      </c>
      <c r="W5" s="14"/>
      <c r="X5" s="15" t="s">
        <v>118</v>
      </c>
      <c r="Y5" s="15" t="s">
        <v>66</v>
      </c>
      <c r="Z5" s="15" t="s">
        <v>119</v>
      </c>
      <c r="AA5" s="268"/>
      <c r="AB5" s="269"/>
    </row>
    <row r="6" spans="1:55" s="9" customFormat="1" ht="15">
      <c r="A6" s="259"/>
      <c r="B6" s="259"/>
      <c r="C6" s="259"/>
      <c r="D6" s="260"/>
      <c r="E6" s="130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0" t="s">
        <v>67</v>
      </c>
      <c r="W6" s="14" t="s">
        <v>68</v>
      </c>
      <c r="X6" s="17" t="s">
        <v>120</v>
      </c>
      <c r="Y6" s="17" t="s">
        <v>69</v>
      </c>
      <c r="Z6" s="17" t="s">
        <v>121</v>
      </c>
      <c r="AA6" s="268"/>
      <c r="AB6" s="269"/>
    </row>
    <row r="7" spans="1:55" s="9" customFormat="1" ht="15">
      <c r="A7" s="259"/>
      <c r="B7" s="259"/>
      <c r="C7" s="259"/>
      <c r="D7" s="260"/>
      <c r="E7" s="130" t="s">
        <v>0</v>
      </c>
      <c r="F7" s="11" t="s">
        <v>70</v>
      </c>
      <c r="G7" s="12" t="s">
        <v>71</v>
      </c>
      <c r="H7" s="13" t="s">
        <v>72</v>
      </c>
      <c r="I7" s="12" t="s">
        <v>73</v>
      </c>
      <c r="J7" s="13" t="s">
        <v>74</v>
      </c>
      <c r="K7" s="12" t="s">
        <v>75</v>
      </c>
      <c r="L7" s="13" t="s">
        <v>76</v>
      </c>
      <c r="M7" s="12" t="s">
        <v>77</v>
      </c>
      <c r="N7" s="13" t="s">
        <v>78</v>
      </c>
      <c r="O7" s="12" t="s">
        <v>79</v>
      </c>
      <c r="P7" s="13" t="s">
        <v>80</v>
      </c>
      <c r="Q7" s="12" t="s">
        <v>81</v>
      </c>
      <c r="R7" s="13" t="s">
        <v>82</v>
      </c>
      <c r="S7" s="12" t="s">
        <v>83</v>
      </c>
      <c r="T7" s="13" t="s">
        <v>84</v>
      </c>
      <c r="U7" s="12" t="s">
        <v>85</v>
      </c>
      <c r="V7" s="17" t="s">
        <v>86</v>
      </c>
      <c r="W7" s="14" t="s">
        <v>87</v>
      </c>
      <c r="X7" s="17" t="s">
        <v>128</v>
      </c>
      <c r="Y7" s="17" t="s">
        <v>122</v>
      </c>
      <c r="Z7" s="17" t="s">
        <v>123</v>
      </c>
      <c r="AA7" s="268"/>
      <c r="AB7" s="269"/>
    </row>
    <row r="8" spans="1:55" s="9" customFormat="1" ht="15">
      <c r="A8" s="261"/>
      <c r="B8" s="261"/>
      <c r="C8" s="261"/>
      <c r="D8" s="262"/>
      <c r="E8" s="18"/>
      <c r="F8" s="18"/>
      <c r="G8" s="161"/>
      <c r="H8" s="19"/>
      <c r="I8" s="161"/>
      <c r="J8" s="19"/>
      <c r="K8" s="161"/>
      <c r="L8" s="19"/>
      <c r="M8" s="161"/>
      <c r="N8" s="19"/>
      <c r="O8" s="161"/>
      <c r="P8" s="19"/>
      <c r="Q8" s="161"/>
      <c r="R8" s="19"/>
      <c r="S8" s="161"/>
      <c r="T8" s="19"/>
      <c r="U8" s="161"/>
      <c r="V8" s="20" t="s">
        <v>88</v>
      </c>
      <c r="W8" s="162"/>
      <c r="X8" s="20" t="s">
        <v>125</v>
      </c>
      <c r="Y8" s="20" t="s">
        <v>124</v>
      </c>
      <c r="Z8" s="20" t="s">
        <v>126</v>
      </c>
      <c r="AA8" s="270"/>
      <c r="AB8" s="271"/>
    </row>
    <row r="9" spans="1:55" s="21" customFormat="1" ht="29.45" customHeight="1">
      <c r="A9" s="256" t="s">
        <v>10</v>
      </c>
      <c r="B9" s="256"/>
      <c r="C9" s="256"/>
      <c r="D9" s="256"/>
      <c r="E9" s="187">
        <v>748850</v>
      </c>
      <c r="F9" s="187">
        <v>28223</v>
      </c>
      <c r="G9" s="187">
        <v>30573</v>
      </c>
      <c r="H9" s="187">
        <v>33957</v>
      </c>
      <c r="I9" s="187">
        <v>40801</v>
      </c>
      <c r="J9" s="187">
        <v>52908</v>
      </c>
      <c r="K9" s="187">
        <v>53255</v>
      </c>
      <c r="L9" s="187">
        <v>50829</v>
      </c>
      <c r="M9" s="187">
        <v>49758</v>
      </c>
      <c r="N9" s="187">
        <v>53433</v>
      </c>
      <c r="O9" s="187">
        <v>62150</v>
      </c>
      <c r="P9" s="187">
        <v>69488</v>
      </c>
      <c r="Q9" s="187">
        <v>65960</v>
      </c>
      <c r="R9" s="187">
        <v>52335</v>
      </c>
      <c r="S9" s="187">
        <v>35636</v>
      </c>
      <c r="T9" s="187">
        <v>21178</v>
      </c>
      <c r="U9" s="187">
        <v>17315</v>
      </c>
      <c r="V9" s="187">
        <v>22017</v>
      </c>
      <c r="W9" s="163">
        <v>0</v>
      </c>
      <c r="X9" s="254">
        <v>775</v>
      </c>
      <c r="Y9" s="254">
        <v>2400</v>
      </c>
      <c r="Z9" s="254">
        <v>5859</v>
      </c>
      <c r="AA9" s="272" t="s">
        <v>0</v>
      </c>
      <c r="AB9" s="272"/>
      <c r="AH9" s="164" t="s">
        <v>199</v>
      </c>
      <c r="AI9" s="165" t="s">
        <v>200</v>
      </c>
      <c r="AJ9" s="165" t="s">
        <v>201</v>
      </c>
      <c r="AK9" s="165" t="s">
        <v>202</v>
      </c>
      <c r="AL9" s="165" t="s">
        <v>203</v>
      </c>
      <c r="AM9" s="165" t="s">
        <v>204</v>
      </c>
      <c r="AN9" s="165" t="s">
        <v>205</v>
      </c>
      <c r="AO9" s="165" t="s">
        <v>206</v>
      </c>
      <c r="AP9" s="165" t="s">
        <v>207</v>
      </c>
      <c r="AQ9" s="165" t="s">
        <v>208</v>
      </c>
      <c r="AR9" s="165" t="s">
        <v>209</v>
      </c>
      <c r="AS9" s="165" t="s">
        <v>210</v>
      </c>
      <c r="AT9" s="165" t="s">
        <v>211</v>
      </c>
      <c r="AU9" s="165" t="s">
        <v>212</v>
      </c>
      <c r="AV9" s="165" t="s">
        <v>213</v>
      </c>
      <c r="AW9" s="165" t="s">
        <v>214</v>
      </c>
      <c r="AX9" s="165" t="s">
        <v>215</v>
      </c>
      <c r="AY9" s="165" t="s">
        <v>216</v>
      </c>
      <c r="AZ9" s="165" t="s">
        <v>217</v>
      </c>
      <c r="BA9" s="165" t="s">
        <v>218</v>
      </c>
      <c r="BB9" s="165" t="s">
        <v>219</v>
      </c>
      <c r="BC9" s="166" t="s">
        <v>220</v>
      </c>
    </row>
    <row r="10" spans="1:55" s="22" customFormat="1" ht="20.25">
      <c r="B10" s="22" t="s">
        <v>2</v>
      </c>
      <c r="E10" s="188">
        <v>366857</v>
      </c>
      <c r="F10" s="168">
        <v>14371</v>
      </c>
      <c r="G10" s="189">
        <v>15621</v>
      </c>
      <c r="H10" s="190">
        <v>17467</v>
      </c>
      <c r="I10" s="168">
        <v>20755</v>
      </c>
      <c r="J10" s="190">
        <v>26903</v>
      </c>
      <c r="K10" s="168">
        <v>27164</v>
      </c>
      <c r="L10" s="191">
        <v>25905</v>
      </c>
      <c r="M10" s="168">
        <v>24907</v>
      </c>
      <c r="N10" s="191">
        <v>26164</v>
      </c>
      <c r="O10" s="168">
        <v>29421</v>
      </c>
      <c r="P10" s="191">
        <v>32851</v>
      </c>
      <c r="Q10" s="168">
        <v>31722</v>
      </c>
      <c r="R10" s="191">
        <v>25051</v>
      </c>
      <c r="S10" s="168">
        <v>16991</v>
      </c>
      <c r="T10" s="191">
        <v>9973</v>
      </c>
      <c r="U10" s="168">
        <v>7774</v>
      </c>
      <c r="V10" s="189">
        <v>9125</v>
      </c>
      <c r="W10" s="167">
        <v>0</v>
      </c>
      <c r="X10" s="168">
        <v>431</v>
      </c>
      <c r="Y10" s="168">
        <v>1234</v>
      </c>
      <c r="Z10" s="168">
        <v>3027</v>
      </c>
      <c r="AA10" s="23"/>
      <c r="AB10" s="23" t="s">
        <v>4</v>
      </c>
      <c r="AF10" s="169" t="s">
        <v>221</v>
      </c>
      <c r="AG10" s="169" t="s">
        <v>222</v>
      </c>
      <c r="AH10" s="164">
        <v>369033</v>
      </c>
      <c r="AI10" s="165">
        <v>14746</v>
      </c>
      <c r="AJ10" s="165">
        <v>15959</v>
      </c>
      <c r="AK10" s="165">
        <v>17571</v>
      </c>
      <c r="AL10" s="165">
        <v>22753</v>
      </c>
      <c r="AM10" s="165">
        <v>27222</v>
      </c>
      <c r="AN10" s="165">
        <v>26830</v>
      </c>
      <c r="AO10" s="165">
        <v>25967</v>
      </c>
      <c r="AP10" s="165">
        <v>25046</v>
      </c>
      <c r="AQ10" s="165">
        <v>27108</v>
      </c>
      <c r="AR10" s="165">
        <v>30139</v>
      </c>
      <c r="AS10" s="165">
        <v>33432</v>
      </c>
      <c r="AT10" s="165">
        <v>31225</v>
      </c>
      <c r="AU10" s="165">
        <v>23565</v>
      </c>
      <c r="AV10" s="165">
        <v>15835</v>
      </c>
      <c r="AW10" s="165">
        <v>9905</v>
      </c>
      <c r="AX10" s="165">
        <v>7737</v>
      </c>
      <c r="AY10" s="165">
        <v>8935</v>
      </c>
      <c r="AZ10" s="165">
        <v>0</v>
      </c>
      <c r="BA10" s="165">
        <v>3134</v>
      </c>
      <c r="BB10" s="165">
        <v>1289</v>
      </c>
      <c r="BC10" s="166">
        <v>635</v>
      </c>
    </row>
    <row r="11" spans="1:55" s="24" customFormat="1">
      <c r="A11" s="39" t="s">
        <v>127</v>
      </c>
      <c r="E11" s="192">
        <v>109944</v>
      </c>
      <c r="F11" s="192">
        <v>4197</v>
      </c>
      <c r="G11" s="192">
        <v>4679</v>
      </c>
      <c r="H11" s="192">
        <v>5414</v>
      </c>
      <c r="I11" s="192">
        <v>6269</v>
      </c>
      <c r="J11" s="192">
        <v>8661</v>
      </c>
      <c r="K11" s="192">
        <v>8190</v>
      </c>
      <c r="L11" s="192">
        <v>7815</v>
      </c>
      <c r="M11" s="192">
        <v>7545</v>
      </c>
      <c r="N11" s="192">
        <v>7552</v>
      </c>
      <c r="O11" s="192">
        <v>8415</v>
      </c>
      <c r="P11" s="192">
        <v>9583</v>
      </c>
      <c r="Q11" s="192">
        <v>9396</v>
      </c>
      <c r="R11" s="192">
        <v>7296</v>
      </c>
      <c r="S11" s="192">
        <v>5006</v>
      </c>
      <c r="T11" s="192">
        <v>2942</v>
      </c>
      <c r="U11" s="192">
        <v>2237</v>
      </c>
      <c r="V11" s="192">
        <v>2652</v>
      </c>
      <c r="W11" s="170">
        <v>0</v>
      </c>
      <c r="X11" s="171">
        <v>244</v>
      </c>
      <c r="Y11" s="171">
        <v>310</v>
      </c>
      <c r="Z11" s="171">
        <v>1541</v>
      </c>
      <c r="AA11" s="172" t="s">
        <v>223</v>
      </c>
      <c r="AB11" s="25"/>
      <c r="AF11" s="173" t="s">
        <v>224</v>
      </c>
      <c r="AG11" s="169" t="s">
        <v>222</v>
      </c>
      <c r="AH11" s="164">
        <v>29535</v>
      </c>
      <c r="AI11" s="165">
        <v>1147</v>
      </c>
      <c r="AJ11" s="165">
        <v>1189</v>
      </c>
      <c r="AK11" s="165">
        <v>1332</v>
      </c>
      <c r="AL11" s="165">
        <v>1834</v>
      </c>
      <c r="AM11" s="165">
        <v>2169</v>
      </c>
      <c r="AN11" s="165">
        <v>2136</v>
      </c>
      <c r="AO11" s="165">
        <v>2049</v>
      </c>
      <c r="AP11" s="165">
        <v>1951</v>
      </c>
      <c r="AQ11" s="165">
        <v>2018</v>
      </c>
      <c r="AR11" s="165">
        <v>2406</v>
      </c>
      <c r="AS11" s="165">
        <v>2793</v>
      </c>
      <c r="AT11" s="165">
        <v>2659</v>
      </c>
      <c r="AU11" s="165">
        <v>1946</v>
      </c>
      <c r="AV11" s="165">
        <v>1384</v>
      </c>
      <c r="AW11" s="165">
        <v>877</v>
      </c>
      <c r="AX11" s="165">
        <v>712</v>
      </c>
      <c r="AY11" s="165">
        <v>811</v>
      </c>
      <c r="AZ11" s="165">
        <v>0</v>
      </c>
      <c r="BA11" s="165">
        <v>55</v>
      </c>
      <c r="BB11" s="165">
        <v>34</v>
      </c>
      <c r="BC11" s="166">
        <v>33</v>
      </c>
    </row>
    <row r="12" spans="1:55" s="24" customFormat="1" ht="29.45" customHeight="1">
      <c r="A12" s="174" t="s">
        <v>225</v>
      </c>
      <c r="E12" s="175">
        <v>20007</v>
      </c>
      <c r="F12" s="171">
        <v>990</v>
      </c>
      <c r="G12" s="176">
        <v>1005</v>
      </c>
      <c r="H12" s="175">
        <v>1075</v>
      </c>
      <c r="I12" s="171">
        <v>1200</v>
      </c>
      <c r="J12" s="176">
        <v>1675</v>
      </c>
      <c r="K12" s="177">
        <v>1620</v>
      </c>
      <c r="L12" s="171">
        <v>1624</v>
      </c>
      <c r="M12" s="177">
        <v>1470</v>
      </c>
      <c r="N12" s="175">
        <v>1510</v>
      </c>
      <c r="O12" s="171">
        <v>1636</v>
      </c>
      <c r="P12" s="176">
        <v>1565</v>
      </c>
      <c r="Q12" s="171">
        <v>1488</v>
      </c>
      <c r="R12" s="177">
        <v>1159</v>
      </c>
      <c r="S12" s="171">
        <v>733</v>
      </c>
      <c r="T12" s="177">
        <v>414</v>
      </c>
      <c r="U12" s="171">
        <v>367</v>
      </c>
      <c r="V12" s="176">
        <v>357</v>
      </c>
      <c r="W12" s="177">
        <v>0</v>
      </c>
      <c r="X12" s="171">
        <v>24</v>
      </c>
      <c r="Y12" s="171">
        <v>17</v>
      </c>
      <c r="Z12" s="171">
        <v>78</v>
      </c>
      <c r="AA12" s="172" t="s">
        <v>226</v>
      </c>
      <c r="AB12" s="25"/>
      <c r="AF12" s="173" t="s">
        <v>227</v>
      </c>
      <c r="AG12" s="169" t="s">
        <v>222</v>
      </c>
      <c r="AH12" s="164">
        <v>28071</v>
      </c>
      <c r="AI12" s="165">
        <v>1256</v>
      </c>
      <c r="AJ12" s="165">
        <v>1346</v>
      </c>
      <c r="AK12" s="165">
        <v>1340</v>
      </c>
      <c r="AL12" s="165">
        <v>1692</v>
      </c>
      <c r="AM12" s="165">
        <v>1911</v>
      </c>
      <c r="AN12" s="165">
        <v>2144</v>
      </c>
      <c r="AO12" s="165">
        <v>2218</v>
      </c>
      <c r="AP12" s="165">
        <v>2073</v>
      </c>
      <c r="AQ12" s="165">
        <v>1907</v>
      </c>
      <c r="AR12" s="165">
        <v>2096</v>
      </c>
      <c r="AS12" s="165">
        <v>2361</v>
      </c>
      <c r="AT12" s="165">
        <v>2292</v>
      </c>
      <c r="AU12" s="165">
        <v>1757</v>
      </c>
      <c r="AV12" s="165">
        <v>1073</v>
      </c>
      <c r="AW12" s="165">
        <v>653</v>
      </c>
      <c r="AX12" s="165">
        <v>566</v>
      </c>
      <c r="AY12" s="165">
        <v>583</v>
      </c>
      <c r="AZ12" s="165">
        <v>0</v>
      </c>
      <c r="BA12" s="165">
        <v>543</v>
      </c>
      <c r="BB12" s="165">
        <v>199</v>
      </c>
      <c r="BC12" s="166">
        <v>61</v>
      </c>
    </row>
    <row r="13" spans="1:55" s="24" customFormat="1" ht="29.45" customHeight="1">
      <c r="A13" s="174" t="s">
        <v>228</v>
      </c>
      <c r="E13" s="175">
        <v>29330</v>
      </c>
      <c r="F13" s="171">
        <v>1095</v>
      </c>
      <c r="G13" s="176">
        <v>1160</v>
      </c>
      <c r="H13" s="175">
        <v>1268</v>
      </c>
      <c r="I13" s="171">
        <v>1687</v>
      </c>
      <c r="J13" s="176">
        <v>2125</v>
      </c>
      <c r="K13" s="177">
        <v>2234</v>
      </c>
      <c r="L13" s="171">
        <v>2019</v>
      </c>
      <c r="M13" s="177">
        <v>1941</v>
      </c>
      <c r="N13" s="175">
        <v>1941</v>
      </c>
      <c r="O13" s="171">
        <v>2316</v>
      </c>
      <c r="P13" s="176">
        <v>2738</v>
      </c>
      <c r="Q13" s="171">
        <v>2706</v>
      </c>
      <c r="R13" s="177">
        <v>2067</v>
      </c>
      <c r="S13" s="171">
        <v>1476</v>
      </c>
      <c r="T13" s="177">
        <v>889</v>
      </c>
      <c r="U13" s="171">
        <v>708</v>
      </c>
      <c r="V13" s="176">
        <v>836</v>
      </c>
      <c r="W13" s="177">
        <v>0</v>
      </c>
      <c r="X13" s="171">
        <v>29</v>
      </c>
      <c r="Y13" s="171">
        <v>38</v>
      </c>
      <c r="Z13" s="171">
        <v>57</v>
      </c>
      <c r="AA13" s="172" t="s">
        <v>229</v>
      </c>
      <c r="AB13" s="25"/>
      <c r="AF13" s="173" t="s">
        <v>230</v>
      </c>
      <c r="AG13" s="169" t="s">
        <v>222</v>
      </c>
      <c r="AH13" s="164">
        <v>19983</v>
      </c>
      <c r="AI13" s="165">
        <v>713</v>
      </c>
      <c r="AJ13" s="165">
        <v>797</v>
      </c>
      <c r="AK13" s="165">
        <v>917</v>
      </c>
      <c r="AL13" s="165">
        <v>1230</v>
      </c>
      <c r="AM13" s="165">
        <v>1427</v>
      </c>
      <c r="AN13" s="165">
        <v>1415</v>
      </c>
      <c r="AO13" s="165">
        <v>1328</v>
      </c>
      <c r="AP13" s="165">
        <v>1258</v>
      </c>
      <c r="AQ13" s="165">
        <v>1494</v>
      </c>
      <c r="AR13" s="165">
        <v>1854</v>
      </c>
      <c r="AS13" s="165">
        <v>1873</v>
      </c>
      <c r="AT13" s="165">
        <v>1862</v>
      </c>
      <c r="AU13" s="165">
        <v>1369</v>
      </c>
      <c r="AV13" s="165">
        <v>840</v>
      </c>
      <c r="AW13" s="165">
        <v>530</v>
      </c>
      <c r="AX13" s="165">
        <v>409</v>
      </c>
      <c r="AY13" s="165">
        <v>424</v>
      </c>
      <c r="AZ13" s="165">
        <v>0</v>
      </c>
      <c r="BA13" s="165">
        <v>93</v>
      </c>
      <c r="BB13" s="165">
        <v>126</v>
      </c>
      <c r="BC13" s="166">
        <v>24</v>
      </c>
    </row>
    <row r="14" spans="1:55" s="24" customFormat="1" ht="29.45" customHeight="1">
      <c r="A14" s="174" t="s">
        <v>231</v>
      </c>
      <c r="E14" s="175">
        <v>15789</v>
      </c>
      <c r="F14" s="171">
        <v>541</v>
      </c>
      <c r="G14" s="176">
        <v>624</v>
      </c>
      <c r="H14" s="175">
        <v>796</v>
      </c>
      <c r="I14" s="171">
        <v>914</v>
      </c>
      <c r="J14" s="176">
        <v>1099</v>
      </c>
      <c r="K14" s="177">
        <v>1109</v>
      </c>
      <c r="L14" s="171">
        <v>1010</v>
      </c>
      <c r="M14" s="177">
        <v>974</v>
      </c>
      <c r="N14" s="175">
        <v>1259</v>
      </c>
      <c r="O14" s="171">
        <v>1382</v>
      </c>
      <c r="P14" s="176">
        <v>1495</v>
      </c>
      <c r="Q14" s="171">
        <v>1396</v>
      </c>
      <c r="R14" s="177">
        <v>1080</v>
      </c>
      <c r="S14" s="171">
        <v>711</v>
      </c>
      <c r="T14" s="177">
        <v>425</v>
      </c>
      <c r="U14" s="171">
        <v>373</v>
      </c>
      <c r="V14" s="176">
        <v>460</v>
      </c>
      <c r="W14" s="177">
        <v>0</v>
      </c>
      <c r="X14" s="171">
        <v>4</v>
      </c>
      <c r="Y14" s="171">
        <v>25</v>
      </c>
      <c r="Z14" s="171">
        <v>112</v>
      </c>
      <c r="AA14" s="178" t="s">
        <v>232</v>
      </c>
      <c r="AB14" s="25"/>
      <c r="AF14" s="173" t="s">
        <v>233</v>
      </c>
      <c r="AG14" s="169" t="s">
        <v>222</v>
      </c>
      <c r="AH14" s="164">
        <v>29633</v>
      </c>
      <c r="AI14" s="165">
        <v>1291</v>
      </c>
      <c r="AJ14" s="165">
        <v>1321</v>
      </c>
      <c r="AK14" s="165">
        <v>1469</v>
      </c>
      <c r="AL14" s="165">
        <v>1878</v>
      </c>
      <c r="AM14" s="165">
        <v>2057</v>
      </c>
      <c r="AN14" s="165">
        <v>2020</v>
      </c>
      <c r="AO14" s="165">
        <v>1936</v>
      </c>
      <c r="AP14" s="165">
        <v>2016</v>
      </c>
      <c r="AQ14" s="165">
        <v>2311</v>
      </c>
      <c r="AR14" s="165">
        <v>2415</v>
      </c>
      <c r="AS14" s="165">
        <v>2661</v>
      </c>
      <c r="AT14" s="165">
        <v>2385</v>
      </c>
      <c r="AU14" s="165">
        <v>1763</v>
      </c>
      <c r="AV14" s="165">
        <v>1367</v>
      </c>
      <c r="AW14" s="165">
        <v>951</v>
      </c>
      <c r="AX14" s="165">
        <v>728</v>
      </c>
      <c r="AY14" s="165">
        <v>733</v>
      </c>
      <c r="AZ14" s="165">
        <v>0</v>
      </c>
      <c r="BA14" s="165">
        <v>254</v>
      </c>
      <c r="BB14" s="165">
        <v>39</v>
      </c>
      <c r="BC14" s="166">
        <v>38</v>
      </c>
    </row>
    <row r="15" spans="1:55" s="24" customFormat="1" ht="29.45" customHeight="1">
      <c r="A15" s="174" t="s">
        <v>234</v>
      </c>
      <c r="E15" s="175">
        <v>27849</v>
      </c>
      <c r="F15" s="171">
        <v>1184</v>
      </c>
      <c r="G15" s="176">
        <v>1334</v>
      </c>
      <c r="H15" s="175">
        <v>1310</v>
      </c>
      <c r="I15" s="171">
        <v>1592</v>
      </c>
      <c r="J15" s="176">
        <v>1878</v>
      </c>
      <c r="K15" s="177">
        <v>2086</v>
      </c>
      <c r="L15" s="171">
        <v>2185</v>
      </c>
      <c r="M15" s="177">
        <v>2143</v>
      </c>
      <c r="N15" s="175">
        <v>1883</v>
      </c>
      <c r="O15" s="171">
        <v>2035</v>
      </c>
      <c r="P15" s="176">
        <v>2285</v>
      </c>
      <c r="Q15" s="171">
        <v>2323</v>
      </c>
      <c r="R15" s="177">
        <v>1919</v>
      </c>
      <c r="S15" s="171">
        <v>1122</v>
      </c>
      <c r="T15" s="177">
        <v>637</v>
      </c>
      <c r="U15" s="171">
        <v>575</v>
      </c>
      <c r="V15" s="176">
        <v>588</v>
      </c>
      <c r="W15" s="177">
        <v>0</v>
      </c>
      <c r="X15" s="171">
        <v>43</v>
      </c>
      <c r="Y15" s="171">
        <v>194</v>
      </c>
      <c r="Z15" s="171">
        <v>533</v>
      </c>
      <c r="AA15" s="178" t="s">
        <v>235</v>
      </c>
      <c r="AB15" s="25"/>
      <c r="AF15" s="173" t="s">
        <v>236</v>
      </c>
      <c r="AG15" s="169" t="s">
        <v>222</v>
      </c>
      <c r="AH15" s="164">
        <v>110448</v>
      </c>
      <c r="AI15" s="165">
        <v>4302</v>
      </c>
      <c r="AJ15" s="165">
        <v>4815</v>
      </c>
      <c r="AK15" s="165">
        <v>5415</v>
      </c>
      <c r="AL15" s="165">
        <v>6874</v>
      </c>
      <c r="AM15" s="165">
        <v>8621</v>
      </c>
      <c r="AN15" s="165">
        <v>8090</v>
      </c>
      <c r="AO15" s="165">
        <v>7841</v>
      </c>
      <c r="AP15" s="165">
        <v>7528</v>
      </c>
      <c r="AQ15" s="165">
        <v>7841</v>
      </c>
      <c r="AR15" s="165">
        <v>8540</v>
      </c>
      <c r="AS15" s="165">
        <v>9793</v>
      </c>
      <c r="AT15" s="165">
        <v>9284</v>
      </c>
      <c r="AU15" s="165">
        <v>6940</v>
      </c>
      <c r="AV15" s="165">
        <v>4559</v>
      </c>
      <c r="AW15" s="165">
        <v>2965</v>
      </c>
      <c r="AX15" s="165">
        <v>2226</v>
      </c>
      <c r="AY15" s="165">
        <v>2561</v>
      </c>
      <c r="AZ15" s="165">
        <v>0</v>
      </c>
      <c r="BA15" s="165">
        <v>1624</v>
      </c>
      <c r="BB15" s="165">
        <v>320</v>
      </c>
      <c r="BC15" s="166">
        <v>309</v>
      </c>
    </row>
    <row r="16" spans="1:55" s="24" customFormat="1" ht="29.45" customHeight="1">
      <c r="A16" s="174" t="s">
        <v>237</v>
      </c>
      <c r="E16" s="175">
        <v>19826</v>
      </c>
      <c r="F16" s="171">
        <v>684</v>
      </c>
      <c r="G16" s="176">
        <v>784</v>
      </c>
      <c r="H16" s="175">
        <v>893</v>
      </c>
      <c r="I16" s="171">
        <v>1113</v>
      </c>
      <c r="J16" s="176">
        <v>1426</v>
      </c>
      <c r="K16" s="177">
        <v>1448</v>
      </c>
      <c r="L16" s="171">
        <v>1336</v>
      </c>
      <c r="M16" s="177">
        <v>1268</v>
      </c>
      <c r="N16" s="175">
        <v>1392</v>
      </c>
      <c r="O16" s="171">
        <v>1790</v>
      </c>
      <c r="P16" s="176">
        <v>1863</v>
      </c>
      <c r="Q16" s="171">
        <v>1835</v>
      </c>
      <c r="R16" s="177">
        <v>1496</v>
      </c>
      <c r="S16" s="171">
        <v>927</v>
      </c>
      <c r="T16" s="177">
        <v>540</v>
      </c>
      <c r="U16" s="171">
        <v>383</v>
      </c>
      <c r="V16" s="176">
        <v>452</v>
      </c>
      <c r="W16" s="177">
        <v>0</v>
      </c>
      <c r="X16" s="171">
        <v>7</v>
      </c>
      <c r="Y16" s="171">
        <v>94</v>
      </c>
      <c r="Z16" s="171">
        <v>95</v>
      </c>
      <c r="AA16" s="178" t="s">
        <v>238</v>
      </c>
      <c r="AB16" s="25"/>
      <c r="AF16" s="173" t="s">
        <v>239</v>
      </c>
      <c r="AG16" s="169" t="s">
        <v>222</v>
      </c>
      <c r="AH16" s="164">
        <v>29446</v>
      </c>
      <c r="AI16" s="165">
        <v>1034</v>
      </c>
      <c r="AJ16" s="165">
        <v>1130</v>
      </c>
      <c r="AK16" s="165">
        <v>1256</v>
      </c>
      <c r="AL16" s="165">
        <v>1631</v>
      </c>
      <c r="AM16" s="165">
        <v>2042</v>
      </c>
      <c r="AN16" s="165">
        <v>2075</v>
      </c>
      <c r="AO16" s="165">
        <v>1966</v>
      </c>
      <c r="AP16" s="165">
        <v>1862</v>
      </c>
      <c r="AQ16" s="165">
        <v>2049</v>
      </c>
      <c r="AR16" s="165">
        <v>2637</v>
      </c>
      <c r="AS16" s="165">
        <v>2836</v>
      </c>
      <c r="AT16" s="165">
        <v>2427</v>
      </c>
      <c r="AU16" s="165">
        <v>2001</v>
      </c>
      <c r="AV16" s="165">
        <v>1554</v>
      </c>
      <c r="AW16" s="165">
        <v>1013</v>
      </c>
      <c r="AX16" s="165">
        <v>793</v>
      </c>
      <c r="AY16" s="165">
        <v>925</v>
      </c>
      <c r="AZ16" s="165">
        <v>0</v>
      </c>
      <c r="BA16" s="165">
        <v>171</v>
      </c>
      <c r="BB16" s="165">
        <v>17</v>
      </c>
      <c r="BC16" s="166">
        <v>27</v>
      </c>
    </row>
    <row r="17" spans="1:55" s="24" customFormat="1" ht="29.45" customHeight="1">
      <c r="A17" s="174" t="s">
        <v>240</v>
      </c>
      <c r="E17" s="175">
        <v>22469</v>
      </c>
      <c r="F17" s="171">
        <v>890</v>
      </c>
      <c r="G17" s="176">
        <v>971</v>
      </c>
      <c r="H17" s="179">
        <v>1043</v>
      </c>
      <c r="I17" s="171">
        <v>1290</v>
      </c>
      <c r="J17" s="179">
        <v>1504</v>
      </c>
      <c r="K17" s="171">
        <v>1644</v>
      </c>
      <c r="L17" s="171">
        <v>1461</v>
      </c>
      <c r="M17" s="171">
        <v>1506</v>
      </c>
      <c r="N17" s="171">
        <v>1665</v>
      </c>
      <c r="O17" s="171">
        <v>1842</v>
      </c>
      <c r="P17" s="179">
        <v>2079</v>
      </c>
      <c r="Q17" s="171">
        <v>2101</v>
      </c>
      <c r="R17" s="177">
        <v>1603</v>
      </c>
      <c r="S17" s="171">
        <v>977</v>
      </c>
      <c r="T17" s="177">
        <v>479</v>
      </c>
      <c r="U17" s="171">
        <v>343</v>
      </c>
      <c r="V17" s="176">
        <v>519</v>
      </c>
      <c r="W17" s="177">
        <v>0</v>
      </c>
      <c r="X17" s="171">
        <v>11</v>
      </c>
      <c r="Y17" s="171">
        <v>430</v>
      </c>
      <c r="Z17" s="171">
        <v>111</v>
      </c>
      <c r="AA17" s="180" t="s">
        <v>241</v>
      </c>
      <c r="AB17" s="25"/>
      <c r="AF17" s="173" t="s">
        <v>242</v>
      </c>
      <c r="AG17" s="169" t="s">
        <v>222</v>
      </c>
      <c r="AH17" s="164">
        <v>8084</v>
      </c>
      <c r="AI17" s="165">
        <v>329</v>
      </c>
      <c r="AJ17" s="165">
        <v>370</v>
      </c>
      <c r="AK17" s="165">
        <v>367</v>
      </c>
      <c r="AL17" s="165">
        <v>501</v>
      </c>
      <c r="AM17" s="165">
        <v>507</v>
      </c>
      <c r="AN17" s="165">
        <v>513</v>
      </c>
      <c r="AO17" s="165">
        <v>577</v>
      </c>
      <c r="AP17" s="165">
        <v>515</v>
      </c>
      <c r="AQ17" s="165">
        <v>643</v>
      </c>
      <c r="AR17" s="165">
        <v>656</v>
      </c>
      <c r="AS17" s="165">
        <v>695</v>
      </c>
      <c r="AT17" s="165">
        <v>666</v>
      </c>
      <c r="AU17" s="165">
        <v>567</v>
      </c>
      <c r="AV17" s="165">
        <v>435</v>
      </c>
      <c r="AW17" s="165">
        <v>267</v>
      </c>
      <c r="AX17" s="165">
        <v>188</v>
      </c>
      <c r="AY17" s="165">
        <v>267</v>
      </c>
      <c r="AZ17" s="165">
        <v>0</v>
      </c>
      <c r="BA17" s="165">
        <v>7</v>
      </c>
      <c r="BB17" s="165">
        <v>1</v>
      </c>
      <c r="BC17" s="166">
        <v>13</v>
      </c>
    </row>
    <row r="18" spans="1:55" s="24" customFormat="1" ht="29.45" customHeight="1">
      <c r="A18" s="174" t="s">
        <v>243</v>
      </c>
      <c r="E18" s="175">
        <v>29491</v>
      </c>
      <c r="F18" s="171">
        <v>1260</v>
      </c>
      <c r="G18" s="176">
        <v>1313</v>
      </c>
      <c r="H18" s="179">
        <v>1465</v>
      </c>
      <c r="I18" s="171">
        <v>1640</v>
      </c>
      <c r="J18" s="179">
        <v>2066</v>
      </c>
      <c r="K18" s="171">
        <v>2090</v>
      </c>
      <c r="L18" s="177">
        <v>1960</v>
      </c>
      <c r="M18" s="171">
        <v>1899</v>
      </c>
      <c r="N18" s="177">
        <v>2241</v>
      </c>
      <c r="O18" s="171">
        <v>2373</v>
      </c>
      <c r="P18" s="177">
        <v>2648</v>
      </c>
      <c r="Q18" s="171">
        <v>2473</v>
      </c>
      <c r="R18" s="177">
        <v>1895</v>
      </c>
      <c r="S18" s="171">
        <v>1373</v>
      </c>
      <c r="T18" s="177">
        <v>976</v>
      </c>
      <c r="U18" s="171">
        <v>745</v>
      </c>
      <c r="V18" s="176">
        <v>758</v>
      </c>
      <c r="W18" s="177">
        <v>0</v>
      </c>
      <c r="X18" s="171">
        <v>22</v>
      </c>
      <c r="Y18" s="171">
        <v>41</v>
      </c>
      <c r="Z18" s="171">
        <v>253</v>
      </c>
      <c r="AA18" s="172" t="s">
        <v>244</v>
      </c>
      <c r="AB18" s="25"/>
      <c r="AF18" s="169" t="s">
        <v>245</v>
      </c>
      <c r="AG18" s="169" t="s">
        <v>222</v>
      </c>
      <c r="AH18" s="164">
        <v>20031</v>
      </c>
      <c r="AI18" s="165">
        <v>1003</v>
      </c>
      <c r="AJ18" s="165">
        <v>1000</v>
      </c>
      <c r="AK18" s="165">
        <v>1056</v>
      </c>
      <c r="AL18" s="165">
        <v>1283</v>
      </c>
      <c r="AM18" s="165">
        <v>1735</v>
      </c>
      <c r="AN18" s="165">
        <v>1593</v>
      </c>
      <c r="AO18" s="165">
        <v>1616</v>
      </c>
      <c r="AP18" s="165">
        <v>1503</v>
      </c>
      <c r="AQ18" s="165">
        <v>1536</v>
      </c>
      <c r="AR18" s="165">
        <v>1612</v>
      </c>
      <c r="AS18" s="165">
        <v>1610</v>
      </c>
      <c r="AT18" s="165">
        <v>1439</v>
      </c>
      <c r="AU18" s="165">
        <v>1096</v>
      </c>
      <c r="AV18" s="165">
        <v>675</v>
      </c>
      <c r="AW18" s="165">
        <v>429</v>
      </c>
      <c r="AX18" s="165">
        <v>360</v>
      </c>
      <c r="AY18" s="165">
        <v>342</v>
      </c>
      <c r="AZ18" s="165">
        <v>0</v>
      </c>
      <c r="BA18" s="165">
        <v>83</v>
      </c>
      <c r="BB18" s="165">
        <v>18</v>
      </c>
      <c r="BC18" s="166">
        <v>42</v>
      </c>
    </row>
    <row r="19" spans="1:55" s="22" customFormat="1" ht="29.45" customHeight="1">
      <c r="A19" s="174" t="s">
        <v>246</v>
      </c>
      <c r="E19" s="175">
        <v>8014</v>
      </c>
      <c r="F19" s="171">
        <v>309</v>
      </c>
      <c r="G19" s="176">
        <v>365</v>
      </c>
      <c r="H19" s="179">
        <v>391</v>
      </c>
      <c r="I19" s="171">
        <v>455</v>
      </c>
      <c r="J19" s="179">
        <v>488</v>
      </c>
      <c r="K19" s="171">
        <v>493</v>
      </c>
      <c r="L19" s="177">
        <v>602</v>
      </c>
      <c r="M19" s="171">
        <v>484</v>
      </c>
      <c r="N19" s="177">
        <v>621</v>
      </c>
      <c r="O19" s="171">
        <v>640</v>
      </c>
      <c r="P19" s="177">
        <v>692</v>
      </c>
      <c r="Q19" s="171">
        <v>652</v>
      </c>
      <c r="R19" s="177">
        <v>577</v>
      </c>
      <c r="S19" s="171">
        <v>478</v>
      </c>
      <c r="T19" s="177">
        <v>282</v>
      </c>
      <c r="U19" s="171">
        <v>194</v>
      </c>
      <c r="V19" s="176">
        <v>270</v>
      </c>
      <c r="W19" s="177">
        <v>0</v>
      </c>
      <c r="X19" s="171">
        <v>9</v>
      </c>
      <c r="Y19" s="171">
        <v>5</v>
      </c>
      <c r="Z19" s="171">
        <v>7</v>
      </c>
      <c r="AA19" s="181" t="s">
        <v>247</v>
      </c>
      <c r="AF19" s="173" t="s">
        <v>248</v>
      </c>
      <c r="AG19" s="169" t="s">
        <v>222</v>
      </c>
      <c r="AH19" s="164">
        <v>22580</v>
      </c>
      <c r="AI19" s="165">
        <v>935</v>
      </c>
      <c r="AJ19" s="165">
        <v>963</v>
      </c>
      <c r="AK19" s="165">
        <v>1051</v>
      </c>
      <c r="AL19" s="165">
        <v>1423</v>
      </c>
      <c r="AM19" s="165">
        <v>1510</v>
      </c>
      <c r="AN19" s="165">
        <v>1596</v>
      </c>
      <c r="AO19" s="165">
        <v>1539</v>
      </c>
      <c r="AP19" s="165">
        <v>1439</v>
      </c>
      <c r="AQ19" s="165">
        <v>1769</v>
      </c>
      <c r="AR19" s="165">
        <v>1857</v>
      </c>
      <c r="AS19" s="165">
        <v>2140</v>
      </c>
      <c r="AT19" s="165">
        <v>2063</v>
      </c>
      <c r="AU19" s="165">
        <v>1464</v>
      </c>
      <c r="AV19" s="165">
        <v>916</v>
      </c>
      <c r="AW19" s="165">
        <v>471</v>
      </c>
      <c r="AX19" s="165">
        <v>343</v>
      </c>
      <c r="AY19" s="165">
        <v>529</v>
      </c>
      <c r="AZ19" s="165">
        <v>0</v>
      </c>
      <c r="BA19" s="165">
        <v>114</v>
      </c>
      <c r="BB19" s="165">
        <v>441</v>
      </c>
      <c r="BC19" s="166">
        <v>17</v>
      </c>
    </row>
    <row r="20" spans="1:55" s="24" customFormat="1" ht="29.45" customHeight="1">
      <c r="A20" s="174" t="s">
        <v>249</v>
      </c>
      <c r="E20" s="175">
        <v>29213</v>
      </c>
      <c r="F20" s="171">
        <v>1039</v>
      </c>
      <c r="G20" s="176">
        <v>1068</v>
      </c>
      <c r="H20" s="175">
        <v>1252</v>
      </c>
      <c r="I20" s="171">
        <v>1500</v>
      </c>
      <c r="J20" s="176">
        <v>2025</v>
      </c>
      <c r="K20" s="177">
        <v>2085</v>
      </c>
      <c r="L20" s="171">
        <v>1992</v>
      </c>
      <c r="M20" s="177">
        <v>1809</v>
      </c>
      <c r="N20" s="175">
        <v>1993</v>
      </c>
      <c r="O20" s="171">
        <v>2539</v>
      </c>
      <c r="P20" s="176">
        <v>2775</v>
      </c>
      <c r="Q20" s="171">
        <v>2485</v>
      </c>
      <c r="R20" s="177">
        <v>2083</v>
      </c>
      <c r="S20" s="171">
        <v>1624</v>
      </c>
      <c r="T20" s="177">
        <v>1014</v>
      </c>
      <c r="U20" s="171">
        <v>812</v>
      </c>
      <c r="V20" s="176">
        <v>917</v>
      </c>
      <c r="W20" s="177">
        <v>0</v>
      </c>
      <c r="X20" s="171">
        <v>14</v>
      </c>
      <c r="Y20" s="171">
        <v>19</v>
      </c>
      <c r="Z20" s="171">
        <v>168</v>
      </c>
      <c r="AA20" s="172" t="s">
        <v>250</v>
      </c>
      <c r="AB20" s="25"/>
      <c r="AF20" s="173" t="s">
        <v>251</v>
      </c>
      <c r="AG20" s="169" t="s">
        <v>222</v>
      </c>
      <c r="AH20" s="164">
        <v>13567</v>
      </c>
      <c r="AI20" s="165">
        <v>534</v>
      </c>
      <c r="AJ20" s="165">
        <v>576</v>
      </c>
      <c r="AK20" s="165">
        <v>643</v>
      </c>
      <c r="AL20" s="165">
        <v>865</v>
      </c>
      <c r="AM20" s="165">
        <v>866</v>
      </c>
      <c r="AN20" s="165">
        <v>930</v>
      </c>
      <c r="AO20" s="165">
        <v>864</v>
      </c>
      <c r="AP20" s="165">
        <v>956</v>
      </c>
      <c r="AQ20" s="165">
        <v>1094</v>
      </c>
      <c r="AR20" s="165">
        <v>1158</v>
      </c>
      <c r="AS20" s="165">
        <v>1225</v>
      </c>
      <c r="AT20" s="165">
        <v>1153</v>
      </c>
      <c r="AU20" s="165">
        <v>897</v>
      </c>
      <c r="AV20" s="165">
        <v>706</v>
      </c>
      <c r="AW20" s="165">
        <v>440</v>
      </c>
      <c r="AX20" s="165">
        <v>303</v>
      </c>
      <c r="AY20" s="165">
        <v>333</v>
      </c>
      <c r="AZ20" s="165">
        <v>0</v>
      </c>
      <c r="BA20" s="165">
        <v>7</v>
      </c>
      <c r="BB20" s="165">
        <v>4</v>
      </c>
      <c r="BC20" s="166">
        <v>13</v>
      </c>
    </row>
    <row r="21" spans="1:55" s="24" customFormat="1" ht="29.45" customHeight="1">
      <c r="A21" s="174" t="s">
        <v>252</v>
      </c>
      <c r="E21" s="175">
        <v>13523</v>
      </c>
      <c r="F21" s="171">
        <v>533</v>
      </c>
      <c r="G21" s="176">
        <v>573</v>
      </c>
      <c r="H21" s="175">
        <v>652</v>
      </c>
      <c r="I21" s="171">
        <v>770</v>
      </c>
      <c r="J21" s="176">
        <v>873</v>
      </c>
      <c r="K21" s="177">
        <v>930</v>
      </c>
      <c r="L21" s="171">
        <v>897</v>
      </c>
      <c r="M21" s="177">
        <v>904</v>
      </c>
      <c r="N21" s="175">
        <v>1091</v>
      </c>
      <c r="O21" s="171">
        <v>1116</v>
      </c>
      <c r="P21" s="176">
        <v>1261</v>
      </c>
      <c r="Q21" s="171">
        <v>1126</v>
      </c>
      <c r="R21" s="177">
        <v>933</v>
      </c>
      <c r="S21" s="171">
        <v>749</v>
      </c>
      <c r="T21" s="177">
        <v>459</v>
      </c>
      <c r="U21" s="171">
        <v>308</v>
      </c>
      <c r="V21" s="176">
        <v>327</v>
      </c>
      <c r="W21" s="177">
        <v>0</v>
      </c>
      <c r="X21" s="171">
        <v>8</v>
      </c>
      <c r="Y21" s="171">
        <v>5</v>
      </c>
      <c r="Z21" s="171">
        <v>8</v>
      </c>
      <c r="AA21" s="172" t="s">
        <v>253</v>
      </c>
      <c r="AB21" s="25"/>
      <c r="AF21" s="173" t="s">
        <v>254</v>
      </c>
      <c r="AG21" s="169" t="s">
        <v>222</v>
      </c>
      <c r="AH21" s="164">
        <v>15884</v>
      </c>
      <c r="AI21" s="165">
        <v>550</v>
      </c>
      <c r="AJ21" s="165">
        <v>650</v>
      </c>
      <c r="AK21" s="165">
        <v>819</v>
      </c>
      <c r="AL21" s="165">
        <v>972</v>
      </c>
      <c r="AM21" s="165">
        <v>1106</v>
      </c>
      <c r="AN21" s="165">
        <v>1103</v>
      </c>
      <c r="AO21" s="165">
        <v>993</v>
      </c>
      <c r="AP21" s="165">
        <v>1005</v>
      </c>
      <c r="AQ21" s="165">
        <v>1302</v>
      </c>
      <c r="AR21" s="165">
        <v>1435</v>
      </c>
      <c r="AS21" s="165">
        <v>1527</v>
      </c>
      <c r="AT21" s="165">
        <v>1303</v>
      </c>
      <c r="AU21" s="165">
        <v>1050</v>
      </c>
      <c r="AV21" s="165">
        <v>669</v>
      </c>
      <c r="AW21" s="165">
        <v>439</v>
      </c>
      <c r="AX21" s="165">
        <v>361</v>
      </c>
      <c r="AY21" s="165">
        <v>446</v>
      </c>
      <c r="AZ21" s="165">
        <v>0</v>
      </c>
      <c r="BA21" s="165">
        <v>115</v>
      </c>
      <c r="BB21" s="165">
        <v>25</v>
      </c>
      <c r="BC21" s="166">
        <v>14</v>
      </c>
    </row>
    <row r="22" spans="1:55" s="24" customFormat="1" ht="29.45" customHeight="1">
      <c r="A22" s="174" t="s">
        <v>255</v>
      </c>
      <c r="E22" s="175">
        <v>24599</v>
      </c>
      <c r="F22" s="171">
        <v>954</v>
      </c>
      <c r="G22" s="176">
        <v>948</v>
      </c>
      <c r="H22" s="175">
        <v>1071</v>
      </c>
      <c r="I22" s="171">
        <v>1390</v>
      </c>
      <c r="J22" s="176">
        <v>1963</v>
      </c>
      <c r="K22" s="177">
        <v>2067</v>
      </c>
      <c r="L22" s="171">
        <v>1778</v>
      </c>
      <c r="M22" s="177">
        <v>1727</v>
      </c>
      <c r="N22" s="175">
        <v>1640</v>
      </c>
      <c r="O22" s="171">
        <v>1949</v>
      </c>
      <c r="P22" s="176">
        <v>2270</v>
      </c>
      <c r="Q22" s="171">
        <v>2241</v>
      </c>
      <c r="R22" s="177">
        <v>1769</v>
      </c>
      <c r="S22" s="171">
        <v>1093</v>
      </c>
      <c r="T22" s="177">
        <v>551</v>
      </c>
      <c r="U22" s="171">
        <v>426</v>
      </c>
      <c r="V22" s="176">
        <v>656</v>
      </c>
      <c r="W22" s="177">
        <v>0</v>
      </c>
      <c r="X22" s="171">
        <v>10</v>
      </c>
      <c r="Y22" s="171">
        <v>43</v>
      </c>
      <c r="Z22" s="171">
        <v>53</v>
      </c>
      <c r="AA22" s="172" t="s">
        <v>256</v>
      </c>
      <c r="AB22" s="25"/>
      <c r="AF22" s="173" t="s">
        <v>257</v>
      </c>
      <c r="AG22" s="169" t="s">
        <v>222</v>
      </c>
      <c r="AH22" s="164">
        <v>24939</v>
      </c>
      <c r="AI22" s="165">
        <v>941</v>
      </c>
      <c r="AJ22" s="165">
        <v>1000</v>
      </c>
      <c r="AK22" s="165">
        <v>1070</v>
      </c>
      <c r="AL22" s="165">
        <v>1561</v>
      </c>
      <c r="AM22" s="165">
        <v>2158</v>
      </c>
      <c r="AN22" s="165">
        <v>2058</v>
      </c>
      <c r="AO22" s="165">
        <v>1781</v>
      </c>
      <c r="AP22" s="165">
        <v>1686</v>
      </c>
      <c r="AQ22" s="165">
        <v>1732</v>
      </c>
      <c r="AR22" s="165">
        <v>2022</v>
      </c>
      <c r="AS22" s="165">
        <v>2331</v>
      </c>
      <c r="AT22" s="165">
        <v>2216</v>
      </c>
      <c r="AU22" s="165">
        <v>1653</v>
      </c>
      <c r="AV22" s="165">
        <v>987</v>
      </c>
      <c r="AW22" s="165">
        <v>519</v>
      </c>
      <c r="AX22" s="165">
        <v>461</v>
      </c>
      <c r="AY22" s="165">
        <v>642</v>
      </c>
      <c r="AZ22" s="165">
        <v>0</v>
      </c>
      <c r="BA22" s="165">
        <v>57</v>
      </c>
      <c r="BB22" s="165">
        <v>41</v>
      </c>
      <c r="BC22" s="166">
        <v>23</v>
      </c>
    </row>
    <row r="23" spans="1:55" s="24" customFormat="1" ht="29.45" customHeight="1">
      <c r="A23" s="174" t="s">
        <v>258</v>
      </c>
      <c r="E23" s="175">
        <v>16803</v>
      </c>
      <c r="F23" s="171">
        <v>695</v>
      </c>
      <c r="G23" s="176">
        <v>797</v>
      </c>
      <c r="H23" s="175">
        <v>837</v>
      </c>
      <c r="I23" s="171">
        <v>935</v>
      </c>
      <c r="J23" s="176">
        <v>1120</v>
      </c>
      <c r="K23" s="177">
        <v>1168</v>
      </c>
      <c r="L23" s="171">
        <v>1226</v>
      </c>
      <c r="M23" s="177">
        <v>1237</v>
      </c>
      <c r="N23" s="175">
        <v>1376</v>
      </c>
      <c r="O23" s="171">
        <v>1388</v>
      </c>
      <c r="P23" s="176">
        <v>1597</v>
      </c>
      <c r="Q23" s="171">
        <v>1500</v>
      </c>
      <c r="R23" s="177">
        <v>1174</v>
      </c>
      <c r="S23" s="171">
        <v>722</v>
      </c>
      <c r="T23" s="177">
        <v>365</v>
      </c>
      <c r="U23" s="171">
        <v>303</v>
      </c>
      <c r="V23" s="176">
        <v>333</v>
      </c>
      <c r="W23" s="177">
        <v>0</v>
      </c>
      <c r="X23" s="171">
        <v>6</v>
      </c>
      <c r="Y23" s="171">
        <v>13</v>
      </c>
      <c r="Z23" s="171">
        <v>11</v>
      </c>
      <c r="AA23" s="178" t="s">
        <v>259</v>
      </c>
      <c r="AB23" s="25"/>
    </row>
    <row r="24" spans="1:55" s="9" customFormat="1" ht="4.5" customHeight="1">
      <c r="A24" s="26"/>
      <c r="B24" s="26"/>
      <c r="C24" s="26"/>
      <c r="D24" s="26"/>
      <c r="E24" s="27"/>
      <c r="F24" s="28"/>
      <c r="G24" s="29"/>
      <c r="H24" s="27"/>
      <c r="I24" s="28"/>
      <c r="J24" s="29"/>
      <c r="K24" s="30"/>
      <c r="L24" s="28"/>
      <c r="M24" s="30"/>
      <c r="N24" s="27"/>
      <c r="O24" s="28"/>
      <c r="P24" s="29"/>
      <c r="Q24" s="28"/>
      <c r="R24" s="30"/>
      <c r="S24" s="28"/>
      <c r="T24" s="30"/>
      <c r="U24" s="28"/>
      <c r="V24" s="29"/>
      <c r="W24" s="30"/>
      <c r="X24" s="28"/>
      <c r="Y24" s="28"/>
      <c r="Z24" s="28"/>
      <c r="AA24" s="19"/>
      <c r="AB24" s="19"/>
    </row>
    <row r="25" spans="1:55" s="9" customFormat="1" ht="4.5" customHeight="1">
      <c r="AA25" s="10"/>
      <c r="AB25" s="10"/>
    </row>
    <row r="26" spans="1:55" s="31" customFormat="1" ht="18.75" customHeight="1">
      <c r="A26" s="31" t="s">
        <v>260</v>
      </c>
      <c r="B26" s="182" t="s">
        <v>261</v>
      </c>
      <c r="C26" s="183" t="s">
        <v>262</v>
      </c>
      <c r="R26" s="182" t="s">
        <v>263</v>
      </c>
      <c r="S26" s="184" t="s">
        <v>264</v>
      </c>
    </row>
    <row r="27" spans="1:55" s="31" customFormat="1" ht="20.25" customHeight="1">
      <c r="B27" s="182" t="s">
        <v>21</v>
      </c>
      <c r="C27" s="183" t="s">
        <v>265</v>
      </c>
      <c r="R27" s="182" t="s">
        <v>22</v>
      </c>
      <c r="S27" s="183" t="s">
        <v>266</v>
      </c>
    </row>
    <row r="28" spans="1:55" s="9" customFormat="1" ht="5.25" customHeight="1"/>
    <row r="29" spans="1:55">
      <c r="A29" s="1"/>
      <c r="B29" s="1" t="s">
        <v>11</v>
      </c>
      <c r="C29" s="2">
        <v>7.1</v>
      </c>
      <c r="D29" s="1" t="s">
        <v>272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55">
      <c r="A30" s="3"/>
      <c r="B30" s="4" t="s">
        <v>117</v>
      </c>
      <c r="C30" s="2">
        <v>7.1</v>
      </c>
      <c r="D30" s="5" t="s">
        <v>273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F30" s="23" t="s">
        <v>5</v>
      </c>
    </row>
    <row r="31" spans="1:55" ht="3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W31" s="6"/>
      <c r="X31" s="6"/>
      <c r="Y31" s="6"/>
      <c r="Z31" s="6"/>
      <c r="AA31" s="6"/>
    </row>
    <row r="32" spans="1:55">
      <c r="A32" s="257" t="s">
        <v>63</v>
      </c>
      <c r="B32" s="257"/>
      <c r="C32" s="257"/>
      <c r="D32" s="258"/>
      <c r="E32" s="8"/>
      <c r="F32" s="263" t="s">
        <v>132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5"/>
      <c r="AA32" s="266" t="s">
        <v>64</v>
      </c>
      <c r="AB32" s="267"/>
      <c r="AC32" s="9"/>
      <c r="AD32" s="9"/>
    </row>
    <row r="33" spans="1:55">
      <c r="A33" s="259"/>
      <c r="B33" s="259"/>
      <c r="C33" s="259"/>
      <c r="D33" s="260"/>
      <c r="E33" s="10"/>
      <c r="F33" s="11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5" t="s">
        <v>65</v>
      </c>
      <c r="W33" s="14"/>
      <c r="X33" s="15" t="s">
        <v>118</v>
      </c>
      <c r="Y33" s="15" t="s">
        <v>66</v>
      </c>
      <c r="Z33" s="15" t="s">
        <v>119</v>
      </c>
      <c r="AA33" s="268"/>
      <c r="AB33" s="269"/>
      <c r="AC33" s="9"/>
      <c r="AD33" s="9"/>
    </row>
    <row r="34" spans="1:55">
      <c r="A34" s="259"/>
      <c r="B34" s="259"/>
      <c r="C34" s="259"/>
      <c r="D34" s="260"/>
      <c r="E34" s="130" t="s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0" t="s">
        <v>67</v>
      </c>
      <c r="W34" s="14" t="s">
        <v>68</v>
      </c>
      <c r="X34" s="17" t="s">
        <v>120</v>
      </c>
      <c r="Y34" s="17" t="s">
        <v>69</v>
      </c>
      <c r="Z34" s="17" t="s">
        <v>121</v>
      </c>
      <c r="AA34" s="268"/>
      <c r="AB34" s="269"/>
      <c r="AC34" s="9"/>
      <c r="AD34" s="9"/>
    </row>
    <row r="35" spans="1:55">
      <c r="A35" s="259"/>
      <c r="B35" s="259"/>
      <c r="C35" s="259"/>
      <c r="D35" s="260"/>
      <c r="E35" s="130" t="s">
        <v>0</v>
      </c>
      <c r="F35" s="11" t="s">
        <v>70</v>
      </c>
      <c r="G35" s="12" t="s">
        <v>71</v>
      </c>
      <c r="H35" s="13" t="s">
        <v>72</v>
      </c>
      <c r="I35" s="12" t="s">
        <v>73</v>
      </c>
      <c r="J35" s="13" t="s">
        <v>74</v>
      </c>
      <c r="K35" s="12" t="s">
        <v>75</v>
      </c>
      <c r="L35" s="13" t="s">
        <v>76</v>
      </c>
      <c r="M35" s="12" t="s">
        <v>77</v>
      </c>
      <c r="N35" s="13" t="s">
        <v>78</v>
      </c>
      <c r="O35" s="12" t="s">
        <v>79</v>
      </c>
      <c r="P35" s="13" t="s">
        <v>80</v>
      </c>
      <c r="Q35" s="12" t="s">
        <v>81</v>
      </c>
      <c r="R35" s="13" t="s">
        <v>82</v>
      </c>
      <c r="S35" s="12" t="s">
        <v>83</v>
      </c>
      <c r="T35" s="13" t="s">
        <v>84</v>
      </c>
      <c r="U35" s="12" t="s">
        <v>85</v>
      </c>
      <c r="V35" s="17" t="s">
        <v>86</v>
      </c>
      <c r="W35" s="14" t="s">
        <v>87</v>
      </c>
      <c r="X35" s="17" t="s">
        <v>128</v>
      </c>
      <c r="Y35" s="17" t="s">
        <v>122</v>
      </c>
      <c r="Z35" s="17" t="s">
        <v>123</v>
      </c>
      <c r="AA35" s="268"/>
      <c r="AB35" s="269"/>
      <c r="AC35" s="9"/>
      <c r="AD35" s="9"/>
    </row>
    <row r="36" spans="1:55">
      <c r="A36" s="261"/>
      <c r="B36" s="261"/>
      <c r="C36" s="261"/>
      <c r="D36" s="262"/>
      <c r="E36" s="18"/>
      <c r="F36" s="18"/>
      <c r="G36" s="161"/>
      <c r="H36" s="19"/>
      <c r="I36" s="161"/>
      <c r="J36" s="19"/>
      <c r="K36" s="161"/>
      <c r="L36" s="19"/>
      <c r="M36" s="161"/>
      <c r="N36" s="19"/>
      <c r="O36" s="161"/>
      <c r="P36" s="19"/>
      <c r="Q36" s="161"/>
      <c r="R36" s="19"/>
      <c r="S36" s="161"/>
      <c r="T36" s="19"/>
      <c r="U36" s="161"/>
      <c r="V36" s="20" t="s">
        <v>88</v>
      </c>
      <c r="W36" s="162"/>
      <c r="X36" s="20" t="s">
        <v>125</v>
      </c>
      <c r="Y36" s="20" t="s">
        <v>124</v>
      </c>
      <c r="Z36" s="20" t="s">
        <v>126</v>
      </c>
      <c r="AA36" s="270"/>
      <c r="AB36" s="271"/>
      <c r="AC36" s="9"/>
      <c r="AD36" s="9"/>
    </row>
    <row r="37" spans="1:55">
      <c r="A37" s="22"/>
      <c r="B37" s="255" t="s">
        <v>3</v>
      </c>
      <c r="C37" s="255"/>
      <c r="D37" s="22"/>
      <c r="E37" s="188">
        <v>381993</v>
      </c>
      <c r="F37" s="168">
        <v>13852</v>
      </c>
      <c r="G37" s="189">
        <v>14952</v>
      </c>
      <c r="H37" s="190">
        <v>16490</v>
      </c>
      <c r="I37" s="168">
        <v>20046</v>
      </c>
      <c r="J37" s="190">
        <v>26005</v>
      </c>
      <c r="K37" s="168">
        <v>26091</v>
      </c>
      <c r="L37" s="191">
        <v>24924</v>
      </c>
      <c r="M37" s="168">
        <v>24851</v>
      </c>
      <c r="N37" s="191">
        <v>27269</v>
      </c>
      <c r="O37" s="168">
        <v>32729</v>
      </c>
      <c r="P37" s="191">
        <v>36637</v>
      </c>
      <c r="Q37" s="168">
        <v>34238</v>
      </c>
      <c r="R37" s="191">
        <v>27284</v>
      </c>
      <c r="S37" s="168">
        <v>18645</v>
      </c>
      <c r="T37" s="191">
        <v>11205</v>
      </c>
      <c r="U37" s="168">
        <v>9541</v>
      </c>
      <c r="V37" s="189">
        <v>12892</v>
      </c>
      <c r="W37" s="167">
        <v>0</v>
      </c>
      <c r="X37" s="193">
        <v>344</v>
      </c>
      <c r="Y37" s="194">
        <v>1166</v>
      </c>
      <c r="Z37" s="193">
        <v>2832</v>
      </c>
      <c r="AA37" s="23"/>
      <c r="AB37" s="23" t="s">
        <v>5</v>
      </c>
      <c r="AC37" s="22"/>
      <c r="AD37" s="22"/>
      <c r="AF37" s="185" t="s">
        <v>221</v>
      </c>
      <c r="AG37" s="7" t="s">
        <v>267</v>
      </c>
      <c r="AH37" s="7">
        <v>383323</v>
      </c>
      <c r="AI37" s="7">
        <v>14214</v>
      </c>
      <c r="AJ37" s="7">
        <v>15109</v>
      </c>
      <c r="AK37" s="7">
        <v>16717</v>
      </c>
      <c r="AL37" s="7">
        <v>21725</v>
      </c>
      <c r="AM37" s="7">
        <v>26356</v>
      </c>
      <c r="AN37" s="7">
        <v>25866</v>
      </c>
      <c r="AO37" s="7">
        <v>24945</v>
      </c>
      <c r="AP37" s="7">
        <v>25313</v>
      </c>
      <c r="AQ37" s="7">
        <v>28441</v>
      </c>
      <c r="AR37" s="7">
        <v>33625</v>
      </c>
      <c r="AS37" s="7">
        <v>36606</v>
      </c>
      <c r="AT37" s="7">
        <v>33648</v>
      </c>
      <c r="AU37" s="7">
        <v>25631</v>
      </c>
      <c r="AV37" s="7">
        <v>17133</v>
      </c>
      <c r="AW37" s="7">
        <v>11173</v>
      </c>
      <c r="AX37" s="7">
        <v>9560</v>
      </c>
      <c r="AY37" s="7">
        <v>12803</v>
      </c>
      <c r="AZ37" s="7">
        <v>0</v>
      </c>
      <c r="BA37" s="7">
        <v>2900</v>
      </c>
      <c r="BB37" s="7">
        <v>1210</v>
      </c>
      <c r="BC37" s="7">
        <v>348</v>
      </c>
    </row>
    <row r="38" spans="1:55">
      <c r="A38" s="39" t="s">
        <v>127</v>
      </c>
      <c r="B38" s="24"/>
      <c r="C38" s="24"/>
      <c r="D38" s="24"/>
      <c r="E38" s="192">
        <v>119492</v>
      </c>
      <c r="F38" s="192">
        <v>4043</v>
      </c>
      <c r="G38" s="192">
        <v>4376</v>
      </c>
      <c r="H38" s="192">
        <v>5210</v>
      </c>
      <c r="I38" s="192">
        <v>6171</v>
      </c>
      <c r="J38" s="192">
        <v>8203</v>
      </c>
      <c r="K38" s="192">
        <v>8072</v>
      </c>
      <c r="L38" s="192">
        <v>7841</v>
      </c>
      <c r="M38" s="192">
        <v>7967</v>
      </c>
      <c r="N38" s="192">
        <v>8390</v>
      </c>
      <c r="O38" s="192">
        <v>9957</v>
      </c>
      <c r="P38" s="192">
        <v>11435</v>
      </c>
      <c r="Q38" s="192">
        <v>11074</v>
      </c>
      <c r="R38" s="192">
        <v>8805</v>
      </c>
      <c r="S38" s="192">
        <v>5843</v>
      </c>
      <c r="T38" s="192">
        <v>3540</v>
      </c>
      <c r="U38" s="192">
        <v>3020</v>
      </c>
      <c r="V38" s="192">
        <v>3707</v>
      </c>
      <c r="W38" s="170">
        <v>0</v>
      </c>
      <c r="X38" s="195">
        <v>198</v>
      </c>
      <c r="Y38" s="196">
        <v>220</v>
      </c>
      <c r="Z38" s="195">
        <v>1420</v>
      </c>
      <c r="AA38" s="172" t="s">
        <v>223</v>
      </c>
      <c r="AB38" s="25"/>
      <c r="AC38" s="24"/>
      <c r="AD38" s="24"/>
      <c r="AF38" s="7" t="s">
        <v>224</v>
      </c>
      <c r="AG38" s="7" t="s">
        <v>267</v>
      </c>
      <c r="AH38" s="7">
        <v>31319</v>
      </c>
      <c r="AI38" s="7">
        <v>1094</v>
      </c>
      <c r="AJ38" s="7">
        <v>1111</v>
      </c>
      <c r="AK38" s="7">
        <v>1275</v>
      </c>
      <c r="AL38" s="7">
        <v>1706</v>
      </c>
      <c r="AM38" s="7">
        <v>2125</v>
      </c>
      <c r="AN38" s="7">
        <v>2087</v>
      </c>
      <c r="AO38" s="7">
        <v>1886</v>
      </c>
      <c r="AP38" s="7">
        <v>1893</v>
      </c>
      <c r="AQ38" s="7">
        <v>2173</v>
      </c>
      <c r="AR38" s="7">
        <v>2735</v>
      </c>
      <c r="AS38" s="7">
        <v>3194</v>
      </c>
      <c r="AT38" s="7">
        <v>2894</v>
      </c>
      <c r="AU38" s="7">
        <v>2300</v>
      </c>
      <c r="AV38" s="7">
        <v>1579</v>
      </c>
      <c r="AW38" s="7">
        <v>1010</v>
      </c>
      <c r="AX38" s="7">
        <v>880</v>
      </c>
      <c r="AY38" s="7">
        <v>1302</v>
      </c>
      <c r="AZ38" s="7">
        <v>0</v>
      </c>
      <c r="BA38" s="7">
        <v>35</v>
      </c>
      <c r="BB38" s="7">
        <v>18</v>
      </c>
      <c r="BC38" s="7">
        <v>22</v>
      </c>
    </row>
    <row r="39" spans="1:55">
      <c r="A39" s="174" t="s">
        <v>225</v>
      </c>
      <c r="B39" s="24"/>
      <c r="C39" s="24"/>
      <c r="D39" s="24"/>
      <c r="E39" s="175">
        <v>20004</v>
      </c>
      <c r="F39" s="171">
        <v>949</v>
      </c>
      <c r="G39" s="176">
        <v>1043</v>
      </c>
      <c r="H39" s="175">
        <v>1105</v>
      </c>
      <c r="I39" s="171">
        <v>1130</v>
      </c>
      <c r="J39" s="176">
        <v>1536</v>
      </c>
      <c r="K39" s="177">
        <v>1594</v>
      </c>
      <c r="L39" s="171">
        <v>1558</v>
      </c>
      <c r="M39" s="177">
        <v>1465</v>
      </c>
      <c r="N39" s="175">
        <v>1529</v>
      </c>
      <c r="O39" s="171">
        <v>1715</v>
      </c>
      <c r="P39" s="176">
        <v>1765</v>
      </c>
      <c r="Q39" s="171">
        <v>1499</v>
      </c>
      <c r="R39" s="177">
        <v>1122</v>
      </c>
      <c r="S39" s="171">
        <v>708</v>
      </c>
      <c r="T39" s="177">
        <v>411</v>
      </c>
      <c r="U39" s="171">
        <v>369</v>
      </c>
      <c r="V39" s="176">
        <v>430</v>
      </c>
      <c r="W39" s="177">
        <v>0</v>
      </c>
      <c r="X39" s="196">
        <v>10</v>
      </c>
      <c r="Y39" s="196">
        <v>11</v>
      </c>
      <c r="Z39" s="196">
        <v>55</v>
      </c>
      <c r="AA39" s="172" t="s">
        <v>226</v>
      </c>
      <c r="AB39" s="25"/>
      <c r="AC39" s="24"/>
      <c r="AD39" s="24"/>
      <c r="AF39" s="7" t="s">
        <v>227</v>
      </c>
      <c r="AG39" s="7" t="s">
        <v>267</v>
      </c>
      <c r="AH39" s="7">
        <v>28193</v>
      </c>
      <c r="AI39" s="7">
        <v>1270</v>
      </c>
      <c r="AJ39" s="7">
        <v>1212</v>
      </c>
      <c r="AK39" s="7">
        <v>1344</v>
      </c>
      <c r="AL39" s="7">
        <v>1627</v>
      </c>
      <c r="AM39" s="7">
        <v>1977</v>
      </c>
      <c r="AN39" s="7">
        <v>2042</v>
      </c>
      <c r="AO39" s="7">
        <v>2051</v>
      </c>
      <c r="AP39" s="7">
        <v>1907</v>
      </c>
      <c r="AQ39" s="7">
        <v>1879</v>
      </c>
      <c r="AR39" s="7">
        <v>2224</v>
      </c>
      <c r="AS39" s="7">
        <v>2535</v>
      </c>
      <c r="AT39" s="7">
        <v>2265</v>
      </c>
      <c r="AU39" s="7">
        <v>1778</v>
      </c>
      <c r="AV39" s="7">
        <v>1046</v>
      </c>
      <c r="AW39" s="7">
        <v>694</v>
      </c>
      <c r="AX39" s="7">
        <v>707</v>
      </c>
      <c r="AY39" s="7">
        <v>816</v>
      </c>
      <c r="AZ39" s="7">
        <v>0</v>
      </c>
      <c r="BA39" s="7">
        <v>567</v>
      </c>
      <c r="BB39" s="7">
        <v>220</v>
      </c>
      <c r="BC39" s="7">
        <v>32</v>
      </c>
    </row>
    <row r="40" spans="1:55" ht="29.45" customHeight="1">
      <c r="A40" s="174" t="s">
        <v>228</v>
      </c>
      <c r="B40" s="24"/>
      <c r="C40" s="24"/>
      <c r="D40" s="24"/>
      <c r="E40" s="175">
        <v>31190</v>
      </c>
      <c r="F40" s="171">
        <v>1032</v>
      </c>
      <c r="G40" s="176">
        <v>1132</v>
      </c>
      <c r="H40" s="175">
        <v>1230</v>
      </c>
      <c r="I40" s="171">
        <v>1601</v>
      </c>
      <c r="J40" s="176">
        <v>2066</v>
      </c>
      <c r="K40" s="177">
        <v>2127</v>
      </c>
      <c r="L40" s="171">
        <v>1860</v>
      </c>
      <c r="M40" s="177">
        <v>1899</v>
      </c>
      <c r="N40" s="175">
        <v>2055</v>
      </c>
      <c r="O40" s="171">
        <v>2635</v>
      </c>
      <c r="P40" s="176">
        <v>3141</v>
      </c>
      <c r="Q40" s="171">
        <v>3038</v>
      </c>
      <c r="R40" s="177">
        <v>2348</v>
      </c>
      <c r="S40" s="171">
        <v>1731</v>
      </c>
      <c r="T40" s="177">
        <v>1020</v>
      </c>
      <c r="U40" s="171">
        <v>860</v>
      </c>
      <c r="V40" s="176">
        <v>1331</v>
      </c>
      <c r="W40" s="177">
        <v>0</v>
      </c>
      <c r="X40" s="196">
        <v>35</v>
      </c>
      <c r="Y40" s="196">
        <v>19</v>
      </c>
      <c r="Z40" s="196">
        <v>30</v>
      </c>
      <c r="AA40" s="172" t="s">
        <v>229</v>
      </c>
      <c r="AB40" s="25"/>
      <c r="AC40" s="24"/>
      <c r="AD40" s="24"/>
      <c r="AF40" s="7" t="s">
        <v>230</v>
      </c>
      <c r="AG40" s="7" t="s">
        <v>267</v>
      </c>
      <c r="AH40" s="7">
        <v>20287</v>
      </c>
      <c r="AI40" s="7">
        <v>724</v>
      </c>
      <c r="AJ40" s="7">
        <v>793</v>
      </c>
      <c r="AK40" s="7">
        <v>805</v>
      </c>
      <c r="AL40" s="7">
        <v>1093</v>
      </c>
      <c r="AM40" s="7">
        <v>1414</v>
      </c>
      <c r="AN40" s="7">
        <v>1350</v>
      </c>
      <c r="AO40" s="7">
        <v>1223</v>
      </c>
      <c r="AP40" s="7">
        <v>1272</v>
      </c>
      <c r="AQ40" s="7">
        <v>1562</v>
      </c>
      <c r="AR40" s="7">
        <v>1910</v>
      </c>
      <c r="AS40" s="7">
        <v>2023</v>
      </c>
      <c r="AT40" s="7">
        <v>1901</v>
      </c>
      <c r="AU40" s="7">
        <v>1477</v>
      </c>
      <c r="AV40" s="7">
        <v>889</v>
      </c>
      <c r="AW40" s="7">
        <v>548</v>
      </c>
      <c r="AX40" s="7">
        <v>495</v>
      </c>
      <c r="AY40" s="7">
        <v>618</v>
      </c>
      <c r="AZ40" s="7">
        <v>0</v>
      </c>
      <c r="BA40" s="7">
        <v>82</v>
      </c>
      <c r="BB40" s="7">
        <v>101</v>
      </c>
      <c r="BC40" s="7">
        <v>7</v>
      </c>
    </row>
    <row r="41" spans="1:55" ht="29.45" customHeight="1">
      <c r="A41" s="174" t="s">
        <v>231</v>
      </c>
      <c r="B41" s="24"/>
      <c r="C41" s="24"/>
      <c r="D41" s="24"/>
      <c r="E41" s="175">
        <v>15608</v>
      </c>
      <c r="F41" s="171">
        <v>523</v>
      </c>
      <c r="G41" s="176">
        <v>574</v>
      </c>
      <c r="H41" s="175">
        <v>693</v>
      </c>
      <c r="I41" s="171">
        <v>840</v>
      </c>
      <c r="J41" s="176">
        <v>1015</v>
      </c>
      <c r="K41" s="177">
        <v>1108</v>
      </c>
      <c r="L41" s="171">
        <v>977</v>
      </c>
      <c r="M41" s="177">
        <v>969</v>
      </c>
      <c r="N41" s="175">
        <v>1314</v>
      </c>
      <c r="O41" s="171">
        <v>1435</v>
      </c>
      <c r="P41" s="176">
        <v>1532</v>
      </c>
      <c r="Q41" s="171">
        <v>1247</v>
      </c>
      <c r="R41" s="177">
        <v>990</v>
      </c>
      <c r="S41" s="171">
        <v>752</v>
      </c>
      <c r="T41" s="177">
        <v>487</v>
      </c>
      <c r="U41" s="171">
        <v>419</v>
      </c>
      <c r="V41" s="176">
        <v>604</v>
      </c>
      <c r="W41" s="177">
        <v>0</v>
      </c>
      <c r="X41" s="196">
        <v>8</v>
      </c>
      <c r="Y41" s="196">
        <v>19</v>
      </c>
      <c r="Z41" s="196">
        <v>102</v>
      </c>
      <c r="AA41" s="178" t="s">
        <v>232</v>
      </c>
      <c r="AB41" s="25"/>
      <c r="AC41" s="24"/>
      <c r="AD41" s="24"/>
      <c r="AF41" s="7" t="s">
        <v>233</v>
      </c>
      <c r="AG41" s="7" t="s">
        <v>267</v>
      </c>
      <c r="AH41" s="7">
        <v>30716</v>
      </c>
      <c r="AI41" s="7">
        <v>1231</v>
      </c>
      <c r="AJ41" s="7">
        <v>1239</v>
      </c>
      <c r="AK41" s="7">
        <v>1297</v>
      </c>
      <c r="AL41" s="7">
        <v>1811</v>
      </c>
      <c r="AM41" s="7">
        <v>2022</v>
      </c>
      <c r="AN41" s="7">
        <v>1958</v>
      </c>
      <c r="AO41" s="7">
        <v>1868</v>
      </c>
      <c r="AP41" s="7">
        <v>2021</v>
      </c>
      <c r="AQ41" s="7">
        <v>2478</v>
      </c>
      <c r="AR41" s="7">
        <v>2668</v>
      </c>
      <c r="AS41" s="7">
        <v>2732</v>
      </c>
      <c r="AT41" s="7">
        <v>2476</v>
      </c>
      <c r="AU41" s="7">
        <v>1974</v>
      </c>
      <c r="AV41" s="7">
        <v>1611</v>
      </c>
      <c r="AW41" s="7">
        <v>1125</v>
      </c>
      <c r="AX41" s="7">
        <v>828</v>
      </c>
      <c r="AY41" s="7">
        <v>1106</v>
      </c>
      <c r="AZ41" s="7">
        <v>0</v>
      </c>
      <c r="BA41" s="7">
        <v>204</v>
      </c>
      <c r="BB41" s="7">
        <v>51</v>
      </c>
      <c r="BC41" s="7">
        <v>16</v>
      </c>
    </row>
    <row r="42" spans="1:55" ht="29.45" customHeight="1">
      <c r="A42" s="174" t="s">
        <v>234</v>
      </c>
      <c r="B42" s="24"/>
      <c r="C42" s="24"/>
      <c r="D42" s="24"/>
      <c r="E42" s="175">
        <v>28060</v>
      </c>
      <c r="F42" s="171">
        <v>1192</v>
      </c>
      <c r="G42" s="176">
        <v>1263</v>
      </c>
      <c r="H42" s="175">
        <v>1310</v>
      </c>
      <c r="I42" s="171">
        <v>1515</v>
      </c>
      <c r="J42" s="176">
        <v>1960</v>
      </c>
      <c r="K42" s="177">
        <v>1956</v>
      </c>
      <c r="L42" s="171">
        <v>2106</v>
      </c>
      <c r="M42" s="177">
        <v>1916</v>
      </c>
      <c r="N42" s="175">
        <v>1819</v>
      </c>
      <c r="O42" s="171">
        <v>2135</v>
      </c>
      <c r="P42" s="176">
        <v>2518</v>
      </c>
      <c r="Q42" s="171">
        <v>2330</v>
      </c>
      <c r="R42" s="177">
        <v>1864</v>
      </c>
      <c r="S42" s="171">
        <v>1185</v>
      </c>
      <c r="T42" s="177">
        <v>666</v>
      </c>
      <c r="U42" s="171">
        <v>677</v>
      </c>
      <c r="V42" s="176">
        <v>837</v>
      </c>
      <c r="W42" s="177">
        <v>0</v>
      </c>
      <c r="X42" s="196">
        <v>30</v>
      </c>
      <c r="Y42" s="196">
        <v>210</v>
      </c>
      <c r="Z42" s="196">
        <v>571</v>
      </c>
      <c r="AA42" s="178" t="s">
        <v>235</v>
      </c>
      <c r="AB42" s="25"/>
      <c r="AC42" s="24"/>
      <c r="AD42" s="24"/>
      <c r="AF42" s="7" t="s">
        <v>236</v>
      </c>
      <c r="AG42" s="7" t="s">
        <v>267</v>
      </c>
      <c r="AH42" s="7">
        <v>119752</v>
      </c>
      <c r="AI42" s="7">
        <v>4107</v>
      </c>
      <c r="AJ42" s="7">
        <v>4469</v>
      </c>
      <c r="AK42" s="7">
        <v>5276</v>
      </c>
      <c r="AL42" s="7">
        <v>6721</v>
      </c>
      <c r="AM42" s="7">
        <v>8223</v>
      </c>
      <c r="AN42" s="7">
        <v>7971</v>
      </c>
      <c r="AO42" s="7">
        <v>7879</v>
      </c>
      <c r="AP42" s="7">
        <v>8113</v>
      </c>
      <c r="AQ42" s="7">
        <v>8684</v>
      </c>
      <c r="AR42" s="7">
        <v>10259</v>
      </c>
      <c r="AS42" s="7">
        <v>11569</v>
      </c>
      <c r="AT42" s="7">
        <v>10881</v>
      </c>
      <c r="AU42" s="7">
        <v>8255</v>
      </c>
      <c r="AV42" s="7">
        <v>5296</v>
      </c>
      <c r="AW42" s="7">
        <v>3542</v>
      </c>
      <c r="AX42" s="7">
        <v>3007</v>
      </c>
      <c r="AY42" s="7">
        <v>3614</v>
      </c>
      <c r="AZ42" s="7">
        <v>0</v>
      </c>
      <c r="BA42" s="7">
        <v>1477</v>
      </c>
      <c r="BB42" s="7">
        <v>213</v>
      </c>
      <c r="BC42" s="7">
        <v>196</v>
      </c>
    </row>
    <row r="43" spans="1:55" ht="29.45" customHeight="1">
      <c r="A43" s="174" t="s">
        <v>237</v>
      </c>
      <c r="B43" s="24"/>
      <c r="C43" s="24"/>
      <c r="D43" s="24"/>
      <c r="E43" s="175">
        <v>20202</v>
      </c>
      <c r="F43" s="171">
        <v>697</v>
      </c>
      <c r="G43" s="176">
        <v>777</v>
      </c>
      <c r="H43" s="175">
        <v>805</v>
      </c>
      <c r="I43" s="171">
        <v>1004</v>
      </c>
      <c r="J43" s="176">
        <v>1374</v>
      </c>
      <c r="K43" s="177">
        <v>1394</v>
      </c>
      <c r="L43" s="171">
        <v>1268</v>
      </c>
      <c r="M43" s="177">
        <v>1239</v>
      </c>
      <c r="N43" s="175">
        <v>1431</v>
      </c>
      <c r="O43" s="171">
        <v>1894</v>
      </c>
      <c r="P43" s="176">
        <v>2064</v>
      </c>
      <c r="Q43" s="171">
        <v>1842</v>
      </c>
      <c r="R43" s="177">
        <v>1636</v>
      </c>
      <c r="S43" s="171">
        <v>984</v>
      </c>
      <c r="T43" s="177">
        <v>542</v>
      </c>
      <c r="U43" s="171">
        <v>491</v>
      </c>
      <c r="V43" s="176">
        <v>609</v>
      </c>
      <c r="W43" s="177">
        <v>0</v>
      </c>
      <c r="X43" s="196">
        <v>4</v>
      </c>
      <c r="Y43" s="196">
        <v>62</v>
      </c>
      <c r="Z43" s="196">
        <v>85</v>
      </c>
      <c r="AA43" s="178" t="s">
        <v>238</v>
      </c>
      <c r="AB43" s="25"/>
      <c r="AC43" s="24"/>
      <c r="AD43" s="24"/>
      <c r="AF43" s="7" t="s">
        <v>239</v>
      </c>
      <c r="AG43" s="7" t="s">
        <v>267</v>
      </c>
      <c r="AH43" s="7">
        <v>29911</v>
      </c>
      <c r="AI43" s="7">
        <v>1011</v>
      </c>
      <c r="AJ43" s="7">
        <v>1076</v>
      </c>
      <c r="AK43" s="7">
        <v>1222</v>
      </c>
      <c r="AL43" s="7">
        <v>1571</v>
      </c>
      <c r="AM43" s="7">
        <v>1878</v>
      </c>
      <c r="AN43" s="7">
        <v>1929</v>
      </c>
      <c r="AO43" s="7">
        <v>1822</v>
      </c>
      <c r="AP43" s="7">
        <v>1818</v>
      </c>
      <c r="AQ43" s="7">
        <v>2174</v>
      </c>
      <c r="AR43" s="7">
        <v>2887</v>
      </c>
      <c r="AS43" s="7">
        <v>2886</v>
      </c>
      <c r="AT43" s="7">
        <v>2680</v>
      </c>
      <c r="AU43" s="7">
        <v>2069</v>
      </c>
      <c r="AV43" s="7">
        <v>1558</v>
      </c>
      <c r="AW43" s="7">
        <v>1086</v>
      </c>
      <c r="AX43" s="7">
        <v>829</v>
      </c>
      <c r="AY43" s="7">
        <v>1212</v>
      </c>
      <c r="AZ43" s="7">
        <v>0</v>
      </c>
      <c r="BA43" s="7">
        <v>173</v>
      </c>
      <c r="BB43" s="7">
        <v>16</v>
      </c>
      <c r="BC43" s="7">
        <v>14</v>
      </c>
    </row>
    <row r="44" spans="1:55" ht="29.45" customHeight="1">
      <c r="A44" s="174" t="s">
        <v>240</v>
      </c>
      <c r="B44" s="24"/>
      <c r="C44" s="24"/>
      <c r="D44" s="24"/>
      <c r="E44" s="175">
        <v>22073</v>
      </c>
      <c r="F44" s="171">
        <v>775</v>
      </c>
      <c r="G44" s="176">
        <v>914</v>
      </c>
      <c r="H44" s="179">
        <v>929</v>
      </c>
      <c r="I44" s="171">
        <v>1202</v>
      </c>
      <c r="J44" s="179">
        <v>1515</v>
      </c>
      <c r="K44" s="171">
        <v>1443</v>
      </c>
      <c r="L44" s="171">
        <v>1434</v>
      </c>
      <c r="M44" s="171">
        <v>1380</v>
      </c>
      <c r="N44" s="171">
        <v>1625</v>
      </c>
      <c r="O44" s="171">
        <v>2011</v>
      </c>
      <c r="P44" s="179">
        <v>2124</v>
      </c>
      <c r="Q44" s="171">
        <v>2011</v>
      </c>
      <c r="R44" s="177">
        <v>1544</v>
      </c>
      <c r="S44" s="171">
        <v>944</v>
      </c>
      <c r="T44" s="177">
        <v>441</v>
      </c>
      <c r="U44" s="171">
        <v>440</v>
      </c>
      <c r="V44" s="176">
        <v>720</v>
      </c>
      <c r="W44" s="177">
        <v>0</v>
      </c>
      <c r="X44" s="196">
        <v>9</v>
      </c>
      <c r="Y44" s="196">
        <v>493</v>
      </c>
      <c r="Z44" s="196">
        <v>119</v>
      </c>
      <c r="AA44" s="180" t="s">
        <v>241</v>
      </c>
      <c r="AB44" s="25"/>
      <c r="AC44" s="24"/>
      <c r="AD44" s="24"/>
      <c r="AF44" s="7" t="s">
        <v>242</v>
      </c>
      <c r="AG44" s="7" t="s">
        <v>267</v>
      </c>
      <c r="AH44" s="7">
        <v>8375</v>
      </c>
      <c r="AI44" s="7">
        <v>307</v>
      </c>
      <c r="AJ44" s="7">
        <v>350</v>
      </c>
      <c r="AK44" s="7">
        <v>353</v>
      </c>
      <c r="AL44" s="7">
        <v>440</v>
      </c>
      <c r="AM44" s="7">
        <v>542</v>
      </c>
      <c r="AN44" s="7">
        <v>503</v>
      </c>
      <c r="AO44" s="7">
        <v>529</v>
      </c>
      <c r="AP44" s="7">
        <v>535</v>
      </c>
      <c r="AQ44" s="7">
        <v>624</v>
      </c>
      <c r="AR44" s="7">
        <v>665</v>
      </c>
      <c r="AS44" s="7">
        <v>764</v>
      </c>
      <c r="AT44" s="7">
        <v>726</v>
      </c>
      <c r="AU44" s="7">
        <v>586</v>
      </c>
      <c r="AV44" s="7">
        <v>497</v>
      </c>
      <c r="AW44" s="7">
        <v>336</v>
      </c>
      <c r="AX44" s="7">
        <v>236</v>
      </c>
      <c r="AY44" s="7">
        <v>362</v>
      </c>
      <c r="AZ44" s="7">
        <v>0</v>
      </c>
      <c r="BA44" s="7">
        <v>7</v>
      </c>
      <c r="BB44" s="7">
        <v>9</v>
      </c>
      <c r="BC44" s="7">
        <v>4</v>
      </c>
    </row>
    <row r="45" spans="1:55" ht="29.45" customHeight="1">
      <c r="A45" s="174" t="s">
        <v>243</v>
      </c>
      <c r="B45" s="24"/>
      <c r="C45" s="24"/>
      <c r="D45" s="24"/>
      <c r="E45" s="175">
        <v>30579</v>
      </c>
      <c r="F45" s="171">
        <v>1184</v>
      </c>
      <c r="G45" s="176">
        <v>1237</v>
      </c>
      <c r="H45" s="179">
        <v>1293</v>
      </c>
      <c r="I45" s="171">
        <v>1662</v>
      </c>
      <c r="J45" s="179">
        <v>1991</v>
      </c>
      <c r="K45" s="171">
        <v>1957</v>
      </c>
      <c r="L45" s="177">
        <v>1894</v>
      </c>
      <c r="M45" s="171">
        <v>1928</v>
      </c>
      <c r="N45" s="177">
        <v>2374</v>
      </c>
      <c r="O45" s="171">
        <v>2677</v>
      </c>
      <c r="P45" s="177">
        <v>2799</v>
      </c>
      <c r="Q45" s="171">
        <v>2478</v>
      </c>
      <c r="R45" s="177">
        <v>2041</v>
      </c>
      <c r="S45" s="171">
        <v>1683</v>
      </c>
      <c r="T45" s="177">
        <v>1154</v>
      </c>
      <c r="U45" s="171">
        <v>845</v>
      </c>
      <c r="V45" s="176">
        <v>1105</v>
      </c>
      <c r="W45" s="177">
        <v>0</v>
      </c>
      <c r="X45" s="196">
        <v>15</v>
      </c>
      <c r="Y45" s="196">
        <v>57</v>
      </c>
      <c r="Z45" s="196">
        <v>205</v>
      </c>
      <c r="AA45" s="172" t="s">
        <v>244</v>
      </c>
      <c r="AB45" s="25"/>
      <c r="AC45" s="24"/>
      <c r="AD45" s="24"/>
      <c r="AF45" s="7" t="s">
        <v>245</v>
      </c>
      <c r="AG45" s="7" t="s">
        <v>267</v>
      </c>
      <c r="AH45" s="7">
        <v>20003</v>
      </c>
      <c r="AI45" s="7">
        <v>951</v>
      </c>
      <c r="AJ45" s="7">
        <v>1042</v>
      </c>
      <c r="AK45" s="7">
        <v>1086</v>
      </c>
      <c r="AL45" s="7">
        <v>1216</v>
      </c>
      <c r="AM45" s="7">
        <v>1588</v>
      </c>
      <c r="AN45" s="7">
        <v>1558</v>
      </c>
      <c r="AO45" s="7">
        <v>1571</v>
      </c>
      <c r="AP45" s="7">
        <v>1528</v>
      </c>
      <c r="AQ45" s="7">
        <v>1571</v>
      </c>
      <c r="AR45" s="7">
        <v>1715</v>
      </c>
      <c r="AS45" s="7">
        <v>1743</v>
      </c>
      <c r="AT45" s="7">
        <v>1458</v>
      </c>
      <c r="AU45" s="7">
        <v>1037</v>
      </c>
      <c r="AV45" s="7">
        <v>653</v>
      </c>
      <c r="AW45" s="7">
        <v>392</v>
      </c>
      <c r="AX45" s="7">
        <v>372</v>
      </c>
      <c r="AY45" s="7">
        <v>434</v>
      </c>
      <c r="AZ45" s="7">
        <v>0</v>
      </c>
      <c r="BA45" s="7">
        <v>58</v>
      </c>
      <c r="BB45" s="7">
        <v>11</v>
      </c>
      <c r="BC45" s="7">
        <v>19</v>
      </c>
    </row>
    <row r="46" spans="1:55" ht="29.45" customHeight="1">
      <c r="A46" s="174" t="s">
        <v>246</v>
      </c>
      <c r="B46" s="22"/>
      <c r="C46" s="22"/>
      <c r="D46" s="22"/>
      <c r="E46" s="175">
        <v>8339</v>
      </c>
      <c r="F46" s="171">
        <v>290</v>
      </c>
      <c r="G46" s="176">
        <v>352</v>
      </c>
      <c r="H46" s="179">
        <v>354</v>
      </c>
      <c r="I46" s="171">
        <v>405</v>
      </c>
      <c r="J46" s="179">
        <v>500</v>
      </c>
      <c r="K46" s="171">
        <v>515</v>
      </c>
      <c r="L46" s="177">
        <v>540</v>
      </c>
      <c r="M46" s="171">
        <v>517</v>
      </c>
      <c r="N46" s="177">
        <v>593</v>
      </c>
      <c r="O46" s="171">
        <v>679</v>
      </c>
      <c r="P46" s="177">
        <v>758</v>
      </c>
      <c r="Q46" s="171">
        <v>748</v>
      </c>
      <c r="R46" s="177">
        <v>584</v>
      </c>
      <c r="S46" s="171">
        <v>524</v>
      </c>
      <c r="T46" s="177">
        <v>339</v>
      </c>
      <c r="U46" s="171">
        <v>253</v>
      </c>
      <c r="V46" s="176">
        <v>364</v>
      </c>
      <c r="W46" s="177">
        <v>0</v>
      </c>
      <c r="X46" s="196">
        <v>6</v>
      </c>
      <c r="Y46" s="196">
        <v>11</v>
      </c>
      <c r="Z46" s="196">
        <v>7</v>
      </c>
      <c r="AA46" s="181" t="s">
        <v>247</v>
      </c>
      <c r="AB46" s="22"/>
      <c r="AC46" s="22"/>
      <c r="AD46" s="22"/>
      <c r="AF46" s="7" t="s">
        <v>248</v>
      </c>
      <c r="AG46" s="7" t="s">
        <v>267</v>
      </c>
      <c r="AH46" s="7">
        <v>22146</v>
      </c>
      <c r="AI46" s="7">
        <v>803</v>
      </c>
      <c r="AJ46" s="7">
        <v>916</v>
      </c>
      <c r="AK46" s="7">
        <v>956</v>
      </c>
      <c r="AL46" s="7">
        <v>1314</v>
      </c>
      <c r="AM46" s="7">
        <v>1510</v>
      </c>
      <c r="AN46" s="7">
        <v>1452</v>
      </c>
      <c r="AO46" s="7">
        <v>1459</v>
      </c>
      <c r="AP46" s="7">
        <v>1357</v>
      </c>
      <c r="AQ46" s="7">
        <v>1694</v>
      </c>
      <c r="AR46" s="7">
        <v>2067</v>
      </c>
      <c r="AS46" s="7">
        <v>2124</v>
      </c>
      <c r="AT46" s="7">
        <v>1991</v>
      </c>
      <c r="AU46" s="7">
        <v>1387</v>
      </c>
      <c r="AV46" s="7">
        <v>844</v>
      </c>
      <c r="AW46" s="7">
        <v>471</v>
      </c>
      <c r="AX46" s="7">
        <v>444</v>
      </c>
      <c r="AY46" s="7">
        <v>717</v>
      </c>
      <c r="AZ46" s="7">
        <v>0</v>
      </c>
      <c r="BA46" s="7">
        <v>123</v>
      </c>
      <c r="BB46" s="7">
        <v>507</v>
      </c>
      <c r="BC46" s="7">
        <v>10</v>
      </c>
    </row>
    <row r="47" spans="1:55" ht="29.45" customHeight="1">
      <c r="A47" s="174" t="s">
        <v>249</v>
      </c>
      <c r="B47" s="24"/>
      <c r="C47" s="24"/>
      <c r="D47" s="24"/>
      <c r="E47" s="175">
        <v>29737</v>
      </c>
      <c r="F47" s="171">
        <v>1015</v>
      </c>
      <c r="G47" s="176">
        <v>1069</v>
      </c>
      <c r="H47" s="175">
        <v>1175</v>
      </c>
      <c r="I47" s="171">
        <v>1475</v>
      </c>
      <c r="J47" s="176">
        <v>1855</v>
      </c>
      <c r="K47" s="177">
        <v>1971</v>
      </c>
      <c r="L47" s="171">
        <v>1782</v>
      </c>
      <c r="M47" s="177">
        <v>1779</v>
      </c>
      <c r="N47" s="175">
        <v>2029</v>
      </c>
      <c r="O47" s="171">
        <v>2780</v>
      </c>
      <c r="P47" s="176">
        <v>2939</v>
      </c>
      <c r="Q47" s="171">
        <v>2680</v>
      </c>
      <c r="R47" s="177">
        <v>2231</v>
      </c>
      <c r="S47" s="171">
        <v>1648</v>
      </c>
      <c r="T47" s="177">
        <v>1100</v>
      </c>
      <c r="U47" s="171">
        <v>868</v>
      </c>
      <c r="V47" s="176">
        <v>1143</v>
      </c>
      <c r="W47" s="177">
        <v>0</v>
      </c>
      <c r="X47" s="196">
        <v>9</v>
      </c>
      <c r="Y47" s="196">
        <v>17</v>
      </c>
      <c r="Z47" s="196">
        <v>172</v>
      </c>
      <c r="AA47" s="172" t="s">
        <v>250</v>
      </c>
      <c r="AB47" s="25"/>
      <c r="AC47" s="24"/>
      <c r="AD47" s="24"/>
      <c r="AF47" s="7" t="s">
        <v>251</v>
      </c>
      <c r="AG47" s="7" t="s">
        <v>267</v>
      </c>
      <c r="AH47" s="7">
        <v>14045</v>
      </c>
      <c r="AI47" s="7">
        <v>540</v>
      </c>
      <c r="AJ47" s="7">
        <v>570</v>
      </c>
      <c r="AK47" s="7">
        <v>597</v>
      </c>
      <c r="AL47" s="7">
        <v>823</v>
      </c>
      <c r="AM47" s="7">
        <v>905</v>
      </c>
      <c r="AN47" s="7">
        <v>932</v>
      </c>
      <c r="AO47" s="7">
        <v>796</v>
      </c>
      <c r="AP47" s="7">
        <v>920</v>
      </c>
      <c r="AQ47" s="7">
        <v>1111</v>
      </c>
      <c r="AR47" s="7">
        <v>1176</v>
      </c>
      <c r="AS47" s="7">
        <v>1292</v>
      </c>
      <c r="AT47" s="7">
        <v>1187</v>
      </c>
      <c r="AU47" s="7">
        <v>946</v>
      </c>
      <c r="AV47" s="7">
        <v>753</v>
      </c>
      <c r="AW47" s="7">
        <v>551</v>
      </c>
      <c r="AX47" s="7">
        <v>399</v>
      </c>
      <c r="AY47" s="7">
        <v>531</v>
      </c>
      <c r="AZ47" s="7">
        <v>0</v>
      </c>
      <c r="BA47" s="7">
        <v>11</v>
      </c>
      <c r="BB47" s="7">
        <v>3</v>
      </c>
      <c r="BC47" s="7">
        <v>2</v>
      </c>
    </row>
    <row r="48" spans="1:55" ht="29.45" customHeight="1">
      <c r="A48" s="174" t="s">
        <v>252</v>
      </c>
      <c r="B48" s="24"/>
      <c r="C48" s="24"/>
      <c r="D48" s="24"/>
      <c r="E48" s="175">
        <v>13942</v>
      </c>
      <c r="F48" s="171">
        <v>516</v>
      </c>
      <c r="G48" s="176">
        <v>560</v>
      </c>
      <c r="H48" s="175">
        <v>598</v>
      </c>
      <c r="I48" s="171">
        <v>745</v>
      </c>
      <c r="J48" s="176">
        <v>895</v>
      </c>
      <c r="K48" s="177">
        <v>939</v>
      </c>
      <c r="L48" s="171">
        <v>821</v>
      </c>
      <c r="M48" s="177">
        <v>894</v>
      </c>
      <c r="N48" s="175">
        <v>1057</v>
      </c>
      <c r="O48" s="171">
        <v>1140</v>
      </c>
      <c r="P48" s="176">
        <v>1294</v>
      </c>
      <c r="Q48" s="171">
        <v>1204</v>
      </c>
      <c r="R48" s="177">
        <v>995</v>
      </c>
      <c r="S48" s="171">
        <v>790</v>
      </c>
      <c r="T48" s="177">
        <v>525</v>
      </c>
      <c r="U48" s="171">
        <v>413</v>
      </c>
      <c r="V48" s="176">
        <v>539</v>
      </c>
      <c r="W48" s="177">
        <v>0</v>
      </c>
      <c r="X48" s="196">
        <v>2</v>
      </c>
      <c r="Y48" s="196">
        <v>6</v>
      </c>
      <c r="Z48" s="196">
        <v>9</v>
      </c>
      <c r="AA48" s="172" t="s">
        <v>253</v>
      </c>
      <c r="AB48" s="25"/>
      <c r="AC48" s="24"/>
      <c r="AD48" s="24"/>
      <c r="AF48" s="7" t="s">
        <v>254</v>
      </c>
      <c r="AG48" s="7" t="s">
        <v>267</v>
      </c>
      <c r="AH48" s="7">
        <v>15677</v>
      </c>
      <c r="AI48" s="7">
        <v>501</v>
      </c>
      <c r="AJ48" s="7">
        <v>616</v>
      </c>
      <c r="AK48" s="7">
        <v>708</v>
      </c>
      <c r="AL48" s="7">
        <v>924</v>
      </c>
      <c r="AM48" s="7">
        <v>1034</v>
      </c>
      <c r="AN48" s="7">
        <v>1123</v>
      </c>
      <c r="AO48" s="7">
        <v>939</v>
      </c>
      <c r="AP48" s="7">
        <v>1018</v>
      </c>
      <c r="AQ48" s="7">
        <v>1363</v>
      </c>
      <c r="AR48" s="7">
        <v>1469</v>
      </c>
      <c r="AS48" s="7">
        <v>1489</v>
      </c>
      <c r="AT48" s="7">
        <v>1201</v>
      </c>
      <c r="AU48" s="7">
        <v>961</v>
      </c>
      <c r="AV48" s="7">
        <v>696</v>
      </c>
      <c r="AW48" s="7">
        <v>485</v>
      </c>
      <c r="AX48" s="7">
        <v>431</v>
      </c>
      <c r="AY48" s="7">
        <v>592</v>
      </c>
      <c r="AZ48" s="7">
        <v>0</v>
      </c>
      <c r="BA48" s="7">
        <v>105</v>
      </c>
      <c r="BB48" s="7">
        <v>17</v>
      </c>
      <c r="BC48" s="7">
        <v>5</v>
      </c>
    </row>
    <row r="49" spans="1:55" ht="29.45" customHeight="1">
      <c r="A49" s="174" t="s">
        <v>255</v>
      </c>
      <c r="B49" s="24"/>
      <c r="C49" s="24"/>
      <c r="D49" s="24"/>
      <c r="E49" s="175">
        <v>26181</v>
      </c>
      <c r="F49" s="171">
        <v>961</v>
      </c>
      <c r="G49" s="176">
        <v>953</v>
      </c>
      <c r="H49" s="175">
        <v>1038</v>
      </c>
      <c r="I49" s="171">
        <v>1403</v>
      </c>
      <c r="J49" s="176">
        <v>1995</v>
      </c>
      <c r="K49" s="177">
        <v>1857</v>
      </c>
      <c r="L49" s="171">
        <v>1683</v>
      </c>
      <c r="M49" s="177">
        <v>1678</v>
      </c>
      <c r="N49" s="175">
        <v>1729</v>
      </c>
      <c r="O49" s="171">
        <v>2199</v>
      </c>
      <c r="P49" s="176">
        <v>2673</v>
      </c>
      <c r="Q49" s="171">
        <v>2563</v>
      </c>
      <c r="R49" s="177">
        <v>1974</v>
      </c>
      <c r="S49" s="171">
        <v>1139</v>
      </c>
      <c r="T49" s="177">
        <v>621</v>
      </c>
      <c r="U49" s="171">
        <v>548</v>
      </c>
      <c r="V49" s="176">
        <v>1082</v>
      </c>
      <c r="W49" s="177">
        <v>0</v>
      </c>
      <c r="X49" s="196">
        <v>13</v>
      </c>
      <c r="Y49" s="196">
        <v>25</v>
      </c>
      <c r="Z49" s="196">
        <v>47</v>
      </c>
      <c r="AA49" s="172" t="s">
        <v>256</v>
      </c>
      <c r="AB49" s="25"/>
      <c r="AC49" s="24"/>
      <c r="AD49" s="24"/>
      <c r="AF49" s="7" t="s">
        <v>257</v>
      </c>
      <c r="AG49" s="7" t="s">
        <v>267</v>
      </c>
      <c r="AH49" s="7">
        <v>26261</v>
      </c>
      <c r="AI49" s="7">
        <v>973</v>
      </c>
      <c r="AJ49" s="7">
        <v>1007</v>
      </c>
      <c r="AK49" s="7">
        <v>1023</v>
      </c>
      <c r="AL49" s="7">
        <v>1542</v>
      </c>
      <c r="AM49" s="7">
        <v>2024</v>
      </c>
      <c r="AN49" s="7">
        <v>1807</v>
      </c>
      <c r="AO49" s="7">
        <v>1717</v>
      </c>
      <c r="AP49" s="7">
        <v>1690</v>
      </c>
      <c r="AQ49" s="7">
        <v>1804</v>
      </c>
      <c r="AR49" s="7">
        <v>2314</v>
      </c>
      <c r="AS49" s="7">
        <v>2661</v>
      </c>
      <c r="AT49" s="7">
        <v>2514</v>
      </c>
      <c r="AU49" s="7">
        <v>1795</v>
      </c>
      <c r="AV49" s="7">
        <v>1069</v>
      </c>
      <c r="AW49" s="7">
        <v>579</v>
      </c>
      <c r="AX49" s="7">
        <v>605</v>
      </c>
      <c r="AY49" s="7">
        <v>1055</v>
      </c>
      <c r="AZ49" s="7">
        <v>0</v>
      </c>
      <c r="BA49" s="7">
        <v>47</v>
      </c>
      <c r="BB49" s="7">
        <v>24</v>
      </c>
      <c r="BC49" s="7">
        <v>11</v>
      </c>
    </row>
    <row r="50" spans="1:55" ht="29.45" customHeight="1">
      <c r="A50" s="174" t="s">
        <v>258</v>
      </c>
      <c r="B50" s="24"/>
      <c r="C50" s="24"/>
      <c r="D50" s="24"/>
      <c r="E50" s="175">
        <v>16586</v>
      </c>
      <c r="F50" s="171">
        <v>675</v>
      </c>
      <c r="G50" s="176">
        <v>702</v>
      </c>
      <c r="H50" s="175">
        <v>750</v>
      </c>
      <c r="I50" s="171">
        <v>893</v>
      </c>
      <c r="J50" s="176">
        <v>1100</v>
      </c>
      <c r="K50" s="177">
        <v>1158</v>
      </c>
      <c r="L50" s="171">
        <v>1160</v>
      </c>
      <c r="M50" s="177">
        <v>1220</v>
      </c>
      <c r="N50" s="175">
        <v>1324</v>
      </c>
      <c r="O50" s="171">
        <v>1472</v>
      </c>
      <c r="P50" s="176">
        <v>1595</v>
      </c>
      <c r="Q50" s="171">
        <v>1524</v>
      </c>
      <c r="R50" s="177">
        <v>1150</v>
      </c>
      <c r="S50" s="171">
        <v>714</v>
      </c>
      <c r="T50" s="177">
        <v>359</v>
      </c>
      <c r="U50" s="171">
        <v>338</v>
      </c>
      <c r="V50" s="176">
        <v>421</v>
      </c>
      <c r="W50" s="177">
        <v>0</v>
      </c>
      <c r="X50" s="196">
        <v>5</v>
      </c>
      <c r="Y50" s="196">
        <v>16</v>
      </c>
      <c r="Z50" s="196">
        <v>10</v>
      </c>
      <c r="AA50" s="178" t="s">
        <v>259</v>
      </c>
      <c r="AB50" s="25"/>
      <c r="AC50" s="24"/>
      <c r="AD50" s="24"/>
      <c r="AF50" s="7" t="s">
        <v>268</v>
      </c>
      <c r="AG50" s="7" t="s">
        <v>267</v>
      </c>
      <c r="AH50" s="7">
        <v>16638</v>
      </c>
      <c r="AI50" s="7">
        <v>702</v>
      </c>
      <c r="AJ50" s="7">
        <v>708</v>
      </c>
      <c r="AK50" s="7">
        <v>775</v>
      </c>
      <c r="AL50" s="7">
        <v>937</v>
      </c>
      <c r="AM50" s="7">
        <v>1114</v>
      </c>
      <c r="AN50" s="7">
        <v>1154</v>
      </c>
      <c r="AO50" s="7">
        <v>1205</v>
      </c>
      <c r="AP50" s="7">
        <v>1241</v>
      </c>
      <c r="AQ50" s="7">
        <v>1324</v>
      </c>
      <c r="AR50" s="7">
        <v>1536</v>
      </c>
      <c r="AS50" s="7">
        <v>1594</v>
      </c>
      <c r="AT50" s="7">
        <v>1474</v>
      </c>
      <c r="AU50" s="7">
        <v>1066</v>
      </c>
      <c r="AV50" s="7">
        <v>642</v>
      </c>
      <c r="AW50" s="7">
        <v>354</v>
      </c>
      <c r="AX50" s="7">
        <v>327</v>
      </c>
      <c r="AY50" s="7">
        <v>444</v>
      </c>
      <c r="AZ50" s="7">
        <v>0</v>
      </c>
      <c r="BA50" s="7">
        <v>11</v>
      </c>
      <c r="BB50" s="7">
        <v>20</v>
      </c>
      <c r="BC50" s="7">
        <v>10</v>
      </c>
    </row>
    <row r="51" spans="1:55" ht="3" customHeight="1">
      <c r="A51" s="26"/>
      <c r="B51" s="26"/>
      <c r="C51" s="26"/>
      <c r="D51" s="26"/>
      <c r="E51" s="27"/>
      <c r="F51" s="28"/>
      <c r="G51" s="29"/>
      <c r="H51" s="27"/>
      <c r="I51" s="28"/>
      <c r="J51" s="29"/>
      <c r="K51" s="30"/>
      <c r="L51" s="28"/>
      <c r="M51" s="30"/>
      <c r="N51" s="27"/>
      <c r="O51" s="28"/>
      <c r="P51" s="29"/>
      <c r="Q51" s="28"/>
      <c r="R51" s="30"/>
      <c r="S51" s="28"/>
      <c r="T51" s="30"/>
      <c r="U51" s="28"/>
      <c r="V51" s="29"/>
      <c r="W51" s="30"/>
      <c r="X51" s="28"/>
      <c r="Y51" s="186"/>
      <c r="Z51" s="28"/>
      <c r="AA51" s="19"/>
      <c r="AB51" s="19"/>
      <c r="AC51" s="9"/>
      <c r="AD51" s="9"/>
      <c r="AF51" s="7" t="s">
        <v>269</v>
      </c>
      <c r="AG51" s="7" t="s">
        <v>267</v>
      </c>
      <c r="AH51" s="7">
        <v>8034</v>
      </c>
      <c r="AI51" s="7">
        <v>365</v>
      </c>
      <c r="AJ51" s="7">
        <v>374</v>
      </c>
      <c r="AK51" s="7">
        <v>390</v>
      </c>
      <c r="AL51" s="7">
        <v>454</v>
      </c>
      <c r="AM51" s="7">
        <v>663</v>
      </c>
      <c r="AN51" s="7">
        <v>618</v>
      </c>
      <c r="AO51" s="7">
        <v>625</v>
      </c>
      <c r="AP51" s="7">
        <v>585</v>
      </c>
      <c r="AQ51" s="7">
        <v>613</v>
      </c>
      <c r="AR51" s="7">
        <v>667</v>
      </c>
      <c r="AS51" s="7">
        <v>732</v>
      </c>
      <c r="AT51" s="7">
        <v>677</v>
      </c>
      <c r="AU51" s="7">
        <v>448</v>
      </c>
      <c r="AV51" s="7">
        <v>273</v>
      </c>
      <c r="AW51" s="7">
        <v>177</v>
      </c>
      <c r="AX51" s="7">
        <v>166</v>
      </c>
      <c r="AY51" s="7">
        <v>195</v>
      </c>
      <c r="AZ51" s="7">
        <v>0</v>
      </c>
      <c r="BA51" s="7">
        <v>0</v>
      </c>
      <c r="BB51" s="7">
        <v>2</v>
      </c>
      <c r="BC51" s="7">
        <v>10</v>
      </c>
    </row>
    <row r="52" spans="1:55">
      <c r="A52" s="31"/>
      <c r="B52" s="182" t="s">
        <v>261</v>
      </c>
      <c r="C52" s="183" t="s">
        <v>262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182" t="s">
        <v>263</v>
      </c>
      <c r="S52" s="184" t="s">
        <v>264</v>
      </c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55">
      <c r="A53" s="31"/>
      <c r="B53" s="182" t="s">
        <v>21</v>
      </c>
      <c r="C53" s="183" t="s">
        <v>265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182" t="s">
        <v>22</v>
      </c>
      <c r="S53" s="183" t="s">
        <v>266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5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</sheetData>
  <mergeCells count="9">
    <mergeCell ref="B37:C37"/>
    <mergeCell ref="A9:D9"/>
    <mergeCell ref="A4:D8"/>
    <mergeCell ref="F4:Z4"/>
    <mergeCell ref="AA4:AB8"/>
    <mergeCell ref="AA9:AB9"/>
    <mergeCell ref="A32:D36"/>
    <mergeCell ref="F32:Z32"/>
    <mergeCell ref="AA32:AB3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colBreaks count="1" manualBreakCount="1">
    <brk id="30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view="pageBreakPreview" zoomScale="55" zoomScaleNormal="100" zoomScaleSheetLayoutView="55" workbookViewId="0">
      <selection activeCell="T1" sqref="T1:AH104857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1.796875" style="7" customWidth="1"/>
    <col min="5" max="16" width="5.69921875" style="7" customWidth="1"/>
    <col min="17" max="17" width="16.5" style="6" customWidth="1"/>
    <col min="18" max="18" width="2.296875" style="7" customWidth="1"/>
    <col min="19" max="19" width="2.69921875" style="7" customWidth="1"/>
    <col min="20" max="34" width="0" style="7" hidden="1" customWidth="1"/>
    <col min="35" max="256" width="9.09765625" style="7"/>
    <col min="257" max="257" width="0.8984375" style="7" customWidth="1"/>
    <col min="258" max="258" width="5.8984375" style="7" customWidth="1"/>
    <col min="259" max="259" width="4.3984375" style="7" customWidth="1"/>
    <col min="260" max="260" width="7.69921875" style="7" customWidth="1"/>
    <col min="261" max="263" width="8.8984375" style="7" customWidth="1"/>
    <col min="264" max="272" width="8.69921875" style="7" customWidth="1"/>
    <col min="273" max="273" width="19" style="7" customWidth="1"/>
    <col min="274" max="274" width="2.296875" style="7" customWidth="1"/>
    <col min="275" max="275" width="5" style="7" customWidth="1"/>
    <col min="276" max="512" width="9.09765625" style="7"/>
    <col min="513" max="513" width="0.8984375" style="7" customWidth="1"/>
    <col min="514" max="514" width="5.8984375" style="7" customWidth="1"/>
    <col min="515" max="515" width="4.3984375" style="7" customWidth="1"/>
    <col min="516" max="516" width="7.69921875" style="7" customWidth="1"/>
    <col min="517" max="519" width="8.8984375" style="7" customWidth="1"/>
    <col min="520" max="528" width="8.69921875" style="7" customWidth="1"/>
    <col min="529" max="529" width="19" style="7" customWidth="1"/>
    <col min="530" max="530" width="2.296875" style="7" customWidth="1"/>
    <col min="531" max="531" width="5" style="7" customWidth="1"/>
    <col min="532" max="768" width="9.09765625" style="7"/>
    <col min="769" max="769" width="0.8984375" style="7" customWidth="1"/>
    <col min="770" max="770" width="5.8984375" style="7" customWidth="1"/>
    <col min="771" max="771" width="4.3984375" style="7" customWidth="1"/>
    <col min="772" max="772" width="7.69921875" style="7" customWidth="1"/>
    <col min="773" max="775" width="8.8984375" style="7" customWidth="1"/>
    <col min="776" max="784" width="8.69921875" style="7" customWidth="1"/>
    <col min="785" max="785" width="19" style="7" customWidth="1"/>
    <col min="786" max="786" width="2.296875" style="7" customWidth="1"/>
    <col min="787" max="787" width="5" style="7" customWidth="1"/>
    <col min="788" max="1024" width="9.09765625" style="7"/>
    <col min="1025" max="1025" width="0.8984375" style="7" customWidth="1"/>
    <col min="1026" max="1026" width="5.8984375" style="7" customWidth="1"/>
    <col min="1027" max="1027" width="4.3984375" style="7" customWidth="1"/>
    <col min="1028" max="1028" width="7.69921875" style="7" customWidth="1"/>
    <col min="1029" max="1031" width="8.8984375" style="7" customWidth="1"/>
    <col min="1032" max="1040" width="8.69921875" style="7" customWidth="1"/>
    <col min="1041" max="1041" width="19" style="7" customWidth="1"/>
    <col min="1042" max="1042" width="2.296875" style="7" customWidth="1"/>
    <col min="1043" max="1043" width="5" style="7" customWidth="1"/>
    <col min="1044" max="1280" width="9.09765625" style="7"/>
    <col min="1281" max="1281" width="0.8984375" style="7" customWidth="1"/>
    <col min="1282" max="1282" width="5.8984375" style="7" customWidth="1"/>
    <col min="1283" max="1283" width="4.3984375" style="7" customWidth="1"/>
    <col min="1284" max="1284" width="7.69921875" style="7" customWidth="1"/>
    <col min="1285" max="1287" width="8.8984375" style="7" customWidth="1"/>
    <col min="1288" max="1296" width="8.69921875" style="7" customWidth="1"/>
    <col min="1297" max="1297" width="19" style="7" customWidth="1"/>
    <col min="1298" max="1298" width="2.296875" style="7" customWidth="1"/>
    <col min="1299" max="1299" width="5" style="7" customWidth="1"/>
    <col min="1300" max="1536" width="9.09765625" style="7"/>
    <col min="1537" max="1537" width="0.8984375" style="7" customWidth="1"/>
    <col min="1538" max="1538" width="5.8984375" style="7" customWidth="1"/>
    <col min="1539" max="1539" width="4.3984375" style="7" customWidth="1"/>
    <col min="1540" max="1540" width="7.69921875" style="7" customWidth="1"/>
    <col min="1541" max="1543" width="8.8984375" style="7" customWidth="1"/>
    <col min="1544" max="1552" width="8.69921875" style="7" customWidth="1"/>
    <col min="1553" max="1553" width="19" style="7" customWidth="1"/>
    <col min="1554" max="1554" width="2.296875" style="7" customWidth="1"/>
    <col min="1555" max="1555" width="5" style="7" customWidth="1"/>
    <col min="1556" max="1792" width="9.09765625" style="7"/>
    <col min="1793" max="1793" width="0.8984375" style="7" customWidth="1"/>
    <col min="1794" max="1794" width="5.8984375" style="7" customWidth="1"/>
    <col min="1795" max="1795" width="4.3984375" style="7" customWidth="1"/>
    <col min="1796" max="1796" width="7.69921875" style="7" customWidth="1"/>
    <col min="1797" max="1799" width="8.8984375" style="7" customWidth="1"/>
    <col min="1800" max="1808" width="8.69921875" style="7" customWidth="1"/>
    <col min="1809" max="1809" width="19" style="7" customWidth="1"/>
    <col min="1810" max="1810" width="2.296875" style="7" customWidth="1"/>
    <col min="1811" max="1811" width="5" style="7" customWidth="1"/>
    <col min="1812" max="2048" width="9.09765625" style="7"/>
    <col min="2049" max="2049" width="0.8984375" style="7" customWidth="1"/>
    <col min="2050" max="2050" width="5.8984375" style="7" customWidth="1"/>
    <col min="2051" max="2051" width="4.3984375" style="7" customWidth="1"/>
    <col min="2052" max="2052" width="7.69921875" style="7" customWidth="1"/>
    <col min="2053" max="2055" width="8.8984375" style="7" customWidth="1"/>
    <col min="2056" max="2064" width="8.69921875" style="7" customWidth="1"/>
    <col min="2065" max="2065" width="19" style="7" customWidth="1"/>
    <col min="2066" max="2066" width="2.296875" style="7" customWidth="1"/>
    <col min="2067" max="2067" width="5" style="7" customWidth="1"/>
    <col min="2068" max="2304" width="9.09765625" style="7"/>
    <col min="2305" max="2305" width="0.8984375" style="7" customWidth="1"/>
    <col min="2306" max="2306" width="5.8984375" style="7" customWidth="1"/>
    <col min="2307" max="2307" width="4.3984375" style="7" customWidth="1"/>
    <col min="2308" max="2308" width="7.69921875" style="7" customWidth="1"/>
    <col min="2309" max="2311" width="8.8984375" style="7" customWidth="1"/>
    <col min="2312" max="2320" width="8.69921875" style="7" customWidth="1"/>
    <col min="2321" max="2321" width="19" style="7" customWidth="1"/>
    <col min="2322" max="2322" width="2.296875" style="7" customWidth="1"/>
    <col min="2323" max="2323" width="5" style="7" customWidth="1"/>
    <col min="2324" max="2560" width="9.09765625" style="7"/>
    <col min="2561" max="2561" width="0.8984375" style="7" customWidth="1"/>
    <col min="2562" max="2562" width="5.8984375" style="7" customWidth="1"/>
    <col min="2563" max="2563" width="4.3984375" style="7" customWidth="1"/>
    <col min="2564" max="2564" width="7.69921875" style="7" customWidth="1"/>
    <col min="2565" max="2567" width="8.8984375" style="7" customWidth="1"/>
    <col min="2568" max="2576" width="8.69921875" style="7" customWidth="1"/>
    <col min="2577" max="2577" width="19" style="7" customWidth="1"/>
    <col min="2578" max="2578" width="2.296875" style="7" customWidth="1"/>
    <col min="2579" max="2579" width="5" style="7" customWidth="1"/>
    <col min="2580" max="2816" width="9.09765625" style="7"/>
    <col min="2817" max="2817" width="0.8984375" style="7" customWidth="1"/>
    <col min="2818" max="2818" width="5.8984375" style="7" customWidth="1"/>
    <col min="2819" max="2819" width="4.3984375" style="7" customWidth="1"/>
    <col min="2820" max="2820" width="7.69921875" style="7" customWidth="1"/>
    <col min="2821" max="2823" width="8.8984375" style="7" customWidth="1"/>
    <col min="2824" max="2832" width="8.69921875" style="7" customWidth="1"/>
    <col min="2833" max="2833" width="19" style="7" customWidth="1"/>
    <col min="2834" max="2834" width="2.296875" style="7" customWidth="1"/>
    <col min="2835" max="2835" width="5" style="7" customWidth="1"/>
    <col min="2836" max="3072" width="9.09765625" style="7"/>
    <col min="3073" max="3073" width="0.8984375" style="7" customWidth="1"/>
    <col min="3074" max="3074" width="5.8984375" style="7" customWidth="1"/>
    <col min="3075" max="3075" width="4.3984375" style="7" customWidth="1"/>
    <col min="3076" max="3076" width="7.69921875" style="7" customWidth="1"/>
    <col min="3077" max="3079" width="8.8984375" style="7" customWidth="1"/>
    <col min="3080" max="3088" width="8.69921875" style="7" customWidth="1"/>
    <col min="3089" max="3089" width="19" style="7" customWidth="1"/>
    <col min="3090" max="3090" width="2.296875" style="7" customWidth="1"/>
    <col min="3091" max="3091" width="5" style="7" customWidth="1"/>
    <col min="3092" max="3328" width="9.09765625" style="7"/>
    <col min="3329" max="3329" width="0.8984375" style="7" customWidth="1"/>
    <col min="3330" max="3330" width="5.8984375" style="7" customWidth="1"/>
    <col min="3331" max="3331" width="4.3984375" style="7" customWidth="1"/>
    <col min="3332" max="3332" width="7.69921875" style="7" customWidth="1"/>
    <col min="3333" max="3335" width="8.8984375" style="7" customWidth="1"/>
    <col min="3336" max="3344" width="8.69921875" style="7" customWidth="1"/>
    <col min="3345" max="3345" width="19" style="7" customWidth="1"/>
    <col min="3346" max="3346" width="2.296875" style="7" customWidth="1"/>
    <col min="3347" max="3347" width="5" style="7" customWidth="1"/>
    <col min="3348" max="3584" width="9.09765625" style="7"/>
    <col min="3585" max="3585" width="0.8984375" style="7" customWidth="1"/>
    <col min="3586" max="3586" width="5.8984375" style="7" customWidth="1"/>
    <col min="3587" max="3587" width="4.3984375" style="7" customWidth="1"/>
    <col min="3588" max="3588" width="7.69921875" style="7" customWidth="1"/>
    <col min="3589" max="3591" width="8.8984375" style="7" customWidth="1"/>
    <col min="3592" max="3600" width="8.69921875" style="7" customWidth="1"/>
    <col min="3601" max="3601" width="19" style="7" customWidth="1"/>
    <col min="3602" max="3602" width="2.296875" style="7" customWidth="1"/>
    <col min="3603" max="3603" width="5" style="7" customWidth="1"/>
    <col min="3604" max="3840" width="9.09765625" style="7"/>
    <col min="3841" max="3841" width="0.8984375" style="7" customWidth="1"/>
    <col min="3842" max="3842" width="5.8984375" style="7" customWidth="1"/>
    <col min="3843" max="3843" width="4.3984375" style="7" customWidth="1"/>
    <col min="3844" max="3844" width="7.69921875" style="7" customWidth="1"/>
    <col min="3845" max="3847" width="8.8984375" style="7" customWidth="1"/>
    <col min="3848" max="3856" width="8.69921875" style="7" customWidth="1"/>
    <col min="3857" max="3857" width="19" style="7" customWidth="1"/>
    <col min="3858" max="3858" width="2.296875" style="7" customWidth="1"/>
    <col min="3859" max="3859" width="5" style="7" customWidth="1"/>
    <col min="3860" max="4096" width="9.09765625" style="7"/>
    <col min="4097" max="4097" width="0.8984375" style="7" customWidth="1"/>
    <col min="4098" max="4098" width="5.8984375" style="7" customWidth="1"/>
    <col min="4099" max="4099" width="4.3984375" style="7" customWidth="1"/>
    <col min="4100" max="4100" width="7.69921875" style="7" customWidth="1"/>
    <col min="4101" max="4103" width="8.8984375" style="7" customWidth="1"/>
    <col min="4104" max="4112" width="8.69921875" style="7" customWidth="1"/>
    <col min="4113" max="4113" width="19" style="7" customWidth="1"/>
    <col min="4114" max="4114" width="2.296875" style="7" customWidth="1"/>
    <col min="4115" max="4115" width="5" style="7" customWidth="1"/>
    <col min="4116" max="4352" width="9.09765625" style="7"/>
    <col min="4353" max="4353" width="0.8984375" style="7" customWidth="1"/>
    <col min="4354" max="4354" width="5.8984375" style="7" customWidth="1"/>
    <col min="4355" max="4355" width="4.3984375" style="7" customWidth="1"/>
    <col min="4356" max="4356" width="7.69921875" style="7" customWidth="1"/>
    <col min="4357" max="4359" width="8.8984375" style="7" customWidth="1"/>
    <col min="4360" max="4368" width="8.69921875" style="7" customWidth="1"/>
    <col min="4369" max="4369" width="19" style="7" customWidth="1"/>
    <col min="4370" max="4370" width="2.296875" style="7" customWidth="1"/>
    <col min="4371" max="4371" width="5" style="7" customWidth="1"/>
    <col min="4372" max="4608" width="9.09765625" style="7"/>
    <col min="4609" max="4609" width="0.8984375" style="7" customWidth="1"/>
    <col min="4610" max="4610" width="5.8984375" style="7" customWidth="1"/>
    <col min="4611" max="4611" width="4.3984375" style="7" customWidth="1"/>
    <col min="4612" max="4612" width="7.69921875" style="7" customWidth="1"/>
    <col min="4613" max="4615" width="8.8984375" style="7" customWidth="1"/>
    <col min="4616" max="4624" width="8.69921875" style="7" customWidth="1"/>
    <col min="4625" max="4625" width="19" style="7" customWidth="1"/>
    <col min="4626" max="4626" width="2.296875" style="7" customWidth="1"/>
    <col min="4627" max="4627" width="5" style="7" customWidth="1"/>
    <col min="4628" max="4864" width="9.09765625" style="7"/>
    <col min="4865" max="4865" width="0.8984375" style="7" customWidth="1"/>
    <col min="4866" max="4866" width="5.8984375" style="7" customWidth="1"/>
    <col min="4867" max="4867" width="4.3984375" style="7" customWidth="1"/>
    <col min="4868" max="4868" width="7.69921875" style="7" customWidth="1"/>
    <col min="4869" max="4871" width="8.8984375" style="7" customWidth="1"/>
    <col min="4872" max="4880" width="8.69921875" style="7" customWidth="1"/>
    <col min="4881" max="4881" width="19" style="7" customWidth="1"/>
    <col min="4882" max="4882" width="2.296875" style="7" customWidth="1"/>
    <col min="4883" max="4883" width="5" style="7" customWidth="1"/>
    <col min="4884" max="5120" width="9.09765625" style="7"/>
    <col min="5121" max="5121" width="0.8984375" style="7" customWidth="1"/>
    <col min="5122" max="5122" width="5.8984375" style="7" customWidth="1"/>
    <col min="5123" max="5123" width="4.3984375" style="7" customWidth="1"/>
    <col min="5124" max="5124" width="7.69921875" style="7" customWidth="1"/>
    <col min="5125" max="5127" width="8.8984375" style="7" customWidth="1"/>
    <col min="5128" max="5136" width="8.69921875" style="7" customWidth="1"/>
    <col min="5137" max="5137" width="19" style="7" customWidth="1"/>
    <col min="5138" max="5138" width="2.296875" style="7" customWidth="1"/>
    <col min="5139" max="5139" width="5" style="7" customWidth="1"/>
    <col min="5140" max="5376" width="9.09765625" style="7"/>
    <col min="5377" max="5377" width="0.8984375" style="7" customWidth="1"/>
    <col min="5378" max="5378" width="5.8984375" style="7" customWidth="1"/>
    <col min="5379" max="5379" width="4.3984375" style="7" customWidth="1"/>
    <col min="5380" max="5380" width="7.69921875" style="7" customWidth="1"/>
    <col min="5381" max="5383" width="8.8984375" style="7" customWidth="1"/>
    <col min="5384" max="5392" width="8.69921875" style="7" customWidth="1"/>
    <col min="5393" max="5393" width="19" style="7" customWidth="1"/>
    <col min="5394" max="5394" width="2.296875" style="7" customWidth="1"/>
    <col min="5395" max="5395" width="5" style="7" customWidth="1"/>
    <col min="5396" max="5632" width="9.09765625" style="7"/>
    <col min="5633" max="5633" width="0.8984375" style="7" customWidth="1"/>
    <col min="5634" max="5634" width="5.8984375" style="7" customWidth="1"/>
    <col min="5635" max="5635" width="4.3984375" style="7" customWidth="1"/>
    <col min="5636" max="5636" width="7.69921875" style="7" customWidth="1"/>
    <col min="5637" max="5639" width="8.8984375" style="7" customWidth="1"/>
    <col min="5640" max="5648" width="8.69921875" style="7" customWidth="1"/>
    <col min="5649" max="5649" width="19" style="7" customWidth="1"/>
    <col min="5650" max="5650" width="2.296875" style="7" customWidth="1"/>
    <col min="5651" max="5651" width="5" style="7" customWidth="1"/>
    <col min="5652" max="5888" width="9.09765625" style="7"/>
    <col min="5889" max="5889" width="0.8984375" style="7" customWidth="1"/>
    <col min="5890" max="5890" width="5.8984375" style="7" customWidth="1"/>
    <col min="5891" max="5891" width="4.3984375" style="7" customWidth="1"/>
    <col min="5892" max="5892" width="7.69921875" style="7" customWidth="1"/>
    <col min="5893" max="5895" width="8.8984375" style="7" customWidth="1"/>
    <col min="5896" max="5904" width="8.69921875" style="7" customWidth="1"/>
    <col min="5905" max="5905" width="19" style="7" customWidth="1"/>
    <col min="5906" max="5906" width="2.296875" style="7" customWidth="1"/>
    <col min="5907" max="5907" width="5" style="7" customWidth="1"/>
    <col min="5908" max="6144" width="9.09765625" style="7"/>
    <col min="6145" max="6145" width="0.8984375" style="7" customWidth="1"/>
    <col min="6146" max="6146" width="5.8984375" style="7" customWidth="1"/>
    <col min="6147" max="6147" width="4.3984375" style="7" customWidth="1"/>
    <col min="6148" max="6148" width="7.69921875" style="7" customWidth="1"/>
    <col min="6149" max="6151" width="8.8984375" style="7" customWidth="1"/>
    <col min="6152" max="6160" width="8.69921875" style="7" customWidth="1"/>
    <col min="6161" max="6161" width="19" style="7" customWidth="1"/>
    <col min="6162" max="6162" width="2.296875" style="7" customWidth="1"/>
    <col min="6163" max="6163" width="5" style="7" customWidth="1"/>
    <col min="6164" max="6400" width="9.09765625" style="7"/>
    <col min="6401" max="6401" width="0.8984375" style="7" customWidth="1"/>
    <col min="6402" max="6402" width="5.8984375" style="7" customWidth="1"/>
    <col min="6403" max="6403" width="4.3984375" style="7" customWidth="1"/>
    <col min="6404" max="6404" width="7.69921875" style="7" customWidth="1"/>
    <col min="6405" max="6407" width="8.8984375" style="7" customWidth="1"/>
    <col min="6408" max="6416" width="8.69921875" style="7" customWidth="1"/>
    <col min="6417" max="6417" width="19" style="7" customWidth="1"/>
    <col min="6418" max="6418" width="2.296875" style="7" customWidth="1"/>
    <col min="6419" max="6419" width="5" style="7" customWidth="1"/>
    <col min="6420" max="6656" width="9.09765625" style="7"/>
    <col min="6657" max="6657" width="0.8984375" style="7" customWidth="1"/>
    <col min="6658" max="6658" width="5.8984375" style="7" customWidth="1"/>
    <col min="6659" max="6659" width="4.3984375" style="7" customWidth="1"/>
    <col min="6660" max="6660" width="7.69921875" style="7" customWidth="1"/>
    <col min="6661" max="6663" width="8.8984375" style="7" customWidth="1"/>
    <col min="6664" max="6672" width="8.69921875" style="7" customWidth="1"/>
    <col min="6673" max="6673" width="19" style="7" customWidth="1"/>
    <col min="6674" max="6674" width="2.296875" style="7" customWidth="1"/>
    <col min="6675" max="6675" width="5" style="7" customWidth="1"/>
    <col min="6676" max="6912" width="9.09765625" style="7"/>
    <col min="6913" max="6913" width="0.8984375" style="7" customWidth="1"/>
    <col min="6914" max="6914" width="5.8984375" style="7" customWidth="1"/>
    <col min="6915" max="6915" width="4.3984375" style="7" customWidth="1"/>
    <col min="6916" max="6916" width="7.69921875" style="7" customWidth="1"/>
    <col min="6917" max="6919" width="8.8984375" style="7" customWidth="1"/>
    <col min="6920" max="6928" width="8.69921875" style="7" customWidth="1"/>
    <col min="6929" max="6929" width="19" style="7" customWidth="1"/>
    <col min="6930" max="6930" width="2.296875" style="7" customWidth="1"/>
    <col min="6931" max="6931" width="5" style="7" customWidth="1"/>
    <col min="6932" max="7168" width="9.09765625" style="7"/>
    <col min="7169" max="7169" width="0.8984375" style="7" customWidth="1"/>
    <col min="7170" max="7170" width="5.8984375" style="7" customWidth="1"/>
    <col min="7171" max="7171" width="4.3984375" style="7" customWidth="1"/>
    <col min="7172" max="7172" width="7.69921875" style="7" customWidth="1"/>
    <col min="7173" max="7175" width="8.8984375" style="7" customWidth="1"/>
    <col min="7176" max="7184" width="8.69921875" style="7" customWidth="1"/>
    <col min="7185" max="7185" width="19" style="7" customWidth="1"/>
    <col min="7186" max="7186" width="2.296875" style="7" customWidth="1"/>
    <col min="7187" max="7187" width="5" style="7" customWidth="1"/>
    <col min="7188" max="7424" width="9.09765625" style="7"/>
    <col min="7425" max="7425" width="0.8984375" style="7" customWidth="1"/>
    <col min="7426" max="7426" width="5.8984375" style="7" customWidth="1"/>
    <col min="7427" max="7427" width="4.3984375" style="7" customWidth="1"/>
    <col min="7428" max="7428" width="7.69921875" style="7" customWidth="1"/>
    <col min="7429" max="7431" width="8.8984375" style="7" customWidth="1"/>
    <col min="7432" max="7440" width="8.69921875" style="7" customWidth="1"/>
    <col min="7441" max="7441" width="19" style="7" customWidth="1"/>
    <col min="7442" max="7442" width="2.296875" style="7" customWidth="1"/>
    <col min="7443" max="7443" width="5" style="7" customWidth="1"/>
    <col min="7444" max="7680" width="9.09765625" style="7"/>
    <col min="7681" max="7681" width="0.8984375" style="7" customWidth="1"/>
    <col min="7682" max="7682" width="5.8984375" style="7" customWidth="1"/>
    <col min="7683" max="7683" width="4.3984375" style="7" customWidth="1"/>
    <col min="7684" max="7684" width="7.69921875" style="7" customWidth="1"/>
    <col min="7685" max="7687" width="8.8984375" style="7" customWidth="1"/>
    <col min="7688" max="7696" width="8.69921875" style="7" customWidth="1"/>
    <col min="7697" max="7697" width="19" style="7" customWidth="1"/>
    <col min="7698" max="7698" width="2.296875" style="7" customWidth="1"/>
    <col min="7699" max="7699" width="5" style="7" customWidth="1"/>
    <col min="7700" max="7936" width="9.09765625" style="7"/>
    <col min="7937" max="7937" width="0.8984375" style="7" customWidth="1"/>
    <col min="7938" max="7938" width="5.8984375" style="7" customWidth="1"/>
    <col min="7939" max="7939" width="4.3984375" style="7" customWidth="1"/>
    <col min="7940" max="7940" width="7.69921875" style="7" customWidth="1"/>
    <col min="7941" max="7943" width="8.8984375" style="7" customWidth="1"/>
    <col min="7944" max="7952" width="8.69921875" style="7" customWidth="1"/>
    <col min="7953" max="7953" width="19" style="7" customWidth="1"/>
    <col min="7954" max="7954" width="2.296875" style="7" customWidth="1"/>
    <col min="7955" max="7955" width="5" style="7" customWidth="1"/>
    <col min="7956" max="8192" width="9.09765625" style="7"/>
    <col min="8193" max="8193" width="0.8984375" style="7" customWidth="1"/>
    <col min="8194" max="8194" width="5.8984375" style="7" customWidth="1"/>
    <col min="8195" max="8195" width="4.3984375" style="7" customWidth="1"/>
    <col min="8196" max="8196" width="7.69921875" style="7" customWidth="1"/>
    <col min="8197" max="8199" width="8.8984375" style="7" customWidth="1"/>
    <col min="8200" max="8208" width="8.69921875" style="7" customWidth="1"/>
    <col min="8209" max="8209" width="19" style="7" customWidth="1"/>
    <col min="8210" max="8210" width="2.296875" style="7" customWidth="1"/>
    <col min="8211" max="8211" width="5" style="7" customWidth="1"/>
    <col min="8212" max="8448" width="9.09765625" style="7"/>
    <col min="8449" max="8449" width="0.8984375" style="7" customWidth="1"/>
    <col min="8450" max="8450" width="5.8984375" style="7" customWidth="1"/>
    <col min="8451" max="8451" width="4.3984375" style="7" customWidth="1"/>
    <col min="8452" max="8452" width="7.69921875" style="7" customWidth="1"/>
    <col min="8453" max="8455" width="8.8984375" style="7" customWidth="1"/>
    <col min="8456" max="8464" width="8.69921875" style="7" customWidth="1"/>
    <col min="8465" max="8465" width="19" style="7" customWidth="1"/>
    <col min="8466" max="8466" width="2.296875" style="7" customWidth="1"/>
    <col min="8467" max="8467" width="5" style="7" customWidth="1"/>
    <col min="8468" max="8704" width="9.09765625" style="7"/>
    <col min="8705" max="8705" width="0.8984375" style="7" customWidth="1"/>
    <col min="8706" max="8706" width="5.8984375" style="7" customWidth="1"/>
    <col min="8707" max="8707" width="4.3984375" style="7" customWidth="1"/>
    <col min="8708" max="8708" width="7.69921875" style="7" customWidth="1"/>
    <col min="8709" max="8711" width="8.8984375" style="7" customWidth="1"/>
    <col min="8712" max="8720" width="8.69921875" style="7" customWidth="1"/>
    <col min="8721" max="8721" width="19" style="7" customWidth="1"/>
    <col min="8722" max="8722" width="2.296875" style="7" customWidth="1"/>
    <col min="8723" max="8723" width="5" style="7" customWidth="1"/>
    <col min="8724" max="8960" width="9.09765625" style="7"/>
    <col min="8961" max="8961" width="0.8984375" style="7" customWidth="1"/>
    <col min="8962" max="8962" width="5.8984375" style="7" customWidth="1"/>
    <col min="8963" max="8963" width="4.3984375" style="7" customWidth="1"/>
    <col min="8964" max="8964" width="7.69921875" style="7" customWidth="1"/>
    <col min="8965" max="8967" width="8.8984375" style="7" customWidth="1"/>
    <col min="8968" max="8976" width="8.69921875" style="7" customWidth="1"/>
    <col min="8977" max="8977" width="19" style="7" customWidth="1"/>
    <col min="8978" max="8978" width="2.296875" style="7" customWidth="1"/>
    <col min="8979" max="8979" width="5" style="7" customWidth="1"/>
    <col min="8980" max="9216" width="9.09765625" style="7"/>
    <col min="9217" max="9217" width="0.8984375" style="7" customWidth="1"/>
    <col min="9218" max="9218" width="5.8984375" style="7" customWidth="1"/>
    <col min="9219" max="9219" width="4.3984375" style="7" customWidth="1"/>
    <col min="9220" max="9220" width="7.69921875" style="7" customWidth="1"/>
    <col min="9221" max="9223" width="8.8984375" style="7" customWidth="1"/>
    <col min="9224" max="9232" width="8.69921875" style="7" customWidth="1"/>
    <col min="9233" max="9233" width="19" style="7" customWidth="1"/>
    <col min="9234" max="9234" width="2.296875" style="7" customWidth="1"/>
    <col min="9235" max="9235" width="5" style="7" customWidth="1"/>
    <col min="9236" max="9472" width="9.09765625" style="7"/>
    <col min="9473" max="9473" width="0.8984375" style="7" customWidth="1"/>
    <col min="9474" max="9474" width="5.8984375" style="7" customWidth="1"/>
    <col min="9475" max="9475" width="4.3984375" style="7" customWidth="1"/>
    <col min="9476" max="9476" width="7.69921875" style="7" customWidth="1"/>
    <col min="9477" max="9479" width="8.8984375" style="7" customWidth="1"/>
    <col min="9480" max="9488" width="8.69921875" style="7" customWidth="1"/>
    <col min="9489" max="9489" width="19" style="7" customWidth="1"/>
    <col min="9490" max="9490" width="2.296875" style="7" customWidth="1"/>
    <col min="9491" max="9491" width="5" style="7" customWidth="1"/>
    <col min="9492" max="9728" width="9.09765625" style="7"/>
    <col min="9729" max="9729" width="0.8984375" style="7" customWidth="1"/>
    <col min="9730" max="9730" width="5.8984375" style="7" customWidth="1"/>
    <col min="9731" max="9731" width="4.3984375" style="7" customWidth="1"/>
    <col min="9732" max="9732" width="7.69921875" style="7" customWidth="1"/>
    <col min="9733" max="9735" width="8.8984375" style="7" customWidth="1"/>
    <col min="9736" max="9744" width="8.69921875" style="7" customWidth="1"/>
    <col min="9745" max="9745" width="19" style="7" customWidth="1"/>
    <col min="9746" max="9746" width="2.296875" style="7" customWidth="1"/>
    <col min="9747" max="9747" width="5" style="7" customWidth="1"/>
    <col min="9748" max="9984" width="9.09765625" style="7"/>
    <col min="9985" max="9985" width="0.8984375" style="7" customWidth="1"/>
    <col min="9986" max="9986" width="5.8984375" style="7" customWidth="1"/>
    <col min="9987" max="9987" width="4.3984375" style="7" customWidth="1"/>
    <col min="9988" max="9988" width="7.69921875" style="7" customWidth="1"/>
    <col min="9989" max="9991" width="8.8984375" style="7" customWidth="1"/>
    <col min="9992" max="10000" width="8.69921875" style="7" customWidth="1"/>
    <col min="10001" max="10001" width="19" style="7" customWidth="1"/>
    <col min="10002" max="10002" width="2.296875" style="7" customWidth="1"/>
    <col min="10003" max="10003" width="5" style="7" customWidth="1"/>
    <col min="10004" max="10240" width="9.09765625" style="7"/>
    <col min="10241" max="10241" width="0.8984375" style="7" customWidth="1"/>
    <col min="10242" max="10242" width="5.8984375" style="7" customWidth="1"/>
    <col min="10243" max="10243" width="4.3984375" style="7" customWidth="1"/>
    <col min="10244" max="10244" width="7.69921875" style="7" customWidth="1"/>
    <col min="10245" max="10247" width="8.8984375" style="7" customWidth="1"/>
    <col min="10248" max="10256" width="8.69921875" style="7" customWidth="1"/>
    <col min="10257" max="10257" width="19" style="7" customWidth="1"/>
    <col min="10258" max="10258" width="2.296875" style="7" customWidth="1"/>
    <col min="10259" max="10259" width="5" style="7" customWidth="1"/>
    <col min="10260" max="10496" width="9.09765625" style="7"/>
    <col min="10497" max="10497" width="0.8984375" style="7" customWidth="1"/>
    <col min="10498" max="10498" width="5.8984375" style="7" customWidth="1"/>
    <col min="10499" max="10499" width="4.3984375" style="7" customWidth="1"/>
    <col min="10500" max="10500" width="7.69921875" style="7" customWidth="1"/>
    <col min="10501" max="10503" width="8.8984375" style="7" customWidth="1"/>
    <col min="10504" max="10512" width="8.69921875" style="7" customWidth="1"/>
    <col min="10513" max="10513" width="19" style="7" customWidth="1"/>
    <col min="10514" max="10514" width="2.296875" style="7" customWidth="1"/>
    <col min="10515" max="10515" width="5" style="7" customWidth="1"/>
    <col min="10516" max="10752" width="9.09765625" style="7"/>
    <col min="10753" max="10753" width="0.8984375" style="7" customWidth="1"/>
    <col min="10754" max="10754" width="5.8984375" style="7" customWidth="1"/>
    <col min="10755" max="10755" width="4.3984375" style="7" customWidth="1"/>
    <col min="10756" max="10756" width="7.69921875" style="7" customWidth="1"/>
    <col min="10757" max="10759" width="8.8984375" style="7" customWidth="1"/>
    <col min="10760" max="10768" width="8.69921875" style="7" customWidth="1"/>
    <col min="10769" max="10769" width="19" style="7" customWidth="1"/>
    <col min="10770" max="10770" width="2.296875" style="7" customWidth="1"/>
    <col min="10771" max="10771" width="5" style="7" customWidth="1"/>
    <col min="10772" max="11008" width="9.09765625" style="7"/>
    <col min="11009" max="11009" width="0.8984375" style="7" customWidth="1"/>
    <col min="11010" max="11010" width="5.8984375" style="7" customWidth="1"/>
    <col min="11011" max="11011" width="4.3984375" style="7" customWidth="1"/>
    <col min="11012" max="11012" width="7.69921875" style="7" customWidth="1"/>
    <col min="11013" max="11015" width="8.8984375" style="7" customWidth="1"/>
    <col min="11016" max="11024" width="8.69921875" style="7" customWidth="1"/>
    <col min="11025" max="11025" width="19" style="7" customWidth="1"/>
    <col min="11026" max="11026" width="2.296875" style="7" customWidth="1"/>
    <col min="11027" max="11027" width="5" style="7" customWidth="1"/>
    <col min="11028" max="11264" width="9.09765625" style="7"/>
    <col min="11265" max="11265" width="0.8984375" style="7" customWidth="1"/>
    <col min="11266" max="11266" width="5.8984375" style="7" customWidth="1"/>
    <col min="11267" max="11267" width="4.3984375" style="7" customWidth="1"/>
    <col min="11268" max="11268" width="7.69921875" style="7" customWidth="1"/>
    <col min="11269" max="11271" width="8.8984375" style="7" customWidth="1"/>
    <col min="11272" max="11280" width="8.69921875" style="7" customWidth="1"/>
    <col min="11281" max="11281" width="19" style="7" customWidth="1"/>
    <col min="11282" max="11282" width="2.296875" style="7" customWidth="1"/>
    <col min="11283" max="11283" width="5" style="7" customWidth="1"/>
    <col min="11284" max="11520" width="9.09765625" style="7"/>
    <col min="11521" max="11521" width="0.8984375" style="7" customWidth="1"/>
    <col min="11522" max="11522" width="5.8984375" style="7" customWidth="1"/>
    <col min="11523" max="11523" width="4.3984375" style="7" customWidth="1"/>
    <col min="11524" max="11524" width="7.69921875" style="7" customWidth="1"/>
    <col min="11525" max="11527" width="8.8984375" style="7" customWidth="1"/>
    <col min="11528" max="11536" width="8.69921875" style="7" customWidth="1"/>
    <col min="11537" max="11537" width="19" style="7" customWidth="1"/>
    <col min="11538" max="11538" width="2.296875" style="7" customWidth="1"/>
    <col min="11539" max="11539" width="5" style="7" customWidth="1"/>
    <col min="11540" max="11776" width="9.09765625" style="7"/>
    <col min="11777" max="11777" width="0.8984375" style="7" customWidth="1"/>
    <col min="11778" max="11778" width="5.8984375" style="7" customWidth="1"/>
    <col min="11779" max="11779" width="4.3984375" style="7" customWidth="1"/>
    <col min="11780" max="11780" width="7.69921875" style="7" customWidth="1"/>
    <col min="11781" max="11783" width="8.8984375" style="7" customWidth="1"/>
    <col min="11784" max="11792" width="8.69921875" style="7" customWidth="1"/>
    <col min="11793" max="11793" width="19" style="7" customWidth="1"/>
    <col min="11794" max="11794" width="2.296875" style="7" customWidth="1"/>
    <col min="11795" max="11795" width="5" style="7" customWidth="1"/>
    <col min="11796" max="12032" width="9.09765625" style="7"/>
    <col min="12033" max="12033" width="0.8984375" style="7" customWidth="1"/>
    <col min="12034" max="12034" width="5.8984375" style="7" customWidth="1"/>
    <col min="12035" max="12035" width="4.3984375" style="7" customWidth="1"/>
    <col min="12036" max="12036" width="7.69921875" style="7" customWidth="1"/>
    <col min="12037" max="12039" width="8.8984375" style="7" customWidth="1"/>
    <col min="12040" max="12048" width="8.69921875" style="7" customWidth="1"/>
    <col min="12049" max="12049" width="19" style="7" customWidth="1"/>
    <col min="12050" max="12050" width="2.296875" style="7" customWidth="1"/>
    <col min="12051" max="12051" width="5" style="7" customWidth="1"/>
    <col min="12052" max="12288" width="9.09765625" style="7"/>
    <col min="12289" max="12289" width="0.8984375" style="7" customWidth="1"/>
    <col min="12290" max="12290" width="5.8984375" style="7" customWidth="1"/>
    <col min="12291" max="12291" width="4.3984375" style="7" customWidth="1"/>
    <col min="12292" max="12292" width="7.69921875" style="7" customWidth="1"/>
    <col min="12293" max="12295" width="8.8984375" style="7" customWidth="1"/>
    <col min="12296" max="12304" width="8.69921875" style="7" customWidth="1"/>
    <col min="12305" max="12305" width="19" style="7" customWidth="1"/>
    <col min="12306" max="12306" width="2.296875" style="7" customWidth="1"/>
    <col min="12307" max="12307" width="5" style="7" customWidth="1"/>
    <col min="12308" max="12544" width="9.09765625" style="7"/>
    <col min="12545" max="12545" width="0.8984375" style="7" customWidth="1"/>
    <col min="12546" max="12546" width="5.8984375" style="7" customWidth="1"/>
    <col min="12547" max="12547" width="4.3984375" style="7" customWidth="1"/>
    <col min="12548" max="12548" width="7.69921875" style="7" customWidth="1"/>
    <col min="12549" max="12551" width="8.8984375" style="7" customWidth="1"/>
    <col min="12552" max="12560" width="8.69921875" style="7" customWidth="1"/>
    <col min="12561" max="12561" width="19" style="7" customWidth="1"/>
    <col min="12562" max="12562" width="2.296875" style="7" customWidth="1"/>
    <col min="12563" max="12563" width="5" style="7" customWidth="1"/>
    <col min="12564" max="12800" width="9.09765625" style="7"/>
    <col min="12801" max="12801" width="0.8984375" style="7" customWidth="1"/>
    <col min="12802" max="12802" width="5.8984375" style="7" customWidth="1"/>
    <col min="12803" max="12803" width="4.3984375" style="7" customWidth="1"/>
    <col min="12804" max="12804" width="7.69921875" style="7" customWidth="1"/>
    <col min="12805" max="12807" width="8.8984375" style="7" customWidth="1"/>
    <col min="12808" max="12816" width="8.69921875" style="7" customWidth="1"/>
    <col min="12817" max="12817" width="19" style="7" customWidth="1"/>
    <col min="12818" max="12818" width="2.296875" style="7" customWidth="1"/>
    <col min="12819" max="12819" width="5" style="7" customWidth="1"/>
    <col min="12820" max="13056" width="9.09765625" style="7"/>
    <col min="13057" max="13057" width="0.8984375" style="7" customWidth="1"/>
    <col min="13058" max="13058" width="5.8984375" style="7" customWidth="1"/>
    <col min="13059" max="13059" width="4.3984375" style="7" customWidth="1"/>
    <col min="13060" max="13060" width="7.69921875" style="7" customWidth="1"/>
    <col min="13061" max="13063" width="8.8984375" style="7" customWidth="1"/>
    <col min="13064" max="13072" width="8.69921875" style="7" customWidth="1"/>
    <col min="13073" max="13073" width="19" style="7" customWidth="1"/>
    <col min="13074" max="13074" width="2.296875" style="7" customWidth="1"/>
    <col min="13075" max="13075" width="5" style="7" customWidth="1"/>
    <col min="13076" max="13312" width="9.09765625" style="7"/>
    <col min="13313" max="13313" width="0.8984375" style="7" customWidth="1"/>
    <col min="13314" max="13314" width="5.8984375" style="7" customWidth="1"/>
    <col min="13315" max="13315" width="4.3984375" style="7" customWidth="1"/>
    <col min="13316" max="13316" width="7.69921875" style="7" customWidth="1"/>
    <col min="13317" max="13319" width="8.8984375" style="7" customWidth="1"/>
    <col min="13320" max="13328" width="8.69921875" style="7" customWidth="1"/>
    <col min="13329" max="13329" width="19" style="7" customWidth="1"/>
    <col min="13330" max="13330" width="2.296875" style="7" customWidth="1"/>
    <col min="13331" max="13331" width="5" style="7" customWidth="1"/>
    <col min="13332" max="13568" width="9.09765625" style="7"/>
    <col min="13569" max="13569" width="0.8984375" style="7" customWidth="1"/>
    <col min="13570" max="13570" width="5.8984375" style="7" customWidth="1"/>
    <col min="13571" max="13571" width="4.3984375" style="7" customWidth="1"/>
    <col min="13572" max="13572" width="7.69921875" style="7" customWidth="1"/>
    <col min="13573" max="13575" width="8.8984375" style="7" customWidth="1"/>
    <col min="13576" max="13584" width="8.69921875" style="7" customWidth="1"/>
    <col min="13585" max="13585" width="19" style="7" customWidth="1"/>
    <col min="13586" max="13586" width="2.296875" style="7" customWidth="1"/>
    <col min="13587" max="13587" width="5" style="7" customWidth="1"/>
    <col min="13588" max="13824" width="9.09765625" style="7"/>
    <col min="13825" max="13825" width="0.8984375" style="7" customWidth="1"/>
    <col min="13826" max="13826" width="5.8984375" style="7" customWidth="1"/>
    <col min="13827" max="13827" width="4.3984375" style="7" customWidth="1"/>
    <col min="13828" max="13828" width="7.69921875" style="7" customWidth="1"/>
    <col min="13829" max="13831" width="8.8984375" style="7" customWidth="1"/>
    <col min="13832" max="13840" width="8.69921875" style="7" customWidth="1"/>
    <col min="13841" max="13841" width="19" style="7" customWidth="1"/>
    <col min="13842" max="13842" width="2.296875" style="7" customWidth="1"/>
    <col min="13843" max="13843" width="5" style="7" customWidth="1"/>
    <col min="13844" max="14080" width="9.09765625" style="7"/>
    <col min="14081" max="14081" width="0.8984375" style="7" customWidth="1"/>
    <col min="14082" max="14082" width="5.8984375" style="7" customWidth="1"/>
    <col min="14083" max="14083" width="4.3984375" style="7" customWidth="1"/>
    <col min="14084" max="14084" width="7.69921875" style="7" customWidth="1"/>
    <col min="14085" max="14087" width="8.8984375" style="7" customWidth="1"/>
    <col min="14088" max="14096" width="8.69921875" style="7" customWidth="1"/>
    <col min="14097" max="14097" width="19" style="7" customWidth="1"/>
    <col min="14098" max="14098" width="2.296875" style="7" customWidth="1"/>
    <col min="14099" max="14099" width="5" style="7" customWidth="1"/>
    <col min="14100" max="14336" width="9.09765625" style="7"/>
    <col min="14337" max="14337" width="0.8984375" style="7" customWidth="1"/>
    <col min="14338" max="14338" width="5.8984375" style="7" customWidth="1"/>
    <col min="14339" max="14339" width="4.3984375" style="7" customWidth="1"/>
    <col min="14340" max="14340" width="7.69921875" style="7" customWidth="1"/>
    <col min="14341" max="14343" width="8.8984375" style="7" customWidth="1"/>
    <col min="14344" max="14352" width="8.69921875" style="7" customWidth="1"/>
    <col min="14353" max="14353" width="19" style="7" customWidth="1"/>
    <col min="14354" max="14354" width="2.296875" style="7" customWidth="1"/>
    <col min="14355" max="14355" width="5" style="7" customWidth="1"/>
    <col min="14356" max="14592" width="9.09765625" style="7"/>
    <col min="14593" max="14593" width="0.8984375" style="7" customWidth="1"/>
    <col min="14594" max="14594" width="5.8984375" style="7" customWidth="1"/>
    <col min="14595" max="14595" width="4.3984375" style="7" customWidth="1"/>
    <col min="14596" max="14596" width="7.69921875" style="7" customWidth="1"/>
    <col min="14597" max="14599" width="8.8984375" style="7" customWidth="1"/>
    <col min="14600" max="14608" width="8.69921875" style="7" customWidth="1"/>
    <col min="14609" max="14609" width="19" style="7" customWidth="1"/>
    <col min="14610" max="14610" width="2.296875" style="7" customWidth="1"/>
    <col min="14611" max="14611" width="5" style="7" customWidth="1"/>
    <col min="14612" max="14848" width="9.09765625" style="7"/>
    <col min="14849" max="14849" width="0.8984375" style="7" customWidth="1"/>
    <col min="14850" max="14850" width="5.8984375" style="7" customWidth="1"/>
    <col min="14851" max="14851" width="4.3984375" style="7" customWidth="1"/>
    <col min="14852" max="14852" width="7.69921875" style="7" customWidth="1"/>
    <col min="14853" max="14855" width="8.8984375" style="7" customWidth="1"/>
    <col min="14856" max="14864" width="8.69921875" style="7" customWidth="1"/>
    <col min="14865" max="14865" width="19" style="7" customWidth="1"/>
    <col min="14866" max="14866" width="2.296875" style="7" customWidth="1"/>
    <col min="14867" max="14867" width="5" style="7" customWidth="1"/>
    <col min="14868" max="15104" width="9.09765625" style="7"/>
    <col min="15105" max="15105" width="0.8984375" style="7" customWidth="1"/>
    <col min="15106" max="15106" width="5.8984375" style="7" customWidth="1"/>
    <col min="15107" max="15107" width="4.3984375" style="7" customWidth="1"/>
    <col min="15108" max="15108" width="7.69921875" style="7" customWidth="1"/>
    <col min="15109" max="15111" width="8.8984375" style="7" customWidth="1"/>
    <col min="15112" max="15120" width="8.69921875" style="7" customWidth="1"/>
    <col min="15121" max="15121" width="19" style="7" customWidth="1"/>
    <col min="15122" max="15122" width="2.296875" style="7" customWidth="1"/>
    <col min="15123" max="15123" width="5" style="7" customWidth="1"/>
    <col min="15124" max="15360" width="9.09765625" style="7"/>
    <col min="15361" max="15361" width="0.8984375" style="7" customWidth="1"/>
    <col min="15362" max="15362" width="5.8984375" style="7" customWidth="1"/>
    <col min="15363" max="15363" width="4.3984375" style="7" customWidth="1"/>
    <col min="15364" max="15364" width="7.69921875" style="7" customWidth="1"/>
    <col min="15365" max="15367" width="8.8984375" style="7" customWidth="1"/>
    <col min="15368" max="15376" width="8.69921875" style="7" customWidth="1"/>
    <col min="15377" max="15377" width="19" style="7" customWidth="1"/>
    <col min="15378" max="15378" width="2.296875" style="7" customWidth="1"/>
    <col min="15379" max="15379" width="5" style="7" customWidth="1"/>
    <col min="15380" max="15616" width="9.09765625" style="7"/>
    <col min="15617" max="15617" width="0.8984375" style="7" customWidth="1"/>
    <col min="15618" max="15618" width="5.8984375" style="7" customWidth="1"/>
    <col min="15619" max="15619" width="4.3984375" style="7" customWidth="1"/>
    <col min="15620" max="15620" width="7.69921875" style="7" customWidth="1"/>
    <col min="15621" max="15623" width="8.8984375" style="7" customWidth="1"/>
    <col min="15624" max="15632" width="8.69921875" style="7" customWidth="1"/>
    <col min="15633" max="15633" width="19" style="7" customWidth="1"/>
    <col min="15634" max="15634" width="2.296875" style="7" customWidth="1"/>
    <col min="15635" max="15635" width="5" style="7" customWidth="1"/>
    <col min="15636" max="15872" width="9.09765625" style="7"/>
    <col min="15873" max="15873" width="0.8984375" style="7" customWidth="1"/>
    <col min="15874" max="15874" width="5.8984375" style="7" customWidth="1"/>
    <col min="15875" max="15875" width="4.3984375" style="7" customWidth="1"/>
    <col min="15876" max="15876" width="7.69921875" style="7" customWidth="1"/>
    <col min="15877" max="15879" width="8.8984375" style="7" customWidth="1"/>
    <col min="15880" max="15888" width="8.69921875" style="7" customWidth="1"/>
    <col min="15889" max="15889" width="19" style="7" customWidth="1"/>
    <col min="15890" max="15890" width="2.296875" style="7" customWidth="1"/>
    <col min="15891" max="15891" width="5" style="7" customWidth="1"/>
    <col min="15892" max="16128" width="9.09765625" style="7"/>
    <col min="16129" max="16129" width="0.8984375" style="7" customWidth="1"/>
    <col min="16130" max="16130" width="5.8984375" style="7" customWidth="1"/>
    <col min="16131" max="16131" width="4.3984375" style="7" customWidth="1"/>
    <col min="16132" max="16132" width="7.69921875" style="7" customWidth="1"/>
    <col min="16133" max="16135" width="8.8984375" style="7" customWidth="1"/>
    <col min="16136" max="16144" width="8.69921875" style="7" customWidth="1"/>
    <col min="16145" max="16145" width="19" style="7" customWidth="1"/>
    <col min="16146" max="16146" width="2.296875" style="7" customWidth="1"/>
    <col min="16147" max="16147" width="5" style="7" customWidth="1"/>
    <col min="16148" max="16384" width="9.09765625" style="7"/>
  </cols>
  <sheetData>
    <row r="1" spans="1:25" s="1" customFormat="1">
      <c r="B1" s="1" t="s">
        <v>11</v>
      </c>
      <c r="C1" s="2">
        <v>7.2</v>
      </c>
      <c r="D1" s="1" t="s">
        <v>283</v>
      </c>
      <c r="Q1" s="33"/>
    </row>
    <row r="2" spans="1:25" s="3" customFormat="1">
      <c r="B2" s="1" t="s">
        <v>117</v>
      </c>
      <c r="C2" s="2">
        <v>7.2</v>
      </c>
      <c r="D2" s="1" t="s">
        <v>279</v>
      </c>
      <c r="E2" s="1"/>
      <c r="Q2" s="34"/>
    </row>
    <row r="3" spans="1:25" ht="14.25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18.75">
      <c r="A4" s="56"/>
      <c r="B4" s="56"/>
      <c r="C4" s="56"/>
      <c r="D4" s="56"/>
      <c r="E4" s="274" t="s">
        <v>274</v>
      </c>
      <c r="F4" s="275"/>
      <c r="G4" s="275"/>
      <c r="H4" s="275"/>
      <c r="I4" s="275"/>
      <c r="J4" s="276"/>
      <c r="K4" s="274" t="s">
        <v>275</v>
      </c>
      <c r="L4" s="275"/>
      <c r="M4" s="275"/>
      <c r="N4" s="275"/>
      <c r="O4" s="275"/>
      <c r="P4" s="275"/>
      <c r="Q4" s="266" t="s">
        <v>27</v>
      </c>
    </row>
    <row r="5" spans="1:25" s="31" customFormat="1" ht="21.75" customHeight="1">
      <c r="A5" s="96"/>
      <c r="B5" s="96"/>
      <c r="C5" s="96"/>
      <c r="D5" s="96"/>
      <c r="E5" s="279" t="s">
        <v>28</v>
      </c>
      <c r="F5" s="280"/>
      <c r="G5" s="281"/>
      <c r="H5" s="285" t="s">
        <v>29</v>
      </c>
      <c r="I5" s="286"/>
      <c r="J5" s="287"/>
      <c r="K5" s="279" t="s">
        <v>28</v>
      </c>
      <c r="L5" s="280"/>
      <c r="M5" s="281"/>
      <c r="N5" s="285" t="s">
        <v>29</v>
      </c>
      <c r="O5" s="286"/>
      <c r="P5" s="287"/>
      <c r="Q5" s="268"/>
    </row>
    <row r="6" spans="1:25" s="31" customFormat="1" ht="21.75" customHeight="1">
      <c r="A6" s="277" t="s">
        <v>30</v>
      </c>
      <c r="B6" s="277"/>
      <c r="C6" s="277"/>
      <c r="D6" s="277"/>
      <c r="E6" s="282" t="s">
        <v>31</v>
      </c>
      <c r="F6" s="283"/>
      <c r="G6" s="284"/>
      <c r="H6" s="270" t="s">
        <v>32</v>
      </c>
      <c r="I6" s="271"/>
      <c r="J6" s="288"/>
      <c r="K6" s="282" t="s">
        <v>31</v>
      </c>
      <c r="L6" s="283"/>
      <c r="M6" s="284"/>
      <c r="N6" s="270" t="s">
        <v>32</v>
      </c>
      <c r="O6" s="271"/>
      <c r="P6" s="288"/>
      <c r="Q6" s="268"/>
    </row>
    <row r="7" spans="1:25" s="31" customFormat="1" ht="18.75">
      <c r="A7" s="277"/>
      <c r="B7" s="277"/>
      <c r="C7" s="277"/>
      <c r="D7" s="278"/>
      <c r="E7" s="131" t="s">
        <v>1</v>
      </c>
      <c r="F7" s="131" t="s">
        <v>2</v>
      </c>
      <c r="G7" s="58" t="s">
        <v>3</v>
      </c>
      <c r="H7" s="131" t="s">
        <v>1</v>
      </c>
      <c r="I7" s="131" t="s">
        <v>2</v>
      </c>
      <c r="J7" s="58" t="s">
        <v>3</v>
      </c>
      <c r="K7" s="131" t="s">
        <v>1</v>
      </c>
      <c r="L7" s="131" t="s">
        <v>2</v>
      </c>
      <c r="M7" s="58" t="s">
        <v>3</v>
      </c>
      <c r="N7" s="131" t="s">
        <v>1</v>
      </c>
      <c r="O7" s="131" t="s">
        <v>2</v>
      </c>
      <c r="P7" s="131" t="s">
        <v>3</v>
      </c>
      <c r="Q7" s="268"/>
    </row>
    <row r="8" spans="1:25" s="31" customFormat="1" ht="18.75">
      <c r="A8" s="59"/>
      <c r="B8" s="59"/>
      <c r="C8" s="59"/>
      <c r="D8" s="205"/>
      <c r="E8" s="60" t="s">
        <v>0</v>
      </c>
      <c r="F8" s="60" t="s">
        <v>4</v>
      </c>
      <c r="G8" s="61" t="s">
        <v>5</v>
      </c>
      <c r="H8" s="60" t="s">
        <v>0</v>
      </c>
      <c r="I8" s="60" t="s">
        <v>4</v>
      </c>
      <c r="J8" s="61" t="s">
        <v>5</v>
      </c>
      <c r="K8" s="60" t="s">
        <v>0</v>
      </c>
      <c r="L8" s="60" t="s">
        <v>4</v>
      </c>
      <c r="M8" s="61" t="s">
        <v>5</v>
      </c>
      <c r="N8" s="60" t="s">
        <v>0</v>
      </c>
      <c r="O8" s="60" t="s">
        <v>4</v>
      </c>
      <c r="P8" s="60" t="s">
        <v>5</v>
      </c>
      <c r="Q8" s="270"/>
    </row>
    <row r="9" spans="1:25" s="39" customFormat="1" ht="39.75" customHeight="1">
      <c r="A9" s="273">
        <v>2554</v>
      </c>
      <c r="B9" s="273"/>
      <c r="C9" s="273"/>
      <c r="D9" s="273"/>
      <c r="E9" s="204">
        <v>5028</v>
      </c>
      <c r="F9" s="99">
        <v>2565</v>
      </c>
      <c r="G9" s="99">
        <v>2463</v>
      </c>
      <c r="H9" s="100">
        <f t="shared" ref="H9:H10" si="0">E9*1000/W9</f>
        <v>6.5988668532933303</v>
      </c>
      <c r="I9" s="100">
        <f t="shared" ref="I9:I11" si="1">F9*1000/X9</f>
        <v>6.8337676039452022</v>
      </c>
      <c r="J9" s="101">
        <f t="shared" ref="J9:J11" si="2">G9*1000/Y9</f>
        <v>6.3708106681979375</v>
      </c>
      <c r="K9" s="102">
        <v>7001</v>
      </c>
      <c r="L9" s="99">
        <v>3928</v>
      </c>
      <c r="M9" s="102">
        <v>3073</v>
      </c>
      <c r="N9" s="100">
        <f t="shared" ref="N9:N10" si="3">K9*1000/W9</f>
        <v>9.1882790055502408</v>
      </c>
      <c r="O9" s="100">
        <f t="shared" ref="O9:O11" si="4">L9*1000/X9</f>
        <v>10.465122474969494</v>
      </c>
      <c r="P9" s="101">
        <f t="shared" ref="P9:P11" si="5">M9*1000/Y9</f>
        <v>7.9486403505368504</v>
      </c>
      <c r="Q9" s="48">
        <v>2011</v>
      </c>
      <c r="U9" s="174">
        <v>2553</v>
      </c>
      <c r="V9" s="174"/>
      <c r="W9" s="64">
        <v>761949</v>
      </c>
      <c r="X9" s="197">
        <v>375342</v>
      </c>
      <c r="Y9" s="197">
        <v>386607</v>
      </c>
    </row>
    <row r="10" spans="1:25" s="39" customFormat="1" ht="39.75" customHeight="1">
      <c r="A10" s="273">
        <v>2555</v>
      </c>
      <c r="B10" s="273"/>
      <c r="C10" s="273"/>
      <c r="D10" s="273"/>
      <c r="E10" s="103">
        <v>5339</v>
      </c>
      <c r="F10" s="103">
        <v>2764</v>
      </c>
      <c r="G10" s="103">
        <v>2575</v>
      </c>
      <c r="H10" s="100">
        <f t="shared" si="0"/>
        <v>7.0478684785105354</v>
      </c>
      <c r="I10" s="100">
        <f t="shared" si="1"/>
        <v>7.4081221321669029</v>
      </c>
      <c r="J10" s="101">
        <f t="shared" si="2"/>
        <v>6.6982285461592488</v>
      </c>
      <c r="K10" s="103">
        <v>6827</v>
      </c>
      <c r="L10" s="103">
        <v>3873</v>
      </c>
      <c r="M10" s="103">
        <v>2954</v>
      </c>
      <c r="N10" s="100">
        <f t="shared" si="3"/>
        <v>9.0121367489776034</v>
      </c>
      <c r="O10" s="100">
        <f t="shared" si="4"/>
        <v>10.380483725717227</v>
      </c>
      <c r="P10" s="101">
        <f t="shared" si="5"/>
        <v>7.684103738001717</v>
      </c>
      <c r="Q10" s="48">
        <v>2012</v>
      </c>
      <c r="U10" s="174">
        <v>2554</v>
      </c>
      <c r="V10" s="174"/>
      <c r="W10" s="198">
        <v>757534</v>
      </c>
      <c r="X10" s="199">
        <v>373104</v>
      </c>
      <c r="Y10" s="199">
        <v>384430</v>
      </c>
    </row>
    <row r="11" spans="1:25" s="39" customFormat="1" ht="39.75" customHeight="1">
      <c r="A11" s="273">
        <v>2556</v>
      </c>
      <c r="B11" s="273"/>
      <c r="C11" s="273"/>
      <c r="D11" s="273"/>
      <c r="E11" s="103">
        <v>4917</v>
      </c>
      <c r="F11" s="103">
        <v>2500</v>
      </c>
      <c r="G11" s="103">
        <v>2417</v>
      </c>
      <c r="H11" s="100">
        <f>E11*1000/W11</f>
        <v>6.4969985901367711</v>
      </c>
      <c r="I11" s="100">
        <f t="shared" si="1"/>
        <v>6.7068001588170274</v>
      </c>
      <c r="J11" s="101">
        <f t="shared" si="2"/>
        <v>6.2933694392730208</v>
      </c>
      <c r="K11" s="103">
        <v>7080</v>
      </c>
      <c r="L11" s="103">
        <v>4056</v>
      </c>
      <c r="M11" s="103">
        <v>3024</v>
      </c>
      <c r="N11" s="100">
        <f>K11*1000/W11</f>
        <v>9.3550437295441</v>
      </c>
      <c r="O11" s="100">
        <f t="shared" si="4"/>
        <v>10.881112577664746</v>
      </c>
      <c r="P11" s="101">
        <f t="shared" si="5"/>
        <v>7.8738722318417933</v>
      </c>
      <c r="Q11" s="48">
        <v>2013</v>
      </c>
      <c r="U11" s="174">
        <v>2555</v>
      </c>
      <c r="V11" s="174"/>
      <c r="W11" s="64">
        <v>756811</v>
      </c>
      <c r="X11" s="200">
        <v>372756</v>
      </c>
      <c r="Y11" s="200">
        <v>384055</v>
      </c>
    </row>
    <row r="12" spans="1:25" s="39" customFormat="1" ht="39.75" customHeight="1">
      <c r="A12" s="273">
        <v>2557</v>
      </c>
      <c r="B12" s="273"/>
      <c r="C12" s="273"/>
      <c r="D12" s="273"/>
      <c r="E12" s="103">
        <v>4729</v>
      </c>
      <c r="F12" s="103">
        <v>2398</v>
      </c>
      <c r="G12" s="103">
        <v>2331</v>
      </c>
      <c r="H12" s="100">
        <f>E12*1000/W12</f>
        <v>6.2647212338149227</v>
      </c>
      <c r="I12" s="100">
        <f>F12*1000/X12</f>
        <v>6.4589287012920549</v>
      </c>
      <c r="J12" s="101">
        <f>G12*1000/Y12</f>
        <v>6.0767532254238219</v>
      </c>
      <c r="K12" s="104">
        <v>6970</v>
      </c>
      <c r="L12" s="105">
        <v>3960</v>
      </c>
      <c r="M12" s="103">
        <v>3010</v>
      </c>
      <c r="N12" s="100">
        <f>K12*1000/W12</f>
        <v>9.2334757876274072</v>
      </c>
      <c r="O12" s="100">
        <f t="shared" ref="O12:P14" si="6">L12*1000/X12</f>
        <v>10.666120791124495</v>
      </c>
      <c r="P12" s="101">
        <f t="shared" si="6"/>
        <v>7.8468585193160463</v>
      </c>
      <c r="Q12" s="48">
        <v>2014</v>
      </c>
      <c r="U12" s="174">
        <v>2556</v>
      </c>
      <c r="V12" s="174"/>
      <c r="W12" s="64">
        <v>754862</v>
      </c>
      <c r="X12" s="201">
        <v>371269</v>
      </c>
      <c r="Y12" s="201">
        <v>383593</v>
      </c>
    </row>
    <row r="13" spans="1:25" s="39" customFormat="1" ht="39.75" customHeight="1">
      <c r="A13" s="273">
        <v>2558</v>
      </c>
      <c r="B13" s="273"/>
      <c r="C13" s="273"/>
      <c r="D13" s="273"/>
      <c r="E13" s="106">
        <v>4546</v>
      </c>
      <c r="F13" s="106">
        <v>2351</v>
      </c>
      <c r="G13" s="106">
        <v>2195</v>
      </c>
      <c r="H13" s="100">
        <f>E13*1000/W13</f>
        <v>6.0370803691304138</v>
      </c>
      <c r="I13" s="100">
        <f>F13*1000/X13</f>
        <v>6.3571639099126873</v>
      </c>
      <c r="J13" s="101">
        <f>G13*1000/Y13</f>
        <v>5.7281690214356171</v>
      </c>
      <c r="K13" s="107">
        <v>6978</v>
      </c>
      <c r="L13" s="108">
        <v>3962</v>
      </c>
      <c r="M13" s="106">
        <v>3016</v>
      </c>
      <c r="N13" s="100">
        <f>K13*1000/W13</f>
        <v>9.2667722867998297</v>
      </c>
      <c r="O13" s="100">
        <f t="shared" si="6"/>
        <v>10.713348962600623</v>
      </c>
      <c r="P13" s="101">
        <f t="shared" si="6"/>
        <v>7.870686910546616</v>
      </c>
      <c r="Q13" s="48">
        <v>2015</v>
      </c>
      <c r="U13" s="174">
        <v>2557</v>
      </c>
      <c r="V13" s="174"/>
      <c r="W13" s="174">
        <v>753013</v>
      </c>
      <c r="X13" s="202">
        <v>369819</v>
      </c>
      <c r="Y13" s="202">
        <v>383194</v>
      </c>
    </row>
    <row r="14" spans="1:25" s="39" customFormat="1" ht="39.75" customHeight="1">
      <c r="A14" s="273">
        <v>2559</v>
      </c>
      <c r="B14" s="273"/>
      <c r="C14" s="273"/>
      <c r="D14" s="289"/>
      <c r="E14" s="106">
        <v>4546</v>
      </c>
      <c r="F14" s="106">
        <v>2264</v>
      </c>
      <c r="G14" s="106">
        <v>2148</v>
      </c>
      <c r="H14" s="100">
        <v>5.87</v>
      </c>
      <c r="I14" s="100">
        <v>6.14</v>
      </c>
      <c r="J14" s="101">
        <v>5.61</v>
      </c>
      <c r="K14" s="107">
        <f>SUM(L14:M14)</f>
        <v>7875</v>
      </c>
      <c r="L14" s="108">
        <v>4369</v>
      </c>
      <c r="M14" s="106">
        <v>3506</v>
      </c>
      <c r="N14" s="100">
        <f>K14*1000/W14</f>
        <v>10.467119289272631</v>
      </c>
      <c r="O14" s="100">
        <f t="shared" si="6"/>
        <v>11.839049624288343</v>
      </c>
      <c r="P14" s="101">
        <f t="shared" si="6"/>
        <v>9.1463335098598311</v>
      </c>
      <c r="Q14" s="48">
        <v>2016</v>
      </c>
      <c r="U14" s="174">
        <v>2558</v>
      </c>
      <c r="W14" s="39">
        <v>752356</v>
      </c>
      <c r="X14" s="39">
        <v>369033</v>
      </c>
      <c r="Y14" s="39">
        <v>383323</v>
      </c>
    </row>
    <row r="15" spans="1:25" ht="6" customHeight="1">
      <c r="E15" s="65"/>
      <c r="F15" s="65"/>
      <c r="G15" s="65"/>
      <c r="H15" s="66"/>
      <c r="I15" s="66"/>
      <c r="J15" s="65"/>
      <c r="L15" s="66"/>
      <c r="M15" s="65"/>
      <c r="N15" s="66"/>
      <c r="O15" s="66"/>
      <c r="P15" s="66"/>
      <c r="Q15" s="67"/>
    </row>
    <row r="16" spans="1:25" ht="9.7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 s="39" customFormat="1" ht="21" customHeight="1">
      <c r="B17" s="203" t="s">
        <v>21</v>
      </c>
      <c r="C17" s="39" t="s">
        <v>276</v>
      </c>
      <c r="Q17" s="38"/>
    </row>
    <row r="18" spans="2:17" s="39" customFormat="1" ht="21" customHeight="1">
      <c r="B18" s="182" t="s">
        <v>277</v>
      </c>
      <c r="C18" s="39" t="s">
        <v>278</v>
      </c>
      <c r="Q18" s="38"/>
    </row>
    <row r="19" spans="2:17" ht="21" customHeight="1"/>
    <row r="20" spans="2:17" ht="21" customHeight="1"/>
    <row r="21" spans="2:17" ht="21" customHeight="1"/>
    <row r="22" spans="2:17" ht="21" customHeight="1"/>
    <row r="23" spans="2:17" ht="21" customHeight="1"/>
    <row r="24" spans="2:17" ht="21" customHeight="1"/>
    <row r="25" spans="2:17" ht="6" customHeight="1"/>
    <row r="26" spans="2:17" ht="6" customHeight="1"/>
  </sheetData>
  <mergeCells count="19">
    <mergeCell ref="A11:D11"/>
    <mergeCell ref="A12:D12"/>
    <mergeCell ref="A13:D13"/>
    <mergeCell ref="A14:D14"/>
    <mergeCell ref="A10:D10"/>
    <mergeCell ref="A9:D9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view="pageBreakPreview" zoomScale="70" zoomScaleNormal="100" zoomScaleSheetLayoutView="70" workbookViewId="0">
      <selection activeCell="Q21" sqref="Q21"/>
    </sheetView>
  </sheetViews>
  <sheetFormatPr defaultColWidth="9.09765625" defaultRowHeight="21.75"/>
  <cols>
    <col min="1" max="1" width="1.59765625" style="74" customWidth="1"/>
    <col min="2" max="2" width="1.3984375" style="74" customWidth="1"/>
    <col min="3" max="3" width="2.59765625" style="74" customWidth="1"/>
    <col min="4" max="4" width="1.69921875" style="74" customWidth="1"/>
    <col min="5" max="5" width="4.09765625" style="74" customWidth="1"/>
    <col min="6" max="6" width="3.296875" style="74" customWidth="1"/>
    <col min="7" max="21" width="4.296875" style="74" customWidth="1"/>
    <col min="22" max="22" width="1" style="74" customWidth="1"/>
    <col min="23" max="23" width="1.59765625" style="74" customWidth="1"/>
    <col min="24" max="24" width="1.296875" style="74" customWidth="1"/>
    <col min="25" max="25" width="1.09765625" style="74" customWidth="1"/>
    <col min="26" max="26" width="14.796875" style="74" customWidth="1"/>
    <col min="27" max="27" width="8.19921875" style="74" hidden="1" customWidth="1"/>
    <col min="28" max="28" width="2.296875" style="74" customWidth="1"/>
    <col min="29" max="29" width="3" style="74" customWidth="1"/>
    <col min="30" max="16384" width="9.09765625" style="74"/>
  </cols>
  <sheetData>
    <row r="1" spans="1:27" s="70" customFormat="1" ht="23.25" customHeight="1">
      <c r="B1" s="71" t="s">
        <v>11</v>
      </c>
      <c r="C1" s="71"/>
      <c r="D1" s="71"/>
      <c r="E1" s="72">
        <v>7.3</v>
      </c>
      <c r="F1" s="71" t="s">
        <v>155</v>
      </c>
    </row>
    <row r="2" spans="1:27" s="70" customFormat="1" ht="19.5" customHeight="1">
      <c r="B2" s="71" t="s">
        <v>117</v>
      </c>
      <c r="C2" s="71"/>
      <c r="D2" s="71"/>
      <c r="E2" s="72">
        <v>7.3</v>
      </c>
      <c r="F2" s="71" t="s">
        <v>156</v>
      </c>
    </row>
    <row r="3" spans="1:27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294" t="s">
        <v>47</v>
      </c>
      <c r="X3" s="294"/>
      <c r="Y3" s="294"/>
      <c r="Z3" s="294"/>
      <c r="AA3" s="294"/>
    </row>
    <row r="4" spans="1:27" ht="20.25" customHeight="1">
      <c r="A4" s="75"/>
      <c r="B4" s="75"/>
      <c r="C4" s="75"/>
      <c r="D4" s="75"/>
      <c r="E4" s="75"/>
      <c r="F4" s="76"/>
      <c r="G4" s="295" t="s">
        <v>140</v>
      </c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  <c r="S4" s="295" t="s">
        <v>142</v>
      </c>
      <c r="T4" s="296"/>
      <c r="U4" s="297"/>
      <c r="V4" s="77"/>
      <c r="W4" s="78"/>
      <c r="X4" s="78"/>
      <c r="Y4" s="78"/>
      <c r="Z4" s="78"/>
      <c r="AA4" s="78"/>
    </row>
    <row r="5" spans="1:27" s="80" customFormat="1" ht="20.25" customHeight="1">
      <c r="A5" s="298" t="s">
        <v>12</v>
      </c>
      <c r="B5" s="298"/>
      <c r="C5" s="298"/>
      <c r="D5" s="298"/>
      <c r="E5" s="298"/>
      <c r="F5" s="299"/>
      <c r="G5" s="302" t="s">
        <v>43</v>
      </c>
      <c r="H5" s="302"/>
      <c r="I5" s="303"/>
      <c r="J5" s="302" t="s">
        <v>46</v>
      </c>
      <c r="K5" s="302"/>
      <c r="L5" s="303"/>
      <c r="M5" s="304" t="s">
        <v>45</v>
      </c>
      <c r="N5" s="302"/>
      <c r="O5" s="303"/>
      <c r="P5" s="304" t="s">
        <v>44</v>
      </c>
      <c r="Q5" s="302"/>
      <c r="R5" s="303"/>
      <c r="S5" s="302" t="s">
        <v>43</v>
      </c>
      <c r="T5" s="302"/>
      <c r="U5" s="303"/>
      <c r="V5" s="79"/>
      <c r="W5" s="298" t="s">
        <v>13</v>
      </c>
      <c r="X5" s="298"/>
      <c r="Y5" s="298"/>
      <c r="Z5" s="298"/>
      <c r="AA5" s="298"/>
    </row>
    <row r="6" spans="1:27" s="80" customFormat="1" ht="20.25" customHeight="1">
      <c r="A6" s="298"/>
      <c r="B6" s="298"/>
      <c r="C6" s="298"/>
      <c r="D6" s="298"/>
      <c r="E6" s="298"/>
      <c r="F6" s="299"/>
      <c r="G6" s="291" t="s">
        <v>39</v>
      </c>
      <c r="H6" s="292"/>
      <c r="I6" s="293"/>
      <c r="J6" s="291" t="s">
        <v>42</v>
      </c>
      <c r="K6" s="292"/>
      <c r="L6" s="293"/>
      <c r="M6" s="291" t="s">
        <v>41</v>
      </c>
      <c r="N6" s="292"/>
      <c r="O6" s="293"/>
      <c r="P6" s="291" t="s">
        <v>40</v>
      </c>
      <c r="Q6" s="292"/>
      <c r="R6" s="293"/>
      <c r="S6" s="291" t="s">
        <v>39</v>
      </c>
      <c r="T6" s="292"/>
      <c r="U6" s="293"/>
      <c r="V6" s="79"/>
      <c r="W6" s="298"/>
      <c r="X6" s="298"/>
      <c r="Y6" s="298"/>
      <c r="Z6" s="298"/>
      <c r="AA6" s="298"/>
    </row>
    <row r="7" spans="1:27" s="80" customFormat="1" ht="20.25" customHeight="1">
      <c r="A7" s="298"/>
      <c r="B7" s="298"/>
      <c r="C7" s="298"/>
      <c r="D7" s="298"/>
      <c r="E7" s="298"/>
      <c r="F7" s="299"/>
      <c r="G7" s="81" t="s">
        <v>1</v>
      </c>
      <c r="H7" s="82" t="s">
        <v>2</v>
      </c>
      <c r="I7" s="83" t="s">
        <v>3</v>
      </c>
      <c r="J7" s="81" t="s">
        <v>1</v>
      </c>
      <c r="K7" s="82" t="s">
        <v>2</v>
      </c>
      <c r="L7" s="83" t="s">
        <v>3</v>
      </c>
      <c r="M7" s="81" t="s">
        <v>1</v>
      </c>
      <c r="N7" s="82" t="s">
        <v>2</v>
      </c>
      <c r="O7" s="83" t="s">
        <v>3</v>
      </c>
      <c r="P7" s="81" t="s">
        <v>1</v>
      </c>
      <c r="Q7" s="82" t="s">
        <v>2</v>
      </c>
      <c r="R7" s="83" t="s">
        <v>3</v>
      </c>
      <c r="S7" s="82" t="s">
        <v>1</v>
      </c>
      <c r="T7" s="82" t="s">
        <v>2</v>
      </c>
      <c r="U7" s="83" t="s">
        <v>3</v>
      </c>
      <c r="V7" s="84"/>
      <c r="W7" s="298"/>
      <c r="X7" s="298"/>
      <c r="Y7" s="298"/>
      <c r="Z7" s="298"/>
      <c r="AA7" s="298"/>
    </row>
    <row r="8" spans="1:27" s="80" customFormat="1" ht="20.25" customHeight="1">
      <c r="A8" s="300"/>
      <c r="B8" s="300"/>
      <c r="C8" s="300"/>
      <c r="D8" s="300"/>
      <c r="E8" s="300"/>
      <c r="F8" s="301"/>
      <c r="G8" s="85" t="s">
        <v>0</v>
      </c>
      <c r="H8" s="86" t="s">
        <v>4</v>
      </c>
      <c r="I8" s="87" t="s">
        <v>5</v>
      </c>
      <c r="J8" s="85" t="s">
        <v>0</v>
      </c>
      <c r="K8" s="86" t="s">
        <v>4</v>
      </c>
      <c r="L8" s="87" t="s">
        <v>5</v>
      </c>
      <c r="M8" s="85" t="s">
        <v>0</v>
      </c>
      <c r="N8" s="86" t="s">
        <v>4</v>
      </c>
      <c r="O8" s="87" t="s">
        <v>5</v>
      </c>
      <c r="P8" s="85" t="s">
        <v>0</v>
      </c>
      <c r="Q8" s="86" t="s">
        <v>4</v>
      </c>
      <c r="R8" s="87" t="s">
        <v>5</v>
      </c>
      <c r="S8" s="86" t="s">
        <v>0</v>
      </c>
      <c r="T8" s="86" t="s">
        <v>4</v>
      </c>
      <c r="U8" s="87" t="s">
        <v>5</v>
      </c>
      <c r="V8" s="88"/>
      <c r="W8" s="300"/>
      <c r="X8" s="300"/>
      <c r="Y8" s="300"/>
      <c r="Z8" s="300"/>
      <c r="AA8" s="300"/>
    </row>
    <row r="9" spans="1:27" s="89" customFormat="1" ht="25.5" customHeight="1">
      <c r="A9" s="290" t="s">
        <v>10</v>
      </c>
      <c r="B9" s="290"/>
      <c r="C9" s="290"/>
      <c r="D9" s="290"/>
      <c r="E9" s="290"/>
      <c r="F9" s="290"/>
      <c r="G9" s="222">
        <f>G32/1000</f>
        <v>632.33299999999997</v>
      </c>
      <c r="H9" s="222">
        <f t="shared" ref="H9:U9" si="0">H32/1000</f>
        <v>309.16899999999998</v>
      </c>
      <c r="I9" s="222">
        <f t="shared" si="0"/>
        <v>323.16399999999999</v>
      </c>
      <c r="J9" s="222">
        <f t="shared" si="0"/>
        <v>632.52099999999996</v>
      </c>
      <c r="K9" s="222">
        <f t="shared" si="0"/>
        <v>309.19799999999998</v>
      </c>
      <c r="L9" s="222">
        <f t="shared" si="0"/>
        <v>323.32299999999998</v>
      </c>
      <c r="M9" s="222">
        <f t="shared" si="0"/>
        <v>632.71799999999996</v>
      </c>
      <c r="N9" s="222">
        <f t="shared" si="0"/>
        <v>309.25400000000002</v>
      </c>
      <c r="O9" s="222">
        <f t="shared" si="0"/>
        <v>323.464</v>
      </c>
      <c r="P9" s="222">
        <f t="shared" si="0"/>
        <v>632.798</v>
      </c>
      <c r="Q9" s="222">
        <f t="shared" si="0"/>
        <v>309.29199999999997</v>
      </c>
      <c r="R9" s="222">
        <f t="shared" si="0"/>
        <v>323.50599999999997</v>
      </c>
      <c r="S9" s="222">
        <f t="shared" si="0"/>
        <v>632.80501000000004</v>
      </c>
      <c r="T9" s="222">
        <f t="shared" si="0"/>
        <v>309.23399999999998</v>
      </c>
      <c r="U9" s="222">
        <f t="shared" si="0"/>
        <v>323.57100000000003</v>
      </c>
      <c r="V9" s="90"/>
      <c r="W9" s="290" t="s">
        <v>0</v>
      </c>
      <c r="X9" s="290"/>
      <c r="Y9" s="290"/>
      <c r="Z9" s="290"/>
      <c r="AA9" s="290"/>
    </row>
    <row r="10" spans="1:27" s="89" customFormat="1" ht="25.5" customHeight="1">
      <c r="A10" s="89" t="s">
        <v>7</v>
      </c>
      <c r="G10" s="223">
        <f>G33/1000</f>
        <v>410.12455</v>
      </c>
      <c r="H10" s="223">
        <f t="shared" ref="H10:U10" si="1">H33/1000</f>
        <v>226.29673</v>
      </c>
      <c r="I10" s="223">
        <f t="shared" si="1"/>
        <v>183.82782999999998</v>
      </c>
      <c r="J10" s="223">
        <f t="shared" si="1"/>
        <v>408.68696</v>
      </c>
      <c r="K10" s="223">
        <f t="shared" si="1"/>
        <v>223.20103</v>
      </c>
      <c r="L10" s="223">
        <f t="shared" si="1"/>
        <v>185.48593</v>
      </c>
      <c r="M10" s="223">
        <f t="shared" si="1"/>
        <v>417.27484000000004</v>
      </c>
      <c r="N10" s="223">
        <f t="shared" si="1"/>
        <v>226.74641</v>
      </c>
      <c r="O10" s="223">
        <f t="shared" si="1"/>
        <v>190.52842999999999</v>
      </c>
      <c r="P10" s="223">
        <f t="shared" si="1"/>
        <v>423.17428999999998</v>
      </c>
      <c r="Q10" s="223">
        <f t="shared" si="1"/>
        <v>227.21064000000001</v>
      </c>
      <c r="R10" s="223">
        <f t="shared" si="1"/>
        <v>195.96365</v>
      </c>
      <c r="S10" s="223">
        <f t="shared" si="1"/>
        <v>422.13567</v>
      </c>
      <c r="T10" s="223">
        <f t="shared" si="1"/>
        <v>230.59782999999999</v>
      </c>
      <c r="U10" s="223">
        <f t="shared" si="1"/>
        <v>191.53783999999999</v>
      </c>
      <c r="V10" s="90"/>
      <c r="W10" s="90" t="s">
        <v>9</v>
      </c>
      <c r="X10" s="90"/>
      <c r="Y10" s="90"/>
      <c r="Z10" s="90"/>
      <c r="AA10" s="90"/>
    </row>
    <row r="11" spans="1:27" s="80" customFormat="1" ht="25.5" customHeight="1">
      <c r="B11" s="80" t="s">
        <v>14</v>
      </c>
      <c r="G11" s="224">
        <f>G34/1000</f>
        <v>408.58439000000004</v>
      </c>
      <c r="H11" s="224">
        <f t="shared" ref="H11:U11" si="2">H34/1000</f>
        <v>226.06627</v>
      </c>
      <c r="I11" s="224">
        <f t="shared" si="2"/>
        <v>182.51811999999998</v>
      </c>
      <c r="J11" s="224">
        <f t="shared" si="2"/>
        <v>405.42471</v>
      </c>
      <c r="K11" s="224">
        <f t="shared" si="2"/>
        <v>222.95454000000001</v>
      </c>
      <c r="L11" s="224">
        <f t="shared" si="2"/>
        <v>182.47017000000002</v>
      </c>
      <c r="M11" s="224">
        <f t="shared" si="2"/>
        <v>416.30619000000002</v>
      </c>
      <c r="N11" s="224">
        <f t="shared" si="2"/>
        <v>225.77776</v>
      </c>
      <c r="O11" s="224">
        <f t="shared" si="2"/>
        <v>190.52842999999999</v>
      </c>
      <c r="P11" s="224">
        <f t="shared" si="2"/>
        <v>423.17428999999998</v>
      </c>
      <c r="Q11" s="224">
        <f t="shared" si="2"/>
        <v>227.21064000000001</v>
      </c>
      <c r="R11" s="224">
        <f t="shared" si="2"/>
        <v>195.96365</v>
      </c>
      <c r="S11" s="224">
        <f t="shared" si="2"/>
        <v>420.18322999999998</v>
      </c>
      <c r="T11" s="224">
        <f t="shared" si="2"/>
        <v>230.06709000000001</v>
      </c>
      <c r="U11" s="224">
        <f t="shared" si="2"/>
        <v>190.11614</v>
      </c>
      <c r="V11" s="91"/>
      <c r="W11" s="91"/>
      <c r="X11" s="91" t="s">
        <v>38</v>
      </c>
      <c r="Y11" s="91"/>
      <c r="Z11" s="91"/>
      <c r="AA11" s="91"/>
    </row>
    <row r="12" spans="1:27" s="80" customFormat="1" ht="25.5" customHeight="1">
      <c r="C12" s="80" t="s">
        <v>15</v>
      </c>
      <c r="G12" s="224">
        <f t="shared" ref="G12:U14" si="3">G35/1000</f>
        <v>405.06622999999996</v>
      </c>
      <c r="H12" s="224">
        <f t="shared" si="3"/>
        <v>224.15049999999999</v>
      </c>
      <c r="I12" s="224">
        <f t="shared" si="3"/>
        <v>180.91573</v>
      </c>
      <c r="J12" s="224">
        <f t="shared" si="3"/>
        <v>400.50468999999998</v>
      </c>
      <c r="K12" s="224">
        <f t="shared" si="3"/>
        <v>221.21588</v>
      </c>
      <c r="L12" s="224">
        <f t="shared" si="3"/>
        <v>179.28882000000002</v>
      </c>
      <c r="M12" s="224">
        <f t="shared" si="3"/>
        <v>413.79113000000001</v>
      </c>
      <c r="N12" s="224">
        <f t="shared" si="3"/>
        <v>224.58938000000001</v>
      </c>
      <c r="O12" s="224">
        <f t="shared" si="3"/>
        <v>189.20175</v>
      </c>
      <c r="P12" s="224">
        <f t="shared" si="3"/>
        <v>422.33810999999997</v>
      </c>
      <c r="Q12" s="224">
        <f t="shared" si="3"/>
        <v>226.37446</v>
      </c>
      <c r="R12" s="224">
        <f t="shared" si="3"/>
        <v>195.96365</v>
      </c>
      <c r="S12" s="224">
        <f t="shared" si="3"/>
        <v>415.41093000000001</v>
      </c>
      <c r="T12" s="224">
        <f t="shared" si="3"/>
        <v>226.83779999999999</v>
      </c>
      <c r="U12" s="224">
        <f t="shared" si="3"/>
        <v>188.57312999999999</v>
      </c>
      <c r="V12" s="91"/>
      <c r="W12" s="91"/>
      <c r="X12" s="91"/>
      <c r="Y12" s="91" t="s">
        <v>37</v>
      </c>
      <c r="Z12" s="91"/>
      <c r="AA12" s="91"/>
    </row>
    <row r="13" spans="1:27" s="80" customFormat="1" ht="25.5" customHeight="1">
      <c r="C13" s="80" t="s">
        <v>16</v>
      </c>
      <c r="G13" s="224">
        <f t="shared" si="3"/>
        <v>3.51816</v>
      </c>
      <c r="H13" s="224">
        <f t="shared" si="3"/>
        <v>1.91577</v>
      </c>
      <c r="I13" s="224">
        <f t="shared" si="3"/>
        <v>1.6023900000000002</v>
      </c>
      <c r="J13" s="224">
        <f t="shared" si="3"/>
        <v>4.9200200000000001</v>
      </c>
      <c r="K13" s="224">
        <f t="shared" si="3"/>
        <v>1.7386600000000001</v>
      </c>
      <c r="L13" s="224">
        <f t="shared" si="3"/>
        <v>3.1813600000000002</v>
      </c>
      <c r="M13" s="224">
        <f t="shared" si="3"/>
        <v>2.5150600000000001</v>
      </c>
      <c r="N13" s="224">
        <f t="shared" si="3"/>
        <v>1.1883800000000002</v>
      </c>
      <c r="O13" s="224">
        <f t="shared" si="3"/>
        <v>1.32667</v>
      </c>
      <c r="P13" s="224">
        <f t="shared" si="3"/>
        <v>0.83617999999999992</v>
      </c>
      <c r="Q13" s="224">
        <f t="shared" si="3"/>
        <v>0.83617999999999992</v>
      </c>
      <c r="R13" s="224" t="s">
        <v>157</v>
      </c>
      <c r="S13" s="224">
        <f t="shared" si="3"/>
        <v>4.7723000000000004</v>
      </c>
      <c r="T13" s="224">
        <f t="shared" si="3"/>
        <v>3.2293000000000003</v>
      </c>
      <c r="U13" s="224">
        <f t="shared" si="3"/>
        <v>1.54301</v>
      </c>
      <c r="V13" s="91"/>
      <c r="W13" s="91"/>
      <c r="X13" s="91"/>
      <c r="Y13" s="91" t="s">
        <v>36</v>
      </c>
      <c r="Z13" s="91"/>
      <c r="AA13" s="91"/>
    </row>
    <row r="14" spans="1:27" s="80" customFormat="1" ht="25.5" customHeight="1">
      <c r="B14" s="80" t="s">
        <v>17</v>
      </c>
      <c r="G14" s="224">
        <f t="shared" si="3"/>
        <v>1.54017</v>
      </c>
      <c r="H14" s="224">
        <f t="shared" si="3"/>
        <v>0.23046</v>
      </c>
      <c r="I14" s="224">
        <f t="shared" si="3"/>
        <v>1.3097099999999999</v>
      </c>
      <c r="J14" s="224">
        <f t="shared" si="3"/>
        <v>3.2622499999999999</v>
      </c>
      <c r="K14" s="224">
        <f t="shared" si="3"/>
        <v>0.24649000000000001</v>
      </c>
      <c r="L14" s="224">
        <f t="shared" si="3"/>
        <v>3.0157600000000002</v>
      </c>
      <c r="M14" s="224">
        <f t="shared" si="3"/>
        <v>0.96865000000000001</v>
      </c>
      <c r="N14" s="224">
        <f t="shared" si="3"/>
        <v>0.96865000000000001</v>
      </c>
      <c r="O14" s="224" t="s">
        <v>157</v>
      </c>
      <c r="P14" s="224" t="s">
        <v>157</v>
      </c>
      <c r="Q14" s="224" t="s">
        <v>157</v>
      </c>
      <c r="R14" s="224" t="s">
        <v>157</v>
      </c>
      <c r="S14" s="224">
        <f t="shared" si="3"/>
        <v>1.95244</v>
      </c>
      <c r="T14" s="224">
        <f t="shared" si="3"/>
        <v>0.53073999999999999</v>
      </c>
      <c r="U14" s="224">
        <f t="shared" si="3"/>
        <v>1.4217</v>
      </c>
      <c r="V14" s="91"/>
      <c r="W14" s="91"/>
      <c r="X14" s="91" t="s">
        <v>35</v>
      </c>
      <c r="Y14" s="91"/>
      <c r="Z14" s="91"/>
      <c r="AA14" s="91"/>
    </row>
    <row r="15" spans="1:27" s="89" customFormat="1" ht="25.5" customHeight="1">
      <c r="A15" s="89" t="s">
        <v>8</v>
      </c>
      <c r="G15" s="225">
        <f>G38/1000</f>
        <v>222.20845</v>
      </c>
      <c r="H15" s="225">
        <f t="shared" ref="H15:U15" si="4">H38/1000</f>
        <v>82.87227</v>
      </c>
      <c r="I15" s="225">
        <f t="shared" si="4"/>
        <v>139.33617000000001</v>
      </c>
      <c r="J15" s="225">
        <f t="shared" si="4"/>
        <v>223.83404000000002</v>
      </c>
      <c r="K15" s="225">
        <f t="shared" si="4"/>
        <v>85.996970000000005</v>
      </c>
      <c r="L15" s="225">
        <f t="shared" si="4"/>
        <v>137.83707000000001</v>
      </c>
      <c r="M15" s="225">
        <f t="shared" si="4"/>
        <v>215.44316000000001</v>
      </c>
      <c r="N15" s="225">
        <f t="shared" si="4"/>
        <v>82.507589999999993</v>
      </c>
      <c r="O15" s="225">
        <f t="shared" si="4"/>
        <v>132.93557999999999</v>
      </c>
      <c r="P15" s="225">
        <f t="shared" si="4"/>
        <v>209.62370000000001</v>
      </c>
      <c r="Q15" s="225">
        <f t="shared" si="4"/>
        <v>82.081360000000004</v>
      </c>
      <c r="R15" s="225">
        <f t="shared" si="4"/>
        <v>127.54234</v>
      </c>
      <c r="S15" s="225">
        <f t="shared" si="4"/>
        <v>210.66932999999997</v>
      </c>
      <c r="T15" s="225">
        <f t="shared" si="4"/>
        <v>78.636169999999993</v>
      </c>
      <c r="U15" s="225">
        <f t="shared" si="4"/>
        <v>132.03316000000001</v>
      </c>
      <c r="V15" s="90"/>
      <c r="W15" s="90" t="s">
        <v>18</v>
      </c>
      <c r="X15" s="90"/>
      <c r="Y15" s="90"/>
      <c r="Z15" s="90"/>
      <c r="AA15" s="90"/>
    </row>
    <row r="16" spans="1:27" s="80" customFormat="1" ht="25.5" customHeight="1">
      <c r="B16" s="80" t="s">
        <v>19</v>
      </c>
      <c r="G16" s="224">
        <f>G39/1000</f>
        <v>47.058999999999997</v>
      </c>
      <c r="H16" s="224">
        <f t="shared" ref="H16:U16" si="5">H39/1000</f>
        <v>1.6094200000000001</v>
      </c>
      <c r="I16" s="224">
        <f t="shared" si="5"/>
        <v>45.449580000000005</v>
      </c>
      <c r="J16" s="224">
        <f t="shared" si="5"/>
        <v>45.763760000000005</v>
      </c>
      <c r="K16" s="224">
        <f t="shared" si="5"/>
        <v>1.0173400000000001</v>
      </c>
      <c r="L16" s="224">
        <f t="shared" si="5"/>
        <v>44.746420000000001</v>
      </c>
      <c r="M16" s="224">
        <f t="shared" si="5"/>
        <v>48.410730000000001</v>
      </c>
      <c r="N16" s="224">
        <f t="shared" si="5"/>
        <v>0.76072000000000006</v>
      </c>
      <c r="O16" s="224">
        <f t="shared" si="5"/>
        <v>47.650010000000002</v>
      </c>
      <c r="P16" s="224">
        <f t="shared" si="5"/>
        <v>43.72325</v>
      </c>
      <c r="Q16" s="224">
        <f t="shared" si="5"/>
        <v>0.84435000000000004</v>
      </c>
      <c r="R16" s="224">
        <f t="shared" si="5"/>
        <v>42.878900000000002</v>
      </c>
      <c r="S16" s="224">
        <f t="shared" si="5"/>
        <v>46.667699999999996</v>
      </c>
      <c r="T16" s="224">
        <f t="shared" si="5"/>
        <v>0.4234</v>
      </c>
      <c r="U16" s="224">
        <f t="shared" si="5"/>
        <v>46.244300000000003</v>
      </c>
      <c r="V16" s="91"/>
      <c r="W16" s="91"/>
      <c r="X16" s="91" t="s">
        <v>34</v>
      </c>
      <c r="Y16" s="91"/>
      <c r="Z16" s="91"/>
      <c r="AA16" s="91"/>
    </row>
    <row r="17" spans="1:27" s="80" customFormat="1" ht="25.5" customHeight="1">
      <c r="B17" s="80" t="s">
        <v>20</v>
      </c>
      <c r="G17" s="224">
        <f t="shared" ref="G17:U17" si="6">G40/1000</f>
        <v>52.972919999999995</v>
      </c>
      <c r="H17" s="224">
        <f t="shared" si="6"/>
        <v>25.559380000000001</v>
      </c>
      <c r="I17" s="224">
        <f t="shared" si="6"/>
        <v>27.413540000000001</v>
      </c>
      <c r="J17" s="224">
        <f t="shared" si="6"/>
        <v>50.895919999999997</v>
      </c>
      <c r="K17" s="224">
        <f t="shared" si="6"/>
        <v>25.73854</v>
      </c>
      <c r="L17" s="224">
        <f t="shared" si="6"/>
        <v>25.15738</v>
      </c>
      <c r="M17" s="224">
        <f t="shared" si="6"/>
        <v>51.417269999999995</v>
      </c>
      <c r="N17" s="224">
        <f t="shared" si="6"/>
        <v>25.75168</v>
      </c>
      <c r="O17" s="224">
        <f t="shared" si="6"/>
        <v>25.665590000000002</v>
      </c>
      <c r="P17" s="224">
        <f t="shared" si="6"/>
        <v>53.468879999999999</v>
      </c>
      <c r="Q17" s="224">
        <f t="shared" si="6"/>
        <v>28.589380000000002</v>
      </c>
      <c r="R17" s="224">
        <f t="shared" si="6"/>
        <v>24.87951</v>
      </c>
      <c r="S17" s="224">
        <f t="shared" si="6"/>
        <v>51.33831</v>
      </c>
      <c r="T17" s="224">
        <f t="shared" si="6"/>
        <v>26.899819999999998</v>
      </c>
      <c r="U17" s="224">
        <f t="shared" si="6"/>
        <v>24.438490000000002</v>
      </c>
      <c r="V17" s="91"/>
      <c r="W17" s="91"/>
      <c r="X17" s="91" t="s">
        <v>33</v>
      </c>
      <c r="Y17" s="91"/>
      <c r="Z17" s="91"/>
      <c r="AA17" s="91"/>
    </row>
    <row r="18" spans="1:27" s="80" customFormat="1" ht="25.5" customHeight="1">
      <c r="B18" s="80" t="s">
        <v>280</v>
      </c>
      <c r="G18" s="224">
        <f t="shared" ref="G18:U18" si="7">G41/1000</f>
        <v>122.17653</v>
      </c>
      <c r="H18" s="224">
        <f t="shared" si="7"/>
        <v>55.703470000000003</v>
      </c>
      <c r="I18" s="224">
        <f t="shared" si="7"/>
        <v>66.473060000000004</v>
      </c>
      <c r="J18" s="224">
        <f t="shared" si="7"/>
        <v>127.17437</v>
      </c>
      <c r="K18" s="224">
        <f t="shared" si="7"/>
        <v>59.241099999999996</v>
      </c>
      <c r="L18" s="224">
        <f t="shared" si="7"/>
        <v>67.933270000000007</v>
      </c>
      <c r="M18" s="224">
        <f t="shared" si="7"/>
        <v>115.61516999999999</v>
      </c>
      <c r="N18" s="224">
        <f t="shared" si="7"/>
        <v>55.995190000000001</v>
      </c>
      <c r="O18" s="224">
        <f t="shared" si="7"/>
        <v>59.619980000000005</v>
      </c>
      <c r="P18" s="224">
        <f t="shared" si="7"/>
        <v>112.43157000000001</v>
      </c>
      <c r="Q18" s="224">
        <f t="shared" si="7"/>
        <v>52.647629999999999</v>
      </c>
      <c r="R18" s="224">
        <f t="shared" si="7"/>
        <v>59.783940000000001</v>
      </c>
      <c r="S18" s="224">
        <f t="shared" si="7"/>
        <v>112.66332000000001</v>
      </c>
      <c r="T18" s="224">
        <f t="shared" si="7"/>
        <v>51.312949999999994</v>
      </c>
      <c r="U18" s="224">
        <f t="shared" si="7"/>
        <v>61.350370000000005</v>
      </c>
      <c r="V18" s="91"/>
      <c r="W18" s="91"/>
      <c r="X18" s="91" t="s">
        <v>141</v>
      </c>
      <c r="Y18" s="91"/>
      <c r="Z18" s="91"/>
      <c r="AA18" s="91"/>
    </row>
    <row r="19" spans="1:27" ht="6" customHeight="1">
      <c r="A19" s="73"/>
      <c r="B19" s="73"/>
      <c r="C19" s="73"/>
      <c r="D19" s="73"/>
      <c r="E19" s="73"/>
      <c r="F19" s="73"/>
      <c r="G19" s="92"/>
      <c r="H19" s="93"/>
      <c r="I19" s="94"/>
      <c r="J19" s="92"/>
      <c r="K19" s="93"/>
      <c r="L19" s="94"/>
      <c r="M19" s="73"/>
      <c r="N19" s="93"/>
      <c r="O19" s="73"/>
      <c r="P19" s="92"/>
      <c r="Q19" s="93"/>
      <c r="R19" s="94"/>
      <c r="S19" s="94"/>
      <c r="T19" s="94"/>
      <c r="U19" s="94"/>
      <c r="V19" s="73"/>
      <c r="W19" s="73"/>
      <c r="X19" s="73"/>
      <c r="Y19" s="73"/>
      <c r="Z19" s="73"/>
      <c r="AA19" s="73"/>
    </row>
    <row r="20" spans="1:27" ht="6" customHeight="1"/>
    <row r="21" spans="1:27" s="53" customFormat="1" ht="18.75" customHeight="1">
      <c r="D21" s="95" t="s">
        <v>21</v>
      </c>
      <c r="E21" s="53" t="s">
        <v>282</v>
      </c>
    </row>
    <row r="22" spans="1:27" s="53" customFormat="1" ht="18.75" customHeight="1">
      <c r="D22" s="95" t="s">
        <v>22</v>
      </c>
      <c r="E22" s="53" t="s">
        <v>281</v>
      </c>
    </row>
    <row r="23" spans="1:27" s="80" customFormat="1" ht="17.25" customHeight="1"/>
    <row r="24" spans="1:27" s="70" customFormat="1" ht="23.25" hidden="1" customHeight="1">
      <c r="B24" s="71" t="s">
        <v>11</v>
      </c>
      <c r="C24" s="71"/>
      <c r="D24" s="71"/>
      <c r="E24" s="72">
        <v>7.3</v>
      </c>
      <c r="F24" s="71" t="s">
        <v>155</v>
      </c>
    </row>
    <row r="25" spans="1:27" s="70" customFormat="1" ht="19.5" hidden="1" customHeight="1">
      <c r="B25" s="71" t="s">
        <v>117</v>
      </c>
      <c r="C25" s="71"/>
      <c r="D25" s="71"/>
      <c r="E25" s="72">
        <v>7.3</v>
      </c>
      <c r="F25" s="71" t="s">
        <v>156</v>
      </c>
    </row>
    <row r="26" spans="1:27" ht="13.5" hidden="1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294" t="s">
        <v>47</v>
      </c>
      <c r="X26" s="294"/>
      <c r="Y26" s="294"/>
      <c r="Z26" s="294"/>
      <c r="AA26" s="294"/>
    </row>
    <row r="27" spans="1:27" ht="20.25" hidden="1" customHeight="1">
      <c r="A27" s="75"/>
      <c r="B27" s="75"/>
      <c r="C27" s="75"/>
      <c r="D27" s="75"/>
      <c r="E27" s="75"/>
      <c r="F27" s="76"/>
      <c r="G27" s="295" t="s">
        <v>140</v>
      </c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7"/>
      <c r="S27" s="295" t="s">
        <v>142</v>
      </c>
      <c r="T27" s="296"/>
      <c r="U27" s="297"/>
      <c r="V27" s="77"/>
      <c r="W27" s="78"/>
      <c r="X27" s="78"/>
      <c r="Y27" s="78"/>
      <c r="Z27" s="78"/>
      <c r="AA27" s="78"/>
    </row>
    <row r="28" spans="1:27" s="80" customFormat="1" ht="20.25" hidden="1" customHeight="1">
      <c r="A28" s="298" t="s">
        <v>12</v>
      </c>
      <c r="B28" s="298"/>
      <c r="C28" s="298"/>
      <c r="D28" s="298"/>
      <c r="E28" s="298"/>
      <c r="F28" s="299"/>
      <c r="G28" s="302" t="s">
        <v>43</v>
      </c>
      <c r="H28" s="302"/>
      <c r="I28" s="303"/>
      <c r="J28" s="302" t="s">
        <v>46</v>
      </c>
      <c r="K28" s="302"/>
      <c r="L28" s="303"/>
      <c r="M28" s="304" t="s">
        <v>45</v>
      </c>
      <c r="N28" s="302"/>
      <c r="O28" s="303"/>
      <c r="P28" s="304" t="s">
        <v>44</v>
      </c>
      <c r="Q28" s="302"/>
      <c r="R28" s="303"/>
      <c r="S28" s="302" t="s">
        <v>43</v>
      </c>
      <c r="T28" s="302"/>
      <c r="U28" s="303"/>
      <c r="V28" s="79"/>
      <c r="W28" s="298" t="s">
        <v>13</v>
      </c>
      <c r="X28" s="298"/>
      <c r="Y28" s="298"/>
      <c r="Z28" s="298"/>
      <c r="AA28" s="298"/>
    </row>
    <row r="29" spans="1:27" s="80" customFormat="1" ht="20.25" hidden="1" customHeight="1">
      <c r="A29" s="298"/>
      <c r="B29" s="298"/>
      <c r="C29" s="298"/>
      <c r="D29" s="298"/>
      <c r="E29" s="298"/>
      <c r="F29" s="299"/>
      <c r="G29" s="291" t="s">
        <v>39</v>
      </c>
      <c r="H29" s="292"/>
      <c r="I29" s="293"/>
      <c r="J29" s="291" t="s">
        <v>42</v>
      </c>
      <c r="K29" s="292"/>
      <c r="L29" s="293"/>
      <c r="M29" s="291" t="s">
        <v>41</v>
      </c>
      <c r="N29" s="292"/>
      <c r="O29" s="293"/>
      <c r="P29" s="291" t="s">
        <v>40</v>
      </c>
      <c r="Q29" s="292"/>
      <c r="R29" s="293"/>
      <c r="S29" s="291" t="s">
        <v>39</v>
      </c>
      <c r="T29" s="292"/>
      <c r="U29" s="293"/>
      <c r="V29" s="79"/>
      <c r="W29" s="298"/>
      <c r="X29" s="298"/>
      <c r="Y29" s="298"/>
      <c r="Z29" s="298"/>
      <c r="AA29" s="298"/>
    </row>
    <row r="30" spans="1:27" s="80" customFormat="1" ht="20.25" hidden="1" customHeight="1">
      <c r="A30" s="298"/>
      <c r="B30" s="298"/>
      <c r="C30" s="298"/>
      <c r="D30" s="298"/>
      <c r="E30" s="298"/>
      <c r="F30" s="299"/>
      <c r="G30" s="81" t="s">
        <v>1</v>
      </c>
      <c r="H30" s="82" t="s">
        <v>2</v>
      </c>
      <c r="I30" s="83" t="s">
        <v>3</v>
      </c>
      <c r="J30" s="81" t="s">
        <v>1</v>
      </c>
      <c r="K30" s="82" t="s">
        <v>2</v>
      </c>
      <c r="L30" s="83" t="s">
        <v>3</v>
      </c>
      <c r="M30" s="81" t="s">
        <v>1</v>
      </c>
      <c r="N30" s="82" t="s">
        <v>2</v>
      </c>
      <c r="O30" s="83" t="s">
        <v>3</v>
      </c>
      <c r="P30" s="81" t="s">
        <v>1</v>
      </c>
      <c r="Q30" s="82" t="s">
        <v>2</v>
      </c>
      <c r="R30" s="83" t="s">
        <v>3</v>
      </c>
      <c r="S30" s="82" t="s">
        <v>1</v>
      </c>
      <c r="T30" s="82" t="s">
        <v>2</v>
      </c>
      <c r="U30" s="83" t="s">
        <v>3</v>
      </c>
      <c r="V30" s="84"/>
      <c r="W30" s="298"/>
      <c r="X30" s="298"/>
      <c r="Y30" s="298"/>
      <c r="Z30" s="298"/>
      <c r="AA30" s="298"/>
    </row>
    <row r="31" spans="1:27" s="80" customFormat="1" ht="20.25" hidden="1" customHeight="1">
      <c r="A31" s="300"/>
      <c r="B31" s="300"/>
      <c r="C31" s="300"/>
      <c r="D31" s="300"/>
      <c r="E31" s="300"/>
      <c r="F31" s="301"/>
      <c r="G31" s="85" t="s">
        <v>0</v>
      </c>
      <c r="H31" s="86" t="s">
        <v>4</v>
      </c>
      <c r="I31" s="87" t="s">
        <v>5</v>
      </c>
      <c r="J31" s="85" t="s">
        <v>0</v>
      </c>
      <c r="K31" s="86" t="s">
        <v>4</v>
      </c>
      <c r="L31" s="87" t="s">
        <v>5</v>
      </c>
      <c r="M31" s="85" t="s">
        <v>0</v>
      </c>
      <c r="N31" s="86" t="s">
        <v>4</v>
      </c>
      <c r="O31" s="87" t="s">
        <v>5</v>
      </c>
      <c r="P31" s="85" t="s">
        <v>0</v>
      </c>
      <c r="Q31" s="86" t="s">
        <v>4</v>
      </c>
      <c r="R31" s="87" t="s">
        <v>5</v>
      </c>
      <c r="S31" s="86" t="s">
        <v>0</v>
      </c>
      <c r="T31" s="86" t="s">
        <v>4</v>
      </c>
      <c r="U31" s="87" t="s">
        <v>5</v>
      </c>
      <c r="V31" s="88"/>
      <c r="W31" s="300"/>
      <c r="X31" s="300"/>
      <c r="Y31" s="300"/>
      <c r="Z31" s="300"/>
      <c r="AA31" s="300"/>
    </row>
    <row r="32" spans="1:27" s="89" customFormat="1" ht="24" hidden="1" customHeight="1">
      <c r="A32" s="290" t="s">
        <v>10</v>
      </c>
      <c r="B32" s="290"/>
      <c r="C32" s="290"/>
      <c r="D32" s="290"/>
      <c r="E32" s="290"/>
      <c r="F32" s="290"/>
      <c r="G32" s="212">
        <v>632333</v>
      </c>
      <c r="H32" s="212">
        <v>309169</v>
      </c>
      <c r="I32" s="212">
        <v>323164</v>
      </c>
      <c r="J32" s="210">
        <v>632521</v>
      </c>
      <c r="K32" s="210">
        <v>309198</v>
      </c>
      <c r="L32" s="210">
        <v>323323</v>
      </c>
      <c r="M32" s="210">
        <v>632718</v>
      </c>
      <c r="N32" s="210">
        <v>309254</v>
      </c>
      <c r="O32" s="210">
        <v>323464</v>
      </c>
      <c r="P32" s="211">
        <v>632798</v>
      </c>
      <c r="Q32" s="211">
        <v>309292</v>
      </c>
      <c r="R32" s="211">
        <v>323506</v>
      </c>
      <c r="S32" s="213">
        <v>632805.01</v>
      </c>
      <c r="T32" s="213">
        <v>309234</v>
      </c>
      <c r="U32" s="213">
        <v>323571</v>
      </c>
      <c r="V32" s="90"/>
      <c r="W32" s="290" t="s">
        <v>0</v>
      </c>
      <c r="X32" s="290"/>
      <c r="Y32" s="290"/>
      <c r="Z32" s="290"/>
      <c r="AA32" s="290"/>
    </row>
    <row r="33" spans="1:27" s="89" customFormat="1" ht="24" hidden="1" customHeight="1">
      <c r="A33" s="89" t="s">
        <v>7</v>
      </c>
      <c r="G33" s="214">
        <v>410124.55</v>
      </c>
      <c r="H33" s="214">
        <v>226296.73</v>
      </c>
      <c r="I33" s="214">
        <v>183827.83</v>
      </c>
      <c r="J33" s="206">
        <v>408686.96</v>
      </c>
      <c r="K33" s="206">
        <v>223201.03</v>
      </c>
      <c r="L33" s="206">
        <v>185485.93</v>
      </c>
      <c r="M33" s="206">
        <v>417274.84</v>
      </c>
      <c r="N33" s="206">
        <v>226746.41</v>
      </c>
      <c r="O33" s="206">
        <v>190528.43</v>
      </c>
      <c r="P33" s="208">
        <v>423174.29</v>
      </c>
      <c r="Q33" s="208">
        <v>227210.64</v>
      </c>
      <c r="R33" s="208">
        <v>195963.65</v>
      </c>
      <c r="S33" s="215">
        <v>422135.67</v>
      </c>
      <c r="T33" s="215">
        <v>230597.83</v>
      </c>
      <c r="U33" s="215">
        <v>191537.84</v>
      </c>
      <c r="V33" s="90"/>
      <c r="W33" s="90" t="s">
        <v>9</v>
      </c>
      <c r="X33" s="90"/>
      <c r="Y33" s="90"/>
      <c r="Z33" s="90"/>
      <c r="AA33" s="90"/>
    </row>
    <row r="34" spans="1:27" s="80" customFormat="1" ht="24" hidden="1" customHeight="1">
      <c r="B34" s="80" t="s">
        <v>14</v>
      </c>
      <c r="G34" s="216">
        <v>408584.39</v>
      </c>
      <c r="H34" s="216">
        <v>226066.27</v>
      </c>
      <c r="I34" s="216">
        <v>182518.12</v>
      </c>
      <c r="J34" s="207">
        <v>405424.71</v>
      </c>
      <c r="K34" s="207">
        <v>222954.54</v>
      </c>
      <c r="L34" s="207">
        <v>182470.17</v>
      </c>
      <c r="M34" s="207">
        <v>416306.19</v>
      </c>
      <c r="N34" s="207">
        <v>225777.76</v>
      </c>
      <c r="O34" s="207">
        <v>190528.43</v>
      </c>
      <c r="P34" s="209">
        <v>423174.29</v>
      </c>
      <c r="Q34" s="209">
        <v>227210.64</v>
      </c>
      <c r="R34" s="209">
        <v>195963.65</v>
      </c>
      <c r="S34" s="215">
        <v>420183.23</v>
      </c>
      <c r="T34" s="215">
        <v>230067.09</v>
      </c>
      <c r="U34" s="215">
        <v>190116.14</v>
      </c>
      <c r="V34" s="91"/>
      <c r="W34" s="91"/>
      <c r="X34" s="91" t="s">
        <v>38</v>
      </c>
      <c r="Y34" s="91"/>
      <c r="Z34" s="91"/>
      <c r="AA34" s="91"/>
    </row>
    <row r="35" spans="1:27" s="80" customFormat="1" ht="24" hidden="1" customHeight="1">
      <c r="C35" s="80" t="s">
        <v>15</v>
      </c>
      <c r="G35" s="216">
        <v>405066.23</v>
      </c>
      <c r="H35" s="216">
        <v>224150.5</v>
      </c>
      <c r="I35" s="216">
        <v>180915.73</v>
      </c>
      <c r="J35" s="207">
        <v>400504.69</v>
      </c>
      <c r="K35" s="207">
        <v>221215.88</v>
      </c>
      <c r="L35" s="207">
        <v>179288.82</v>
      </c>
      <c r="M35" s="207">
        <v>413791.13</v>
      </c>
      <c r="N35" s="207">
        <v>224589.38</v>
      </c>
      <c r="O35" s="207">
        <v>189201.75</v>
      </c>
      <c r="P35" s="209">
        <v>422338.11</v>
      </c>
      <c r="Q35" s="209">
        <v>226374.46</v>
      </c>
      <c r="R35" s="209">
        <v>195963.65</v>
      </c>
      <c r="S35" s="215">
        <v>415410.93</v>
      </c>
      <c r="T35" s="215">
        <v>226837.8</v>
      </c>
      <c r="U35" s="215">
        <v>188573.13</v>
      </c>
      <c r="V35" s="91"/>
      <c r="W35" s="91"/>
      <c r="X35" s="91"/>
      <c r="Y35" s="91" t="s">
        <v>37</v>
      </c>
      <c r="Z35" s="91"/>
      <c r="AA35" s="91"/>
    </row>
    <row r="36" spans="1:27" s="80" customFormat="1" ht="24" hidden="1" customHeight="1">
      <c r="C36" s="80" t="s">
        <v>16</v>
      </c>
      <c r="G36" s="216">
        <v>3518.16</v>
      </c>
      <c r="H36" s="216">
        <v>1915.77</v>
      </c>
      <c r="I36" s="216">
        <v>1602.39</v>
      </c>
      <c r="J36" s="207">
        <v>4920.0200000000004</v>
      </c>
      <c r="K36" s="207">
        <v>1738.66</v>
      </c>
      <c r="L36" s="207">
        <v>3181.36</v>
      </c>
      <c r="M36" s="207">
        <v>2515.06</v>
      </c>
      <c r="N36" s="207">
        <v>1188.3800000000001</v>
      </c>
      <c r="O36" s="207">
        <v>1326.67</v>
      </c>
      <c r="P36" s="209">
        <v>836.18</v>
      </c>
      <c r="Q36" s="209">
        <v>836.18</v>
      </c>
      <c r="R36" s="220" t="s">
        <v>157</v>
      </c>
      <c r="S36" s="215">
        <v>4772.3</v>
      </c>
      <c r="T36" s="215">
        <v>3229.3</v>
      </c>
      <c r="U36" s="215">
        <v>1543.01</v>
      </c>
      <c r="V36" s="91"/>
      <c r="W36" s="91"/>
      <c r="X36" s="91"/>
      <c r="Y36" s="91" t="s">
        <v>36</v>
      </c>
      <c r="Z36" s="91"/>
      <c r="AA36" s="91"/>
    </row>
    <row r="37" spans="1:27" s="80" customFormat="1" ht="24" hidden="1" customHeight="1">
      <c r="B37" s="80" t="s">
        <v>17</v>
      </c>
      <c r="G37" s="216">
        <v>1540.17</v>
      </c>
      <c r="H37" s="216">
        <v>230.46</v>
      </c>
      <c r="I37" s="216">
        <v>1309.71</v>
      </c>
      <c r="J37" s="207">
        <v>3262.25</v>
      </c>
      <c r="K37" s="207">
        <v>246.49</v>
      </c>
      <c r="L37" s="207">
        <v>3015.76</v>
      </c>
      <c r="M37" s="207">
        <v>968.65</v>
      </c>
      <c r="N37" s="207">
        <v>968.65</v>
      </c>
      <c r="O37" s="221" t="s">
        <v>157</v>
      </c>
      <c r="P37" s="220" t="s">
        <v>157</v>
      </c>
      <c r="Q37" s="220" t="s">
        <v>157</v>
      </c>
      <c r="R37" s="220" t="s">
        <v>157</v>
      </c>
      <c r="S37" s="215">
        <v>1952.44</v>
      </c>
      <c r="T37" s="215">
        <v>530.74</v>
      </c>
      <c r="U37" s="215">
        <v>1421.7</v>
      </c>
      <c r="V37" s="91"/>
      <c r="W37" s="91"/>
      <c r="X37" s="91" t="s">
        <v>35</v>
      </c>
      <c r="Y37" s="91"/>
      <c r="Z37" s="91"/>
      <c r="AA37" s="91"/>
    </row>
    <row r="38" spans="1:27" s="89" customFormat="1" ht="24" hidden="1" customHeight="1">
      <c r="A38" s="89" t="s">
        <v>8</v>
      </c>
      <c r="G38" s="217">
        <v>222208.45</v>
      </c>
      <c r="H38" s="217">
        <v>82872.27</v>
      </c>
      <c r="I38" s="217">
        <v>139336.17000000001</v>
      </c>
      <c r="J38" s="206">
        <v>223834.04</v>
      </c>
      <c r="K38" s="206">
        <v>85996.97</v>
      </c>
      <c r="L38" s="206">
        <v>137837.07</v>
      </c>
      <c r="M38" s="206">
        <v>215443.16</v>
      </c>
      <c r="N38" s="206">
        <v>82507.59</v>
      </c>
      <c r="O38" s="206">
        <v>132935.57999999999</v>
      </c>
      <c r="P38" s="208">
        <v>209623.7</v>
      </c>
      <c r="Q38" s="208">
        <v>82081.36</v>
      </c>
      <c r="R38" s="208">
        <v>127542.34</v>
      </c>
      <c r="S38" s="218">
        <v>210669.33</v>
      </c>
      <c r="T38" s="218">
        <v>78636.17</v>
      </c>
      <c r="U38" s="218">
        <v>132033.16</v>
      </c>
      <c r="V38" s="90"/>
      <c r="W38" s="90" t="s">
        <v>18</v>
      </c>
      <c r="X38" s="90"/>
      <c r="Y38" s="90"/>
      <c r="Z38" s="90"/>
      <c r="AA38" s="90"/>
    </row>
    <row r="39" spans="1:27" s="80" customFormat="1" ht="24" hidden="1" customHeight="1">
      <c r="B39" s="80" t="s">
        <v>19</v>
      </c>
      <c r="G39" s="216">
        <v>47059</v>
      </c>
      <c r="H39" s="216">
        <v>1609.42</v>
      </c>
      <c r="I39" s="216">
        <v>45449.58</v>
      </c>
      <c r="J39" s="207">
        <v>45763.76</v>
      </c>
      <c r="K39" s="207">
        <v>1017.34</v>
      </c>
      <c r="L39" s="207">
        <v>44746.42</v>
      </c>
      <c r="M39" s="207">
        <v>48410.73</v>
      </c>
      <c r="N39" s="207">
        <v>760.72</v>
      </c>
      <c r="O39" s="207">
        <v>47650.01</v>
      </c>
      <c r="P39" s="209">
        <v>43723.25</v>
      </c>
      <c r="Q39" s="209">
        <v>844.35</v>
      </c>
      <c r="R39" s="209">
        <v>42878.9</v>
      </c>
      <c r="S39" s="215">
        <v>46667.7</v>
      </c>
      <c r="T39" s="215">
        <v>423.4</v>
      </c>
      <c r="U39" s="215">
        <v>46244.3</v>
      </c>
      <c r="V39" s="91"/>
      <c r="W39" s="91"/>
      <c r="X39" s="91" t="s">
        <v>34</v>
      </c>
      <c r="Y39" s="91"/>
      <c r="Z39" s="91"/>
      <c r="AA39" s="91"/>
    </row>
    <row r="40" spans="1:27" s="80" customFormat="1" ht="24" hidden="1" customHeight="1">
      <c r="B40" s="80" t="s">
        <v>20</v>
      </c>
      <c r="G40" s="216">
        <v>52972.92</v>
      </c>
      <c r="H40" s="216">
        <v>25559.38</v>
      </c>
      <c r="I40" s="216">
        <v>27413.54</v>
      </c>
      <c r="J40" s="207">
        <v>50895.92</v>
      </c>
      <c r="K40" s="207">
        <v>25738.54</v>
      </c>
      <c r="L40" s="207">
        <v>25157.38</v>
      </c>
      <c r="M40" s="207">
        <v>51417.27</v>
      </c>
      <c r="N40" s="207">
        <v>25751.68</v>
      </c>
      <c r="O40" s="207">
        <v>25665.59</v>
      </c>
      <c r="P40" s="209">
        <v>53468.88</v>
      </c>
      <c r="Q40" s="209">
        <v>28589.38</v>
      </c>
      <c r="R40" s="209">
        <v>24879.51</v>
      </c>
      <c r="S40" s="215">
        <v>51338.31</v>
      </c>
      <c r="T40" s="215">
        <v>26899.82</v>
      </c>
      <c r="U40" s="215">
        <v>24438.49</v>
      </c>
      <c r="V40" s="91"/>
      <c r="W40" s="91"/>
      <c r="X40" s="91" t="s">
        <v>33</v>
      </c>
      <c r="Y40" s="91"/>
      <c r="Z40" s="91"/>
      <c r="AA40" s="91"/>
    </row>
    <row r="41" spans="1:27" s="80" customFormat="1" ht="24" hidden="1" customHeight="1">
      <c r="B41" s="80" t="s">
        <v>280</v>
      </c>
      <c r="G41" s="219">
        <v>122176.53</v>
      </c>
      <c r="H41" s="219">
        <v>55703.47</v>
      </c>
      <c r="I41" s="219">
        <v>66473.06</v>
      </c>
      <c r="J41" s="207">
        <v>127174.37</v>
      </c>
      <c r="K41" s="207">
        <v>59241.1</v>
      </c>
      <c r="L41" s="207">
        <v>67933.27</v>
      </c>
      <c r="M41" s="207">
        <v>115615.17</v>
      </c>
      <c r="N41" s="207">
        <v>55995.19</v>
      </c>
      <c r="O41" s="207">
        <v>59619.98</v>
      </c>
      <c r="P41" s="209">
        <v>112431.57</v>
      </c>
      <c r="Q41" s="209">
        <v>52647.63</v>
      </c>
      <c r="R41" s="209">
        <v>59783.94</v>
      </c>
      <c r="S41" s="215">
        <v>112663.32</v>
      </c>
      <c r="T41" s="215">
        <v>51312.95</v>
      </c>
      <c r="U41" s="215">
        <v>61350.37</v>
      </c>
      <c r="V41" s="91"/>
      <c r="W41" s="91"/>
      <c r="X41" s="91" t="s">
        <v>141</v>
      </c>
      <c r="Y41" s="91"/>
      <c r="Z41" s="91"/>
      <c r="AA41" s="91"/>
    </row>
    <row r="42" spans="1:27" ht="6" hidden="1" customHeight="1">
      <c r="A42" s="73"/>
      <c r="B42" s="73"/>
      <c r="C42" s="73"/>
      <c r="D42" s="73"/>
      <c r="E42" s="73"/>
      <c r="F42" s="73"/>
      <c r="G42" s="92"/>
      <c r="H42" s="93"/>
      <c r="I42" s="94"/>
      <c r="J42" s="92"/>
      <c r="K42" s="93"/>
      <c r="L42" s="94"/>
      <c r="M42" s="73"/>
      <c r="N42" s="93"/>
      <c r="O42" s="73"/>
      <c r="P42" s="92"/>
      <c r="Q42" s="93"/>
      <c r="R42" s="94"/>
      <c r="S42" s="94"/>
      <c r="T42" s="94"/>
      <c r="U42" s="94"/>
      <c r="V42" s="73"/>
      <c r="W42" s="73"/>
      <c r="X42" s="73"/>
      <c r="Y42" s="73"/>
      <c r="Z42" s="73"/>
      <c r="AA42" s="73"/>
    </row>
    <row r="43" spans="1:27" ht="6" hidden="1" customHeight="1"/>
    <row r="44" spans="1:27" s="53" customFormat="1" ht="18.75" hidden="1" customHeight="1">
      <c r="D44" s="95" t="s">
        <v>21</v>
      </c>
      <c r="E44" s="53" t="s">
        <v>129</v>
      </c>
    </row>
    <row r="45" spans="1:27" s="53" customFormat="1" ht="18.75" hidden="1" customHeight="1">
      <c r="D45" s="95" t="s">
        <v>22</v>
      </c>
      <c r="E45" s="53" t="s">
        <v>130</v>
      </c>
    </row>
    <row r="46" spans="1:27" hidden="1"/>
    <row r="47" spans="1:27" hidden="1"/>
    <row r="48" spans="1:27" hidden="1"/>
    <row r="49" hidden="1"/>
    <row r="50" hidden="1"/>
    <row r="51" hidden="1"/>
    <row r="52" hidden="1"/>
    <row r="53" hidden="1"/>
    <row r="54" hidden="1"/>
  </sheetData>
  <mergeCells count="34">
    <mergeCell ref="G4:R4"/>
    <mergeCell ref="S4:U4"/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G6:I6"/>
    <mergeCell ref="J6:L6"/>
    <mergeCell ref="J29:L29"/>
    <mergeCell ref="S29:U29"/>
    <mergeCell ref="M29:O29"/>
    <mergeCell ref="P29:R29"/>
    <mergeCell ref="W9:AA9"/>
    <mergeCell ref="A32:F32"/>
    <mergeCell ref="M6:O6"/>
    <mergeCell ref="P6:R6"/>
    <mergeCell ref="A9:F9"/>
    <mergeCell ref="W32:AA32"/>
    <mergeCell ref="W26:AA26"/>
    <mergeCell ref="G27:R27"/>
    <mergeCell ref="S27:U27"/>
    <mergeCell ref="A28:F31"/>
    <mergeCell ref="G28:I28"/>
    <mergeCell ref="J28:L28"/>
    <mergeCell ref="M28:O28"/>
    <mergeCell ref="P28:R28"/>
    <mergeCell ref="S28:U28"/>
    <mergeCell ref="W28:AA31"/>
    <mergeCell ref="G29:I29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6"/>
  <sheetViews>
    <sheetView showGridLines="0" tabSelected="1" topLeftCell="A15" zoomScale="85" zoomScaleNormal="85" workbookViewId="0">
      <selection activeCell="A26" sqref="A26:XFD13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09765625" style="7" customWidth="1"/>
    <col min="4" max="4" width="3.09765625" style="7" customWidth="1"/>
    <col min="5" max="19" width="5.3984375" style="7" customWidth="1"/>
    <col min="20" max="20" width="14.69921875" style="6" customWidth="1"/>
    <col min="21" max="21" width="2.296875" style="7" customWidth="1"/>
    <col min="22" max="22" width="3.19921875" style="7" customWidth="1"/>
    <col min="23" max="47" width="0" style="7" hidden="1" customWidth="1"/>
    <col min="48" max="16384" width="9.09765625" style="7"/>
  </cols>
  <sheetData>
    <row r="1" spans="1:25" s="1" customFormat="1">
      <c r="B1" s="1" t="s">
        <v>11</v>
      </c>
      <c r="C1" s="2">
        <v>7.4</v>
      </c>
      <c r="D1" s="1" t="s">
        <v>143</v>
      </c>
      <c r="T1" s="33"/>
    </row>
    <row r="2" spans="1:25" s="3" customFormat="1">
      <c r="B2" s="1" t="s">
        <v>117</v>
      </c>
      <c r="C2" s="2">
        <v>7.4</v>
      </c>
      <c r="D2" s="1" t="s">
        <v>144</v>
      </c>
      <c r="E2" s="1"/>
      <c r="T2" s="34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21" customHeight="1">
      <c r="A4" s="56"/>
      <c r="B4" s="56"/>
      <c r="C4" s="56"/>
      <c r="D4" s="56"/>
      <c r="E4" s="274" t="s">
        <v>150</v>
      </c>
      <c r="F4" s="275"/>
      <c r="G4" s="275"/>
      <c r="H4" s="274" t="s">
        <v>151</v>
      </c>
      <c r="I4" s="275"/>
      <c r="J4" s="275"/>
      <c r="K4" s="274" t="s">
        <v>152</v>
      </c>
      <c r="L4" s="275"/>
      <c r="M4" s="275"/>
      <c r="N4" s="274" t="s">
        <v>153</v>
      </c>
      <c r="O4" s="275"/>
      <c r="P4" s="275"/>
      <c r="Q4" s="274" t="s">
        <v>154</v>
      </c>
      <c r="R4" s="275"/>
      <c r="S4" s="275"/>
      <c r="T4" s="266" t="s">
        <v>58</v>
      </c>
    </row>
    <row r="5" spans="1:25" s="31" customFormat="1" ht="21" customHeight="1">
      <c r="A5" s="277" t="s">
        <v>23</v>
      </c>
      <c r="B5" s="277"/>
      <c r="C5" s="277"/>
      <c r="D5" s="278"/>
      <c r="E5" s="57" t="s">
        <v>1</v>
      </c>
      <c r="F5" s="57" t="s">
        <v>2</v>
      </c>
      <c r="G5" s="58" t="s">
        <v>3</v>
      </c>
      <c r="H5" s="57" t="s">
        <v>1</v>
      </c>
      <c r="I5" s="57" t="s">
        <v>2</v>
      </c>
      <c r="J5" s="58" t="s">
        <v>3</v>
      </c>
      <c r="K5" s="57" t="s">
        <v>1</v>
      </c>
      <c r="L5" s="57" t="s">
        <v>2</v>
      </c>
      <c r="M5" s="58" t="s">
        <v>3</v>
      </c>
      <c r="N5" s="57" t="s">
        <v>1</v>
      </c>
      <c r="O5" s="57" t="s">
        <v>2</v>
      </c>
      <c r="P5" s="58" t="s">
        <v>3</v>
      </c>
      <c r="Q5" s="57" t="s">
        <v>1</v>
      </c>
      <c r="R5" s="57" t="s">
        <v>2</v>
      </c>
      <c r="S5" s="58" t="s">
        <v>3</v>
      </c>
      <c r="T5" s="268"/>
    </row>
    <row r="6" spans="1:25" s="31" customFormat="1" ht="21" customHeight="1">
      <c r="A6" s="59"/>
      <c r="B6" s="59"/>
      <c r="C6" s="59"/>
      <c r="D6" s="59"/>
      <c r="E6" s="60" t="s">
        <v>0</v>
      </c>
      <c r="F6" s="60" t="s">
        <v>4</v>
      </c>
      <c r="G6" s="61" t="s">
        <v>5</v>
      </c>
      <c r="H6" s="60" t="s">
        <v>0</v>
      </c>
      <c r="I6" s="60" t="s">
        <v>4</v>
      </c>
      <c r="J6" s="61" t="s">
        <v>5</v>
      </c>
      <c r="K6" s="60" t="s">
        <v>0</v>
      </c>
      <c r="L6" s="60" t="s">
        <v>4</v>
      </c>
      <c r="M6" s="61" t="s">
        <v>5</v>
      </c>
      <c r="N6" s="60" t="s">
        <v>0</v>
      </c>
      <c r="O6" s="60" t="s">
        <v>4</v>
      </c>
      <c r="P6" s="61" t="s">
        <v>5</v>
      </c>
      <c r="Q6" s="60" t="s">
        <v>0</v>
      </c>
      <c r="R6" s="60" t="s">
        <v>4</v>
      </c>
      <c r="S6" s="61" t="s">
        <v>5</v>
      </c>
      <c r="T6" s="270"/>
      <c r="W6" s="233"/>
      <c r="X6" s="233"/>
    </row>
    <row r="7" spans="1:25" s="39" customFormat="1" ht="19.5">
      <c r="E7" s="318" t="s">
        <v>136</v>
      </c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20"/>
      <c r="T7" s="62"/>
      <c r="W7" s="231">
        <f>SUM(Q9:Q11)</f>
        <v>5638.0000000000009</v>
      </c>
      <c r="X7" s="231">
        <f t="shared" ref="X7:Y7" si="0">SUM(R9:R11)</f>
        <v>1744</v>
      </c>
      <c r="Y7" s="231">
        <f t="shared" si="0"/>
        <v>3894</v>
      </c>
    </row>
    <row r="8" spans="1:25" s="39" customFormat="1" ht="26.25" customHeight="1">
      <c r="A8" s="308" t="s">
        <v>48</v>
      </c>
      <c r="B8" s="308"/>
      <c r="C8" s="308"/>
      <c r="D8" s="309"/>
      <c r="E8" s="129">
        <v>6492</v>
      </c>
      <c r="F8" s="129">
        <v>2170</v>
      </c>
      <c r="G8" s="129">
        <v>4322</v>
      </c>
      <c r="H8" s="229">
        <v>6529</v>
      </c>
      <c r="I8" s="229">
        <v>2094</v>
      </c>
      <c r="J8" s="129">
        <v>4435</v>
      </c>
      <c r="K8" s="122">
        <v>6042</v>
      </c>
      <c r="L8" s="229">
        <v>1940</v>
      </c>
      <c r="M8" s="129">
        <v>4102</v>
      </c>
      <c r="N8" s="122">
        <v>5915</v>
      </c>
      <c r="O8" s="229">
        <v>1870</v>
      </c>
      <c r="P8" s="129">
        <v>4045</v>
      </c>
      <c r="Q8" s="122">
        <v>5638</v>
      </c>
      <c r="R8" s="229">
        <v>1744</v>
      </c>
      <c r="S8" s="129">
        <v>3894</v>
      </c>
      <c r="T8" s="112" t="s">
        <v>54</v>
      </c>
      <c r="W8" s="39">
        <f ca="1">SUM(W8:W11)</f>
        <v>0</v>
      </c>
    </row>
    <row r="9" spans="1:25" s="39" customFormat="1" ht="26.25" customHeight="1">
      <c r="A9" s="54"/>
      <c r="B9" s="54" t="s">
        <v>49</v>
      </c>
      <c r="C9" s="54"/>
      <c r="D9" s="54"/>
      <c r="E9" s="109">
        <v>765</v>
      </c>
      <c r="F9" s="109">
        <v>372</v>
      </c>
      <c r="G9" s="109">
        <v>393</v>
      </c>
      <c r="H9" s="109">
        <v>919</v>
      </c>
      <c r="I9" s="109">
        <v>415</v>
      </c>
      <c r="J9" s="109">
        <v>504</v>
      </c>
      <c r="K9" s="109">
        <v>1231</v>
      </c>
      <c r="L9" s="109">
        <v>518</v>
      </c>
      <c r="M9" s="109">
        <v>713</v>
      </c>
      <c r="N9" s="109">
        <v>1190</v>
      </c>
      <c r="O9" s="109">
        <v>506</v>
      </c>
      <c r="P9" s="109">
        <v>684</v>
      </c>
      <c r="Q9" s="109">
        <f>Q8*20/100</f>
        <v>1127.5999999999999</v>
      </c>
      <c r="R9" s="109">
        <f>R8*27/100</f>
        <v>470.88</v>
      </c>
      <c r="S9" s="109">
        <f>S8*17/100</f>
        <v>661.98</v>
      </c>
      <c r="T9" s="113" t="s">
        <v>55</v>
      </c>
      <c r="W9" s="232">
        <f>N9*100/N8</f>
        <v>20.118343195266274</v>
      </c>
      <c r="X9" s="232">
        <f t="shared" ref="X9" si="1">O9*100/O8</f>
        <v>27.058823529411764</v>
      </c>
      <c r="Y9" s="232">
        <f>P9*100/P8</f>
        <v>16.909765142150803</v>
      </c>
    </row>
    <row r="10" spans="1:25" s="39" customFormat="1" ht="26.25" customHeight="1">
      <c r="A10" s="55"/>
      <c r="B10" s="55" t="s">
        <v>50</v>
      </c>
      <c r="C10" s="55"/>
      <c r="D10" s="64"/>
      <c r="E10" s="109">
        <v>5540</v>
      </c>
      <c r="F10" s="109">
        <v>1733</v>
      </c>
      <c r="G10" s="109">
        <v>3807</v>
      </c>
      <c r="H10" s="110">
        <v>5467</v>
      </c>
      <c r="I10" s="110">
        <v>1629</v>
      </c>
      <c r="J10" s="109">
        <v>3838</v>
      </c>
      <c r="K10" s="111">
        <v>4618</v>
      </c>
      <c r="L10" s="110">
        <v>1347</v>
      </c>
      <c r="M10" s="109">
        <v>3271</v>
      </c>
      <c r="N10" s="111">
        <v>4676</v>
      </c>
      <c r="O10" s="110">
        <v>1350</v>
      </c>
      <c r="P10" s="109">
        <v>3326</v>
      </c>
      <c r="Q10" s="109">
        <f>Q8*79/100</f>
        <v>4454.0200000000004</v>
      </c>
      <c r="R10" s="109">
        <f>R8*72/100</f>
        <v>1255.68</v>
      </c>
      <c r="S10" s="109">
        <f>S8*82/100</f>
        <v>3193.08</v>
      </c>
      <c r="T10" s="113" t="s">
        <v>56</v>
      </c>
      <c r="W10" s="232">
        <f>N10*100/N8</f>
        <v>79.053254437869825</v>
      </c>
      <c r="X10" s="232">
        <f t="shared" ref="X10" si="2">O10*100/O8</f>
        <v>72.192513368983953</v>
      </c>
      <c r="Y10" s="232">
        <f>P10*100/P8</f>
        <v>82.224969097651424</v>
      </c>
    </row>
    <row r="11" spans="1:25" s="39" customFormat="1" ht="26.25" customHeight="1">
      <c r="A11" s="54"/>
      <c r="B11" s="54" t="s">
        <v>51</v>
      </c>
      <c r="C11" s="54"/>
      <c r="D11" s="54"/>
      <c r="E11" s="109">
        <v>159</v>
      </c>
      <c r="F11" s="109">
        <v>54</v>
      </c>
      <c r="G11" s="109">
        <v>105</v>
      </c>
      <c r="H11" s="110">
        <v>131</v>
      </c>
      <c r="I11" s="110">
        <v>47</v>
      </c>
      <c r="J11" s="109">
        <v>84</v>
      </c>
      <c r="K11" s="111">
        <v>193</v>
      </c>
      <c r="L11" s="110">
        <v>75</v>
      </c>
      <c r="M11" s="109">
        <v>118</v>
      </c>
      <c r="N11" s="111">
        <v>68</v>
      </c>
      <c r="O11" s="110">
        <v>25</v>
      </c>
      <c r="P11" s="109">
        <v>43</v>
      </c>
      <c r="Q11" s="230">
        <f>Q8*1/100</f>
        <v>56.38</v>
      </c>
      <c r="R11" s="109">
        <f>R8*1/100</f>
        <v>17.440000000000001</v>
      </c>
      <c r="S11" s="109">
        <f>S8*1/100</f>
        <v>38.94</v>
      </c>
      <c r="T11" s="113" t="s">
        <v>139</v>
      </c>
      <c r="W11" s="232">
        <f>N11*100/N8</f>
        <v>1.1496196111580728</v>
      </c>
      <c r="X11" s="232">
        <f t="shared" ref="X11:Y11" si="3">O11*100/O8</f>
        <v>1.3368983957219251</v>
      </c>
      <c r="Y11" s="232">
        <f t="shared" si="3"/>
        <v>1.0630407911001236</v>
      </c>
    </row>
    <row r="12" spans="1:25" s="39" customFormat="1" ht="26.25" customHeight="1">
      <c r="A12" s="54"/>
      <c r="B12" s="54" t="s">
        <v>52</v>
      </c>
      <c r="C12" s="54"/>
      <c r="D12" s="54"/>
      <c r="E12" s="109">
        <v>28</v>
      </c>
      <c r="F12" s="109">
        <v>11</v>
      </c>
      <c r="G12" s="109">
        <v>17</v>
      </c>
      <c r="H12" s="110">
        <v>12</v>
      </c>
      <c r="I12" s="110">
        <v>3</v>
      </c>
      <c r="J12" s="109">
        <v>9</v>
      </c>
      <c r="K12" s="226" t="s">
        <v>157</v>
      </c>
      <c r="L12" s="227" t="s">
        <v>157</v>
      </c>
      <c r="M12" s="228" t="s">
        <v>157</v>
      </c>
      <c r="N12" s="226" t="s">
        <v>157</v>
      </c>
      <c r="O12" s="227" t="s">
        <v>157</v>
      </c>
      <c r="P12" s="228" t="s">
        <v>157</v>
      </c>
      <c r="Q12" s="228" t="s">
        <v>157</v>
      </c>
      <c r="R12" s="234" t="s">
        <v>157</v>
      </c>
      <c r="S12" s="234" t="s">
        <v>157</v>
      </c>
      <c r="T12" s="113" t="s">
        <v>57</v>
      </c>
      <c r="W12" s="232"/>
    </row>
    <row r="13" spans="1:25" s="39" customFormat="1" ht="19.5">
      <c r="E13" s="310" t="s">
        <v>135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  <c r="T13" s="113"/>
    </row>
    <row r="14" spans="1:25" s="39" customFormat="1" ht="26.25" customHeight="1">
      <c r="A14" s="308" t="s">
        <v>23</v>
      </c>
      <c r="B14" s="308"/>
      <c r="C14" s="308"/>
      <c r="D14" s="309"/>
      <c r="E14" s="236">
        <v>105004</v>
      </c>
      <c r="F14" s="236">
        <v>51649</v>
      </c>
      <c r="G14" s="236">
        <v>53355</v>
      </c>
      <c r="H14" s="237">
        <v>90764</v>
      </c>
      <c r="I14" s="237">
        <v>44932</v>
      </c>
      <c r="J14" s="236">
        <v>45832</v>
      </c>
      <c r="K14" s="238">
        <v>87497</v>
      </c>
      <c r="L14" s="237">
        <v>43354</v>
      </c>
      <c r="M14" s="236">
        <v>44143</v>
      </c>
      <c r="N14" s="238">
        <v>82919</v>
      </c>
      <c r="O14" s="237">
        <v>41242</v>
      </c>
      <c r="P14" s="236">
        <v>41677</v>
      </c>
      <c r="Q14" s="238">
        <f>SUM(Q15:Q18)</f>
        <v>81310</v>
      </c>
      <c r="R14" s="236">
        <f t="shared" ref="R14:S14" si="4">SUM(R15:R18)</f>
        <v>40633</v>
      </c>
      <c r="S14" s="238">
        <f t="shared" si="4"/>
        <v>40667</v>
      </c>
      <c r="T14" s="112" t="s">
        <v>58</v>
      </c>
    </row>
    <row r="15" spans="1:25" s="39" customFormat="1" ht="26.25" customHeight="1">
      <c r="B15" s="39" t="s">
        <v>26</v>
      </c>
      <c r="E15" s="109">
        <v>17599</v>
      </c>
      <c r="F15" s="109">
        <v>6911</v>
      </c>
      <c r="G15" s="109">
        <v>10688</v>
      </c>
      <c r="H15" s="110">
        <v>16250</v>
      </c>
      <c r="I15" s="110">
        <v>6595</v>
      </c>
      <c r="J15" s="109">
        <v>9655</v>
      </c>
      <c r="K15" s="111">
        <v>15421</v>
      </c>
      <c r="L15" s="110">
        <v>6221</v>
      </c>
      <c r="M15" s="109">
        <v>9200</v>
      </c>
      <c r="N15" s="111">
        <v>13300</v>
      </c>
      <c r="O15" s="110">
        <v>5363</v>
      </c>
      <c r="P15" s="109">
        <v>7937</v>
      </c>
      <c r="Q15" s="111">
        <v>11939</v>
      </c>
      <c r="R15" s="110">
        <v>4782</v>
      </c>
      <c r="S15" s="109">
        <v>7157</v>
      </c>
      <c r="T15" s="113" t="s">
        <v>59</v>
      </c>
    </row>
    <row r="16" spans="1:25" s="39" customFormat="1" ht="26.25" customHeight="1">
      <c r="B16" s="39" t="s">
        <v>25</v>
      </c>
      <c r="E16" s="109">
        <v>30985</v>
      </c>
      <c r="F16" s="109">
        <v>15802</v>
      </c>
      <c r="G16" s="109">
        <v>15183</v>
      </c>
      <c r="H16" s="110">
        <v>22136</v>
      </c>
      <c r="I16" s="110">
        <v>11350</v>
      </c>
      <c r="J16" s="109">
        <v>10786</v>
      </c>
      <c r="K16" s="111">
        <v>20769</v>
      </c>
      <c r="L16" s="110">
        <v>10720</v>
      </c>
      <c r="M16" s="109">
        <v>10049</v>
      </c>
      <c r="N16" s="111">
        <v>20209</v>
      </c>
      <c r="O16" s="110">
        <v>10421</v>
      </c>
      <c r="P16" s="109">
        <v>9788</v>
      </c>
      <c r="Q16" s="111">
        <v>20021</v>
      </c>
      <c r="R16" s="110">
        <v>10446</v>
      </c>
      <c r="S16" s="109">
        <v>9575</v>
      </c>
      <c r="T16" s="110" t="s">
        <v>60</v>
      </c>
    </row>
    <row r="17" spans="1:21" s="39" customFormat="1" ht="26.25" customHeight="1">
      <c r="B17" s="39" t="s">
        <v>24</v>
      </c>
      <c r="E17" s="109">
        <v>42043</v>
      </c>
      <c r="F17" s="109">
        <v>21469</v>
      </c>
      <c r="G17" s="109">
        <v>20574</v>
      </c>
      <c r="H17" s="110">
        <v>39460</v>
      </c>
      <c r="I17" s="110">
        <v>20317</v>
      </c>
      <c r="J17" s="109">
        <v>19143</v>
      </c>
      <c r="K17" s="111">
        <v>38624</v>
      </c>
      <c r="L17" s="110">
        <v>19830</v>
      </c>
      <c r="M17" s="109">
        <v>18794</v>
      </c>
      <c r="N17" s="111">
        <v>37266</v>
      </c>
      <c r="O17" s="110">
        <v>19188</v>
      </c>
      <c r="P17" s="109">
        <v>18078</v>
      </c>
      <c r="Q17" s="111">
        <v>36950</v>
      </c>
      <c r="R17" s="110">
        <v>19042</v>
      </c>
      <c r="S17" s="109">
        <v>17898</v>
      </c>
      <c r="T17" s="110" t="s">
        <v>61</v>
      </c>
    </row>
    <row r="18" spans="1:21" s="39" customFormat="1" ht="26.25" customHeight="1">
      <c r="B18" s="39" t="s">
        <v>53</v>
      </c>
      <c r="E18" s="109">
        <v>14377</v>
      </c>
      <c r="F18" s="109">
        <v>7467</v>
      </c>
      <c r="G18" s="109">
        <v>6910</v>
      </c>
      <c r="H18" s="110">
        <v>12918</v>
      </c>
      <c r="I18" s="110">
        <v>6670</v>
      </c>
      <c r="J18" s="109">
        <v>6248</v>
      </c>
      <c r="K18" s="111">
        <v>12683</v>
      </c>
      <c r="L18" s="110">
        <v>6583</v>
      </c>
      <c r="M18" s="109">
        <v>6100</v>
      </c>
      <c r="N18" s="111">
        <v>12144</v>
      </c>
      <c r="O18" s="110">
        <v>6270</v>
      </c>
      <c r="P18" s="109">
        <v>5874</v>
      </c>
      <c r="Q18" s="111">
        <v>12400</v>
      </c>
      <c r="R18" s="110">
        <v>6363</v>
      </c>
      <c r="S18" s="109">
        <v>6037</v>
      </c>
      <c r="T18" s="110" t="s">
        <v>62</v>
      </c>
    </row>
    <row r="19" spans="1:21" ht="6" customHeight="1">
      <c r="E19" s="114"/>
      <c r="F19" s="114"/>
      <c r="G19" s="114"/>
      <c r="H19" s="115"/>
      <c r="I19" s="115"/>
      <c r="J19" s="114"/>
      <c r="K19" s="116"/>
      <c r="L19" s="115"/>
      <c r="M19" s="114"/>
      <c r="N19" s="116"/>
      <c r="O19" s="115"/>
      <c r="P19" s="114"/>
      <c r="Q19" s="116"/>
      <c r="R19" s="115"/>
      <c r="S19" s="114"/>
      <c r="T19" s="117"/>
    </row>
    <row r="20" spans="1:21" ht="6" customHeight="1">
      <c r="A20" s="68"/>
      <c r="B20" s="68"/>
      <c r="C20" s="68"/>
      <c r="D20" s="6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1" s="235" customFormat="1" ht="19.5">
      <c r="A21" s="244"/>
      <c r="B21" s="245" t="s">
        <v>261</v>
      </c>
      <c r="C21" s="246" t="s">
        <v>284</v>
      </c>
      <c r="D21" s="247"/>
      <c r="E21" s="247"/>
      <c r="F21" s="247"/>
      <c r="G21" s="247"/>
      <c r="H21" s="248"/>
      <c r="I21" s="248"/>
      <c r="J21" s="248"/>
      <c r="K21" s="249"/>
      <c r="L21" s="245" t="s">
        <v>263</v>
      </c>
      <c r="M21" s="246" t="s">
        <v>285</v>
      </c>
      <c r="N21" s="250"/>
      <c r="O21" s="250"/>
      <c r="P21" s="250"/>
      <c r="Q21" s="250"/>
      <c r="R21" s="250"/>
      <c r="S21" s="250"/>
      <c r="T21" s="250"/>
    </row>
    <row r="22" spans="1:21" s="235" customFormat="1" ht="19.5">
      <c r="A22" s="244"/>
      <c r="B22" s="248"/>
      <c r="C22" s="246" t="s">
        <v>286</v>
      </c>
      <c r="D22" s="247"/>
      <c r="E22" s="247"/>
      <c r="F22" s="247"/>
      <c r="G22" s="247"/>
      <c r="H22" s="248"/>
      <c r="I22" s="248"/>
      <c r="J22" s="248"/>
      <c r="K22" s="249"/>
      <c r="L22" s="248"/>
      <c r="M22" s="251" t="s">
        <v>287</v>
      </c>
      <c r="N22" s="250"/>
      <c r="O22" s="250"/>
      <c r="P22" s="250"/>
      <c r="Q22" s="250"/>
      <c r="R22" s="250"/>
      <c r="S22" s="250"/>
      <c r="T22" s="250"/>
    </row>
    <row r="23" spans="1:21" s="235" customFormat="1" ht="19.5">
      <c r="A23" s="250"/>
      <c r="B23" s="245" t="s">
        <v>21</v>
      </c>
      <c r="C23" s="246" t="s">
        <v>288</v>
      </c>
      <c r="D23" s="248"/>
      <c r="E23" s="248"/>
      <c r="F23" s="248"/>
      <c r="G23" s="248"/>
      <c r="H23" s="248"/>
      <c r="I23" s="248"/>
      <c r="J23" s="248"/>
      <c r="K23" s="248"/>
      <c r="L23" s="245" t="s">
        <v>22</v>
      </c>
      <c r="M23" s="246" t="s">
        <v>291</v>
      </c>
      <c r="N23" s="250"/>
      <c r="O23" s="250"/>
      <c r="P23" s="250"/>
      <c r="Q23" s="250"/>
      <c r="R23" s="250"/>
      <c r="S23" s="250"/>
      <c r="T23" s="250"/>
    </row>
    <row r="24" spans="1:21" s="235" customFormat="1">
      <c r="A24" s="250"/>
      <c r="B24" s="252"/>
      <c r="C24" s="246" t="s">
        <v>289</v>
      </c>
      <c r="D24" s="248"/>
      <c r="E24" s="248"/>
      <c r="F24" s="248"/>
      <c r="G24" s="248"/>
      <c r="H24" s="252"/>
      <c r="I24" s="252"/>
      <c r="J24" s="252"/>
      <c r="K24" s="248"/>
      <c r="L24" s="248"/>
      <c r="M24" s="246" t="s">
        <v>292</v>
      </c>
      <c r="N24" s="250"/>
      <c r="O24" s="250"/>
      <c r="P24" s="250"/>
      <c r="Q24" s="250"/>
      <c r="R24" s="250"/>
      <c r="S24" s="250"/>
      <c r="T24" s="250"/>
    </row>
    <row r="25" spans="1:21" s="235" customFormat="1">
      <c r="A25" s="250"/>
      <c r="B25" s="252"/>
      <c r="C25" s="246" t="s">
        <v>290</v>
      </c>
      <c r="D25" s="248"/>
      <c r="E25" s="248"/>
      <c r="F25" s="248"/>
      <c r="G25" s="248"/>
      <c r="H25" s="253"/>
      <c r="I25" s="253"/>
      <c r="J25" s="253"/>
      <c r="K25" s="253"/>
      <c r="L25" s="248"/>
      <c r="M25" s="246" t="s">
        <v>293</v>
      </c>
      <c r="N25" s="250"/>
      <c r="O25" s="250"/>
      <c r="P25" s="250"/>
      <c r="Q25" s="250"/>
      <c r="R25" s="250"/>
      <c r="S25" s="250"/>
      <c r="T25" s="250"/>
    </row>
    <row r="26" spans="1:21" hidden="1">
      <c r="A26" s="6"/>
      <c r="B26" s="6"/>
      <c r="C26" s="6"/>
      <c r="D26" s="6"/>
      <c r="E26" s="119"/>
      <c r="F26" s="119"/>
      <c r="G26" s="119"/>
      <c r="H26" s="119"/>
      <c r="I26" s="119"/>
      <c r="J26" s="119"/>
      <c r="K26" s="116"/>
      <c r="L26" s="116"/>
      <c r="M26" s="116"/>
      <c r="N26" s="116"/>
      <c r="O26" s="116"/>
      <c r="P26" s="116"/>
      <c r="Q26" s="116"/>
      <c r="R26" s="116"/>
      <c r="S26" s="116"/>
      <c r="T26" s="119"/>
    </row>
    <row r="27" spans="1:21" hidden="1">
      <c r="A27" s="56"/>
      <c r="B27" s="56"/>
      <c r="C27" s="56"/>
      <c r="D27" s="56"/>
      <c r="E27" s="313" t="s">
        <v>145</v>
      </c>
      <c r="F27" s="314"/>
      <c r="G27" s="314"/>
      <c r="H27" s="313" t="s">
        <v>146</v>
      </c>
      <c r="I27" s="314"/>
      <c r="J27" s="314"/>
      <c r="K27" s="313" t="s">
        <v>147</v>
      </c>
      <c r="L27" s="314"/>
      <c r="M27" s="314"/>
      <c r="N27" s="313" t="s">
        <v>148</v>
      </c>
      <c r="O27" s="314"/>
      <c r="P27" s="314"/>
      <c r="Q27" s="313" t="s">
        <v>140</v>
      </c>
      <c r="R27" s="314"/>
      <c r="S27" s="314"/>
      <c r="T27" s="315" t="s">
        <v>58</v>
      </c>
      <c r="U27" s="31"/>
    </row>
    <row r="28" spans="1:21" hidden="1">
      <c r="A28" s="277" t="s">
        <v>23</v>
      </c>
      <c r="B28" s="277"/>
      <c r="C28" s="277"/>
      <c r="D28" s="278"/>
      <c r="E28" s="125" t="s">
        <v>1</v>
      </c>
      <c r="F28" s="125" t="s">
        <v>2</v>
      </c>
      <c r="G28" s="126" t="s">
        <v>3</v>
      </c>
      <c r="H28" s="125" t="s">
        <v>1</v>
      </c>
      <c r="I28" s="125" t="s">
        <v>2</v>
      </c>
      <c r="J28" s="126" t="s">
        <v>3</v>
      </c>
      <c r="K28" s="125" t="s">
        <v>1</v>
      </c>
      <c r="L28" s="125" t="s">
        <v>2</v>
      </c>
      <c r="M28" s="126" t="s">
        <v>3</v>
      </c>
      <c r="N28" s="125" t="s">
        <v>1</v>
      </c>
      <c r="O28" s="125" t="s">
        <v>2</v>
      </c>
      <c r="P28" s="126" t="s">
        <v>3</v>
      </c>
      <c r="Q28" s="125" t="s">
        <v>1</v>
      </c>
      <c r="R28" s="125" t="s">
        <v>2</v>
      </c>
      <c r="S28" s="126" t="s">
        <v>3</v>
      </c>
      <c r="T28" s="316"/>
      <c r="U28" s="31"/>
    </row>
    <row r="29" spans="1:21" hidden="1">
      <c r="A29" s="59"/>
      <c r="B29" s="59"/>
      <c r="C29" s="59"/>
      <c r="D29" s="59"/>
      <c r="E29" s="127" t="s">
        <v>0</v>
      </c>
      <c r="F29" s="127" t="s">
        <v>4</v>
      </c>
      <c r="G29" s="128" t="s">
        <v>5</v>
      </c>
      <c r="H29" s="127" t="s">
        <v>0</v>
      </c>
      <c r="I29" s="127" t="s">
        <v>4</v>
      </c>
      <c r="J29" s="128" t="s">
        <v>5</v>
      </c>
      <c r="K29" s="127" t="s">
        <v>0</v>
      </c>
      <c r="L29" s="127" t="s">
        <v>4</v>
      </c>
      <c r="M29" s="128" t="s">
        <v>5</v>
      </c>
      <c r="N29" s="127" t="s">
        <v>0</v>
      </c>
      <c r="O29" s="127" t="s">
        <v>4</v>
      </c>
      <c r="P29" s="128" t="s">
        <v>5</v>
      </c>
      <c r="Q29" s="127" t="s">
        <v>0</v>
      </c>
      <c r="R29" s="127" t="s">
        <v>4</v>
      </c>
      <c r="S29" s="128" t="s">
        <v>5</v>
      </c>
      <c r="T29" s="317"/>
      <c r="U29" s="31"/>
    </row>
    <row r="30" spans="1:21" hidden="1">
      <c r="A30" s="39"/>
      <c r="B30" s="39"/>
      <c r="C30" s="39"/>
      <c r="D30" s="39"/>
      <c r="E30" s="305" t="s">
        <v>136</v>
      </c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7"/>
      <c r="T30" s="113"/>
      <c r="U30" s="39"/>
    </row>
    <row r="31" spans="1:21" hidden="1">
      <c r="A31" s="308" t="s">
        <v>48</v>
      </c>
      <c r="B31" s="308"/>
      <c r="C31" s="308"/>
      <c r="D31" s="309"/>
      <c r="E31" s="129">
        <f>SUM(E32:E35)</f>
        <v>1441</v>
      </c>
      <c r="F31" s="129">
        <f t="shared" ref="F31:S31" si="5">SUM(F32:F35)</f>
        <v>545</v>
      </c>
      <c r="G31" s="129">
        <f t="shared" si="5"/>
        <v>896</v>
      </c>
      <c r="H31" s="129">
        <f t="shared" si="5"/>
        <v>1413</v>
      </c>
      <c r="I31" s="129">
        <f t="shared" si="5"/>
        <v>525</v>
      </c>
      <c r="J31" s="129">
        <f t="shared" si="5"/>
        <v>888</v>
      </c>
      <c r="K31" s="129">
        <f t="shared" si="5"/>
        <v>1258</v>
      </c>
      <c r="L31" s="129">
        <f t="shared" si="5"/>
        <v>469</v>
      </c>
      <c r="M31" s="129">
        <f t="shared" si="5"/>
        <v>789</v>
      </c>
      <c r="N31" s="129">
        <f t="shared" si="5"/>
        <v>1323</v>
      </c>
      <c r="O31" s="129">
        <f t="shared" si="5"/>
        <v>487</v>
      </c>
      <c r="P31" s="129">
        <f t="shared" si="5"/>
        <v>836</v>
      </c>
      <c r="Q31" s="129">
        <f t="shared" si="5"/>
        <v>1268</v>
      </c>
      <c r="R31" s="129">
        <f t="shared" si="5"/>
        <v>455</v>
      </c>
      <c r="S31" s="129">
        <f t="shared" si="5"/>
        <v>813</v>
      </c>
      <c r="T31" s="112" t="s">
        <v>54</v>
      </c>
      <c r="U31" s="39"/>
    </row>
    <row r="32" spans="1:21" hidden="1">
      <c r="A32" s="54"/>
      <c r="B32" s="54" t="s">
        <v>49</v>
      </c>
      <c r="C32" s="54"/>
      <c r="D32" s="54"/>
      <c r="E32" s="109">
        <f>SUM(F32:G32)</f>
        <v>234</v>
      </c>
      <c r="F32" s="109">
        <v>107</v>
      </c>
      <c r="G32" s="109">
        <v>127</v>
      </c>
      <c r="H32" s="109">
        <f>SUM(I32:J32)</f>
        <v>291</v>
      </c>
      <c r="I32" s="109">
        <v>129</v>
      </c>
      <c r="J32" s="109">
        <v>162</v>
      </c>
      <c r="K32" s="109">
        <f>SUM(L32:M32)</f>
        <v>288</v>
      </c>
      <c r="L32" s="109">
        <v>128</v>
      </c>
      <c r="M32" s="109">
        <v>160</v>
      </c>
      <c r="N32" s="109">
        <f>SUM(O32:P32)</f>
        <v>306</v>
      </c>
      <c r="O32" s="109">
        <v>134</v>
      </c>
      <c r="P32" s="109">
        <v>172</v>
      </c>
      <c r="Q32" s="109">
        <f>SUM(R32:S32)</f>
        <v>455</v>
      </c>
      <c r="R32" s="109">
        <v>168</v>
      </c>
      <c r="S32" s="109">
        <v>287</v>
      </c>
      <c r="T32" s="113" t="s">
        <v>55</v>
      </c>
      <c r="U32" s="39"/>
    </row>
    <row r="33" spans="1:21" hidden="1">
      <c r="A33" s="55"/>
      <c r="B33" s="55" t="s">
        <v>50</v>
      </c>
      <c r="C33" s="55"/>
      <c r="D33" s="64"/>
      <c r="E33" s="109">
        <f t="shared" ref="E33:E34" si="6">SUM(F33:G33)</f>
        <v>1202</v>
      </c>
      <c r="F33" s="109">
        <v>435</v>
      </c>
      <c r="G33" s="109">
        <v>767</v>
      </c>
      <c r="H33" s="109">
        <f t="shared" ref="H33:H34" si="7">SUM(I33:J33)</f>
        <v>1117</v>
      </c>
      <c r="I33" s="110">
        <v>393</v>
      </c>
      <c r="J33" s="109">
        <v>724</v>
      </c>
      <c r="K33" s="109">
        <f t="shared" ref="K33:K34" si="8">SUM(L33:M33)</f>
        <v>968</v>
      </c>
      <c r="L33" s="110">
        <v>340</v>
      </c>
      <c r="M33" s="109">
        <v>628</v>
      </c>
      <c r="N33" s="109">
        <f t="shared" ref="N33:N34" si="9">SUM(O33:P33)</f>
        <v>1015</v>
      </c>
      <c r="O33" s="110">
        <v>352</v>
      </c>
      <c r="P33" s="109">
        <v>663</v>
      </c>
      <c r="Q33" s="109">
        <f t="shared" ref="Q33:Q34" si="10">SUM(R33:S33)</f>
        <v>810</v>
      </c>
      <c r="R33" s="110">
        <v>286</v>
      </c>
      <c r="S33" s="109">
        <v>524</v>
      </c>
      <c r="T33" s="113" t="s">
        <v>56</v>
      </c>
      <c r="U33" s="39"/>
    </row>
    <row r="34" spans="1:21" hidden="1">
      <c r="A34" s="54"/>
      <c r="B34" s="54" t="s">
        <v>51</v>
      </c>
      <c r="C34" s="54"/>
      <c r="D34" s="54"/>
      <c r="E34" s="109">
        <f t="shared" si="6"/>
        <v>5</v>
      </c>
      <c r="F34" s="109">
        <v>3</v>
      </c>
      <c r="G34" s="109">
        <v>2</v>
      </c>
      <c r="H34" s="109">
        <f t="shared" si="7"/>
        <v>5</v>
      </c>
      <c r="I34" s="110">
        <v>3</v>
      </c>
      <c r="J34" s="109">
        <v>2</v>
      </c>
      <c r="K34" s="109">
        <f t="shared" si="8"/>
        <v>2</v>
      </c>
      <c r="L34" s="110">
        <v>1</v>
      </c>
      <c r="M34" s="109">
        <v>1</v>
      </c>
      <c r="N34" s="109">
        <f t="shared" si="9"/>
        <v>2</v>
      </c>
      <c r="O34" s="110">
        <v>1</v>
      </c>
      <c r="P34" s="109">
        <v>1</v>
      </c>
      <c r="Q34" s="109">
        <f t="shared" si="10"/>
        <v>3</v>
      </c>
      <c r="R34" s="110">
        <v>1</v>
      </c>
      <c r="S34" s="109">
        <v>2</v>
      </c>
      <c r="T34" s="113" t="s">
        <v>139</v>
      </c>
      <c r="U34" s="39"/>
    </row>
    <row r="35" spans="1:21" hidden="1">
      <c r="A35" s="54"/>
      <c r="B35" s="54" t="s">
        <v>52</v>
      </c>
      <c r="C35" s="54"/>
      <c r="D35" s="54"/>
      <c r="E35" s="109"/>
      <c r="F35" s="109"/>
      <c r="G35" s="109"/>
      <c r="H35" s="110"/>
      <c r="I35" s="110"/>
      <c r="J35" s="109"/>
      <c r="K35" s="111"/>
      <c r="L35" s="110"/>
      <c r="M35" s="109"/>
      <c r="N35" s="111"/>
      <c r="O35" s="110"/>
      <c r="P35" s="109"/>
      <c r="Q35" s="111"/>
      <c r="R35" s="110"/>
      <c r="S35" s="109"/>
      <c r="T35" s="113" t="s">
        <v>57</v>
      </c>
      <c r="U35" s="39"/>
    </row>
    <row r="36" spans="1:21" hidden="1">
      <c r="A36" s="39"/>
      <c r="B36" s="39"/>
      <c r="C36" s="39"/>
      <c r="D36" s="39"/>
      <c r="E36" s="310" t="s">
        <v>135</v>
      </c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2"/>
      <c r="T36" s="113"/>
      <c r="U36" s="39"/>
    </row>
    <row r="37" spans="1:21" hidden="1">
      <c r="A37" s="308" t="s">
        <v>23</v>
      </c>
      <c r="B37" s="308"/>
      <c r="C37" s="308"/>
      <c r="D37" s="309"/>
      <c r="E37" s="129">
        <f>SUM(E38:E41)</f>
        <v>25664</v>
      </c>
      <c r="F37" s="129">
        <f t="shared" ref="F37:S37" si="11">SUM(F38:F41)</f>
        <v>10866</v>
      </c>
      <c r="G37" s="129">
        <f t="shared" si="11"/>
        <v>14798</v>
      </c>
      <c r="H37" s="129">
        <f t="shared" si="11"/>
        <v>24765</v>
      </c>
      <c r="I37" s="129">
        <f t="shared" si="11"/>
        <v>10450</v>
      </c>
      <c r="J37" s="129">
        <f t="shared" si="11"/>
        <v>14315</v>
      </c>
      <c r="K37" s="129">
        <f t="shared" si="11"/>
        <v>23208</v>
      </c>
      <c r="L37" s="129">
        <f t="shared" si="11"/>
        <v>9706</v>
      </c>
      <c r="M37" s="129">
        <f t="shared" si="11"/>
        <v>13502</v>
      </c>
      <c r="N37" s="129">
        <f t="shared" si="11"/>
        <v>21699</v>
      </c>
      <c r="O37" s="129">
        <f t="shared" si="11"/>
        <v>9079</v>
      </c>
      <c r="P37" s="129">
        <f t="shared" si="11"/>
        <v>12620</v>
      </c>
      <c r="Q37" s="129">
        <f t="shared" si="11"/>
        <v>20540</v>
      </c>
      <c r="R37" s="129">
        <f t="shared" si="11"/>
        <v>8606</v>
      </c>
      <c r="S37" s="129">
        <f t="shared" si="11"/>
        <v>11934</v>
      </c>
      <c r="T37" s="112" t="s">
        <v>58</v>
      </c>
      <c r="U37" s="39"/>
    </row>
    <row r="38" spans="1:21" hidden="1">
      <c r="A38" s="39"/>
      <c r="B38" s="39" t="s">
        <v>26</v>
      </c>
      <c r="C38" s="39"/>
      <c r="D38" s="39"/>
      <c r="E38" s="109">
        <f>SUM(F38:G38)</f>
        <v>12281</v>
      </c>
      <c r="F38" s="109">
        <v>4666</v>
      </c>
      <c r="G38" s="109">
        <v>7615</v>
      </c>
      <c r="H38" s="110">
        <f>SUM(I38:J38)</f>
        <v>12536</v>
      </c>
      <c r="I38" s="110">
        <v>4877</v>
      </c>
      <c r="J38" s="109">
        <v>7659</v>
      </c>
      <c r="K38" s="111">
        <f>SUM(L38:M38)</f>
        <v>11677</v>
      </c>
      <c r="L38" s="110">
        <v>4423</v>
      </c>
      <c r="M38" s="109">
        <v>7254</v>
      </c>
      <c r="N38" s="111">
        <f>SUM(O38:P38)</f>
        <v>10264</v>
      </c>
      <c r="O38" s="110">
        <v>3838</v>
      </c>
      <c r="P38" s="109">
        <v>6426</v>
      </c>
      <c r="Q38" s="111">
        <f>SUM(R38:S38)</f>
        <v>9131</v>
      </c>
      <c r="R38" s="110">
        <v>3299</v>
      </c>
      <c r="S38" s="109">
        <v>5832</v>
      </c>
      <c r="T38" s="113" t="s">
        <v>59</v>
      </c>
      <c r="U38" s="39"/>
    </row>
    <row r="39" spans="1:21" hidden="1">
      <c r="A39" s="39"/>
      <c r="B39" s="39" t="s">
        <v>25</v>
      </c>
      <c r="C39" s="39"/>
      <c r="D39" s="39"/>
      <c r="E39" s="109">
        <f>SUM(F39:G39)</f>
        <v>13383</v>
      </c>
      <c r="F39" s="109">
        <v>6200</v>
      </c>
      <c r="G39" s="109">
        <v>7183</v>
      </c>
      <c r="H39" s="110">
        <f>SUM(I39:J39)</f>
        <v>12229</v>
      </c>
      <c r="I39" s="110">
        <v>5573</v>
      </c>
      <c r="J39" s="109">
        <v>6656</v>
      </c>
      <c r="K39" s="111">
        <f>SUM(L39:M39)</f>
        <v>11531</v>
      </c>
      <c r="L39" s="110">
        <v>5283</v>
      </c>
      <c r="M39" s="109">
        <v>6248</v>
      </c>
      <c r="N39" s="111">
        <f>SUM(O39:P39)</f>
        <v>11435</v>
      </c>
      <c r="O39" s="110">
        <v>5241</v>
      </c>
      <c r="P39" s="109">
        <v>6194</v>
      </c>
      <c r="Q39" s="111">
        <f>SUM(R39:S39)</f>
        <v>11409</v>
      </c>
      <c r="R39" s="110">
        <v>5307</v>
      </c>
      <c r="S39" s="109">
        <v>6102</v>
      </c>
      <c r="T39" s="110" t="s">
        <v>60</v>
      </c>
      <c r="U39" s="39"/>
    </row>
    <row r="40" spans="1:21" hidden="1">
      <c r="A40" s="39"/>
      <c r="B40" s="39" t="s">
        <v>24</v>
      </c>
      <c r="C40" s="39"/>
      <c r="D40" s="39"/>
      <c r="E40" s="109"/>
      <c r="F40" s="109"/>
      <c r="G40" s="109"/>
      <c r="H40" s="110"/>
      <c r="I40" s="110"/>
      <c r="J40" s="109"/>
      <c r="K40" s="111"/>
      <c r="L40" s="110"/>
      <c r="M40" s="109"/>
      <c r="N40" s="111"/>
      <c r="O40" s="110"/>
      <c r="P40" s="109"/>
      <c r="Q40" s="111"/>
      <c r="R40" s="110"/>
      <c r="S40" s="109"/>
      <c r="T40" s="110" t="s">
        <v>61</v>
      </c>
      <c r="U40" s="39"/>
    </row>
    <row r="41" spans="1:21" hidden="1">
      <c r="A41" s="39"/>
      <c r="B41" s="39" t="s">
        <v>53</v>
      </c>
      <c r="C41" s="39"/>
      <c r="D41" s="39"/>
      <c r="E41" s="109"/>
      <c r="F41" s="109"/>
      <c r="G41" s="109"/>
      <c r="H41" s="110"/>
      <c r="I41" s="110"/>
      <c r="J41" s="109"/>
      <c r="K41" s="111"/>
      <c r="L41" s="110"/>
      <c r="M41" s="109"/>
      <c r="N41" s="111"/>
      <c r="O41" s="110"/>
      <c r="P41" s="109"/>
      <c r="Q41" s="111"/>
      <c r="R41" s="110"/>
      <c r="S41" s="109"/>
      <c r="T41" s="110" t="s">
        <v>62</v>
      </c>
      <c r="U41" s="39"/>
    </row>
    <row r="42" spans="1:21" hidden="1">
      <c r="E42" s="114"/>
      <c r="F42" s="114"/>
      <c r="G42" s="114"/>
      <c r="H42" s="115"/>
      <c r="I42" s="115"/>
      <c r="J42" s="114"/>
      <c r="K42" s="116"/>
      <c r="L42" s="115"/>
      <c r="M42" s="114"/>
      <c r="N42" s="116"/>
      <c r="O42" s="115"/>
      <c r="P42" s="114"/>
      <c r="Q42" s="116"/>
      <c r="R42" s="115"/>
      <c r="S42" s="114"/>
      <c r="T42" s="117"/>
    </row>
    <row r="43" spans="1:21" hidden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1" hidden="1">
      <c r="A44" s="39"/>
      <c r="B44" s="69" t="s">
        <v>89</v>
      </c>
      <c r="C44" s="39"/>
      <c r="D44" s="39"/>
      <c r="E44" s="39"/>
      <c r="F44" s="39"/>
      <c r="G44" s="39"/>
      <c r="H44" s="39"/>
      <c r="I44" s="39"/>
      <c r="J44" s="39"/>
      <c r="K44" s="31" t="s">
        <v>90</v>
      </c>
      <c r="L44" s="39"/>
      <c r="M44" s="39"/>
      <c r="N44" s="39"/>
      <c r="O44" s="39"/>
      <c r="P44" s="39"/>
      <c r="Q44" s="39"/>
      <c r="R44" s="39"/>
      <c r="S44" s="39"/>
      <c r="T44" s="38"/>
      <c r="U44" s="39"/>
    </row>
    <row r="45" spans="1:21" hidden="1">
      <c r="A45" s="39"/>
      <c r="B45" s="69" t="s">
        <v>131</v>
      </c>
      <c r="C45" s="39"/>
      <c r="D45" s="39"/>
      <c r="E45" s="39"/>
      <c r="F45" s="39"/>
      <c r="G45" s="39"/>
      <c r="H45" s="39"/>
      <c r="I45" s="39"/>
      <c r="J45" s="39"/>
      <c r="K45" s="31" t="s">
        <v>91</v>
      </c>
      <c r="L45" s="39"/>
      <c r="M45" s="39"/>
      <c r="N45" s="39"/>
      <c r="O45" s="39"/>
      <c r="P45" s="39"/>
      <c r="Q45" s="39"/>
      <c r="R45" s="39"/>
      <c r="S45" s="39"/>
      <c r="T45" s="38"/>
      <c r="U45" s="39"/>
    </row>
    <row r="46" spans="1:21" hidden="1"/>
    <row r="47" spans="1:21" hidden="1">
      <c r="A47" s="1"/>
      <c r="B47" s="1" t="s">
        <v>11</v>
      </c>
      <c r="C47" s="2">
        <v>7.4</v>
      </c>
      <c r="D47" s="1" t="s">
        <v>143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1"/>
    </row>
    <row r="48" spans="1:21" ht="24" hidden="1">
      <c r="A48" s="3"/>
      <c r="B48" s="1" t="s">
        <v>117</v>
      </c>
      <c r="C48" s="2">
        <v>7.4</v>
      </c>
      <c r="D48" s="1" t="s">
        <v>144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8" t="s">
        <v>149</v>
      </c>
      <c r="S48" s="3"/>
      <c r="T48" s="34"/>
      <c r="U48" s="3"/>
    </row>
    <row r="49" spans="1:21" hidden="1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21" hidden="1">
      <c r="A50" s="56"/>
      <c r="B50" s="56"/>
      <c r="C50" s="56"/>
      <c r="D50" s="56"/>
      <c r="E50" s="274" t="s">
        <v>145</v>
      </c>
      <c r="F50" s="275"/>
      <c r="G50" s="275"/>
      <c r="H50" s="274" t="s">
        <v>146</v>
      </c>
      <c r="I50" s="275"/>
      <c r="J50" s="275"/>
      <c r="K50" s="274" t="s">
        <v>147</v>
      </c>
      <c r="L50" s="275"/>
      <c r="M50" s="275"/>
      <c r="N50" s="274" t="s">
        <v>148</v>
      </c>
      <c r="O50" s="275"/>
      <c r="P50" s="275"/>
      <c r="Q50" s="274" t="s">
        <v>140</v>
      </c>
      <c r="R50" s="275"/>
      <c r="S50" s="275"/>
      <c r="T50" s="266" t="s">
        <v>58</v>
      </c>
      <c r="U50" s="31"/>
    </row>
    <row r="51" spans="1:21" hidden="1">
      <c r="A51" s="277" t="s">
        <v>23</v>
      </c>
      <c r="B51" s="277"/>
      <c r="C51" s="277"/>
      <c r="D51" s="278"/>
      <c r="E51" s="97" t="s">
        <v>1</v>
      </c>
      <c r="F51" s="97" t="s">
        <v>2</v>
      </c>
      <c r="G51" s="58" t="s">
        <v>3</v>
      </c>
      <c r="H51" s="97" t="s">
        <v>1</v>
      </c>
      <c r="I51" s="97" t="s">
        <v>2</v>
      </c>
      <c r="J51" s="58" t="s">
        <v>3</v>
      </c>
      <c r="K51" s="97" t="s">
        <v>1</v>
      </c>
      <c r="L51" s="97" t="s">
        <v>2</v>
      </c>
      <c r="M51" s="58" t="s">
        <v>3</v>
      </c>
      <c r="N51" s="97" t="s">
        <v>1</v>
      </c>
      <c r="O51" s="97" t="s">
        <v>2</v>
      </c>
      <c r="P51" s="58" t="s">
        <v>3</v>
      </c>
      <c r="Q51" s="97" t="s">
        <v>1</v>
      </c>
      <c r="R51" s="97" t="s">
        <v>2</v>
      </c>
      <c r="S51" s="58" t="s">
        <v>3</v>
      </c>
      <c r="T51" s="268"/>
      <c r="U51" s="31"/>
    </row>
    <row r="52" spans="1:21" hidden="1">
      <c r="A52" s="59"/>
      <c r="B52" s="59"/>
      <c r="C52" s="59"/>
      <c r="D52" s="59"/>
      <c r="E52" s="60" t="s">
        <v>0</v>
      </c>
      <c r="F52" s="60" t="s">
        <v>4</v>
      </c>
      <c r="G52" s="61" t="s">
        <v>5</v>
      </c>
      <c r="H52" s="60" t="s">
        <v>0</v>
      </c>
      <c r="I52" s="60" t="s">
        <v>4</v>
      </c>
      <c r="J52" s="61" t="s">
        <v>5</v>
      </c>
      <c r="K52" s="60" t="s">
        <v>0</v>
      </c>
      <c r="L52" s="60" t="s">
        <v>4</v>
      </c>
      <c r="M52" s="61" t="s">
        <v>5</v>
      </c>
      <c r="N52" s="60" t="s">
        <v>0</v>
      </c>
      <c r="O52" s="60" t="s">
        <v>4</v>
      </c>
      <c r="P52" s="61" t="s">
        <v>5</v>
      </c>
      <c r="Q52" s="60" t="s">
        <v>0</v>
      </c>
      <c r="R52" s="60" t="s">
        <v>4</v>
      </c>
      <c r="S52" s="61" t="s">
        <v>5</v>
      </c>
      <c r="T52" s="270"/>
      <c r="U52" s="31"/>
    </row>
    <row r="53" spans="1:21" hidden="1">
      <c r="A53" s="39"/>
      <c r="B53" s="39"/>
      <c r="C53" s="39"/>
      <c r="D53" s="39"/>
      <c r="E53" s="318" t="s">
        <v>136</v>
      </c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20"/>
      <c r="T53" s="62"/>
      <c r="U53" s="39"/>
    </row>
    <row r="54" spans="1:21" hidden="1">
      <c r="A54" s="308" t="s">
        <v>48</v>
      </c>
      <c r="B54" s="308"/>
      <c r="C54" s="308"/>
      <c r="D54" s="309"/>
      <c r="E54" s="51"/>
      <c r="F54" s="51"/>
      <c r="G54" s="51"/>
      <c r="H54" s="50"/>
      <c r="I54" s="50"/>
      <c r="J54" s="51"/>
      <c r="K54" s="39">
        <f>SUM(K55:K58)</f>
        <v>26</v>
      </c>
      <c r="L54" s="39">
        <f t="shared" ref="L54:S54" si="12">SUM(L55:L58)</f>
        <v>3</v>
      </c>
      <c r="M54" s="39">
        <f t="shared" si="12"/>
        <v>23</v>
      </c>
      <c r="N54" s="39">
        <f t="shared" si="12"/>
        <v>29</v>
      </c>
      <c r="O54" s="39">
        <f t="shared" si="12"/>
        <v>3</v>
      </c>
      <c r="P54" s="39">
        <f t="shared" si="12"/>
        <v>26</v>
      </c>
      <c r="Q54" s="39">
        <f t="shared" si="12"/>
        <v>33</v>
      </c>
      <c r="R54" s="39">
        <f t="shared" si="12"/>
        <v>6</v>
      </c>
      <c r="S54" s="39">
        <f t="shared" si="12"/>
        <v>27</v>
      </c>
      <c r="T54" s="63" t="s">
        <v>54</v>
      </c>
      <c r="U54" s="39"/>
    </row>
    <row r="55" spans="1:21" hidden="1">
      <c r="A55" s="54"/>
      <c r="B55" s="54" t="s">
        <v>49</v>
      </c>
      <c r="C55" s="54"/>
      <c r="D55" s="54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62" t="s">
        <v>55</v>
      </c>
      <c r="U55" s="39"/>
    </row>
    <row r="56" spans="1:21" hidden="1">
      <c r="A56" s="55"/>
      <c r="B56" s="55" t="s">
        <v>50</v>
      </c>
      <c r="C56" s="55"/>
      <c r="D56" s="64"/>
      <c r="E56" s="51"/>
      <c r="F56" s="51"/>
      <c r="G56" s="51"/>
      <c r="H56" s="51"/>
      <c r="I56" s="50"/>
      <c r="J56" s="51"/>
      <c r="K56" s="51">
        <f>SUM(L56:M56)</f>
        <v>26</v>
      </c>
      <c r="L56" s="50">
        <v>3</v>
      </c>
      <c r="M56" s="51">
        <v>23</v>
      </c>
      <c r="N56" s="51">
        <f>SUM(O56:P56)</f>
        <v>29</v>
      </c>
      <c r="O56" s="50">
        <v>3</v>
      </c>
      <c r="P56" s="51">
        <v>26</v>
      </c>
      <c r="Q56" s="51">
        <f>SUM(R56:S56)</f>
        <v>33</v>
      </c>
      <c r="R56" s="50">
        <v>6</v>
      </c>
      <c r="S56" s="51">
        <v>27</v>
      </c>
      <c r="T56" s="62" t="s">
        <v>56</v>
      </c>
      <c r="U56" s="39"/>
    </row>
    <row r="57" spans="1:21" hidden="1">
      <c r="A57" s="54"/>
      <c r="B57" s="54" t="s">
        <v>51</v>
      </c>
      <c r="C57" s="54"/>
      <c r="D57" s="54"/>
      <c r="E57" s="51"/>
      <c r="F57" s="51"/>
      <c r="G57" s="51"/>
      <c r="H57" s="51"/>
      <c r="I57" s="50"/>
      <c r="J57" s="51"/>
      <c r="K57" s="51"/>
      <c r="L57" s="50"/>
      <c r="M57" s="51"/>
      <c r="N57" s="51"/>
      <c r="O57" s="50"/>
      <c r="P57" s="51"/>
      <c r="Q57" s="51"/>
      <c r="R57" s="50"/>
      <c r="S57" s="51"/>
      <c r="T57" s="62" t="s">
        <v>139</v>
      </c>
      <c r="U57" s="39"/>
    </row>
    <row r="58" spans="1:21" hidden="1">
      <c r="A58" s="54"/>
      <c r="B58" s="54" t="s">
        <v>52</v>
      </c>
      <c r="C58" s="54"/>
      <c r="D58" s="54"/>
      <c r="E58" s="51"/>
      <c r="F58" s="51"/>
      <c r="G58" s="51"/>
      <c r="H58" s="50"/>
      <c r="I58" s="50"/>
      <c r="J58" s="51"/>
      <c r="K58" s="39"/>
      <c r="L58" s="50"/>
      <c r="M58" s="51"/>
      <c r="N58" s="39"/>
      <c r="O58" s="50"/>
      <c r="P58" s="51"/>
      <c r="Q58" s="39"/>
      <c r="R58" s="50"/>
      <c r="S58" s="51"/>
      <c r="T58" s="62" t="s">
        <v>57</v>
      </c>
      <c r="U58" s="39"/>
    </row>
    <row r="59" spans="1:21" hidden="1">
      <c r="A59" s="39"/>
      <c r="B59" s="39"/>
      <c r="C59" s="39"/>
      <c r="D59" s="39"/>
      <c r="E59" s="321" t="s">
        <v>135</v>
      </c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3"/>
      <c r="T59" s="62"/>
      <c r="U59" s="39"/>
    </row>
    <row r="60" spans="1:21" hidden="1">
      <c r="A60" s="308" t="s">
        <v>23</v>
      </c>
      <c r="B60" s="308"/>
      <c r="C60" s="308"/>
      <c r="D60" s="309"/>
      <c r="E60" s="51"/>
      <c r="F60" s="51"/>
      <c r="G60" s="51"/>
      <c r="H60" s="50">
        <f>SUM(H61:H64)</f>
        <v>174</v>
      </c>
      <c r="I60" s="50">
        <f t="shared" ref="I60:S60" si="13">SUM(I61:I64)</f>
        <v>89</v>
      </c>
      <c r="J60" s="50">
        <f t="shared" si="13"/>
        <v>85</v>
      </c>
      <c r="K60" s="50">
        <f t="shared" si="13"/>
        <v>218</v>
      </c>
      <c r="L60" s="50">
        <f t="shared" si="13"/>
        <v>115</v>
      </c>
      <c r="M60" s="50">
        <f t="shared" si="13"/>
        <v>103</v>
      </c>
      <c r="N60" s="50">
        <f t="shared" si="13"/>
        <v>257</v>
      </c>
      <c r="O60" s="50">
        <f t="shared" si="13"/>
        <v>128</v>
      </c>
      <c r="P60" s="50">
        <f t="shared" si="13"/>
        <v>129</v>
      </c>
      <c r="Q60" s="50">
        <f t="shared" si="13"/>
        <v>299</v>
      </c>
      <c r="R60" s="50">
        <f t="shared" si="13"/>
        <v>150</v>
      </c>
      <c r="S60" s="50">
        <f t="shared" si="13"/>
        <v>149</v>
      </c>
      <c r="T60" s="63" t="s">
        <v>58</v>
      </c>
      <c r="U60" s="39"/>
    </row>
    <row r="61" spans="1:21" hidden="1">
      <c r="A61" s="39"/>
      <c r="B61" s="39" t="s">
        <v>26</v>
      </c>
      <c r="C61" s="39"/>
      <c r="D61" s="39"/>
      <c r="E61" s="51"/>
      <c r="F61" s="51"/>
      <c r="G61" s="51"/>
      <c r="H61" s="50"/>
      <c r="I61" s="50"/>
      <c r="J61" s="51"/>
      <c r="K61" s="39"/>
      <c r="L61" s="50"/>
      <c r="M61" s="51"/>
      <c r="N61" s="39"/>
      <c r="O61" s="50"/>
      <c r="P61" s="51"/>
      <c r="Q61" s="39"/>
      <c r="R61" s="50"/>
      <c r="S61" s="51"/>
      <c r="T61" s="62" t="s">
        <v>59</v>
      </c>
      <c r="U61" s="39"/>
    </row>
    <row r="62" spans="1:21" hidden="1">
      <c r="A62" s="39"/>
      <c r="B62" s="39" t="s">
        <v>25</v>
      </c>
      <c r="C62" s="39"/>
      <c r="D62" s="39"/>
      <c r="E62" s="51"/>
      <c r="F62" s="51"/>
      <c r="G62" s="51"/>
      <c r="H62" s="50"/>
      <c r="I62" s="50"/>
      <c r="J62" s="51"/>
      <c r="K62" s="39"/>
      <c r="L62" s="50"/>
      <c r="M62" s="51"/>
      <c r="N62" s="39"/>
      <c r="O62" s="50"/>
      <c r="P62" s="51"/>
      <c r="Q62" s="39"/>
      <c r="R62" s="50"/>
      <c r="S62" s="51"/>
      <c r="T62" s="50" t="s">
        <v>60</v>
      </c>
      <c r="U62" s="39"/>
    </row>
    <row r="63" spans="1:21" hidden="1">
      <c r="A63" s="39"/>
      <c r="B63" s="39" t="s">
        <v>24</v>
      </c>
      <c r="C63" s="39"/>
      <c r="D63" s="39"/>
      <c r="E63" s="51"/>
      <c r="F63" s="51"/>
      <c r="G63" s="51"/>
      <c r="H63" s="50"/>
      <c r="I63" s="50"/>
      <c r="J63" s="51"/>
      <c r="K63" s="39">
        <f>SUM(L63:M63)</f>
        <v>22</v>
      </c>
      <c r="L63" s="50">
        <v>10</v>
      </c>
      <c r="M63" s="51">
        <v>12</v>
      </c>
      <c r="N63" s="39">
        <f>SUM(O63:P63)</f>
        <v>44</v>
      </c>
      <c r="O63" s="50">
        <v>21</v>
      </c>
      <c r="P63" s="51">
        <v>23</v>
      </c>
      <c r="Q63" s="39">
        <f>SUM(R63:S63)</f>
        <v>71</v>
      </c>
      <c r="R63" s="50">
        <v>40</v>
      </c>
      <c r="S63" s="51">
        <v>31</v>
      </c>
      <c r="T63" s="50" t="s">
        <v>61</v>
      </c>
      <c r="U63" s="39"/>
    </row>
    <row r="64" spans="1:21" hidden="1">
      <c r="A64" s="39"/>
      <c r="B64" s="39" t="s">
        <v>53</v>
      </c>
      <c r="C64" s="39"/>
      <c r="D64" s="39"/>
      <c r="E64" s="51"/>
      <c r="F64" s="51"/>
      <c r="G64" s="51"/>
      <c r="H64" s="50">
        <f>SUM(I64:J64)</f>
        <v>174</v>
      </c>
      <c r="I64" s="50">
        <v>89</v>
      </c>
      <c r="J64" s="51">
        <v>85</v>
      </c>
      <c r="K64" s="39">
        <f>SUM(L64:M64)</f>
        <v>196</v>
      </c>
      <c r="L64" s="50">
        <v>105</v>
      </c>
      <c r="M64" s="51">
        <v>91</v>
      </c>
      <c r="N64" s="39">
        <v>213</v>
      </c>
      <c r="O64" s="50">
        <v>107</v>
      </c>
      <c r="P64" s="51">
        <v>106</v>
      </c>
      <c r="Q64" s="39">
        <v>228</v>
      </c>
      <c r="R64" s="50">
        <v>110</v>
      </c>
      <c r="S64" s="51">
        <v>118</v>
      </c>
      <c r="T64" s="50" t="s">
        <v>62</v>
      </c>
      <c r="U64" s="39"/>
    </row>
    <row r="65" spans="1:21" hidden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1" hidden="1">
      <c r="A66" s="39"/>
      <c r="B66" s="69" t="s">
        <v>89</v>
      </c>
      <c r="C66" s="39"/>
      <c r="D66" s="39"/>
      <c r="E66" s="39"/>
      <c r="F66" s="39"/>
      <c r="G66" s="39"/>
      <c r="H66" s="39"/>
      <c r="I66" s="39"/>
      <c r="J66" s="39"/>
      <c r="K66" s="31" t="s">
        <v>90</v>
      </c>
      <c r="L66" s="39"/>
      <c r="M66" s="39"/>
      <c r="N66" s="39"/>
      <c r="O66" s="39"/>
      <c r="P66" s="39"/>
      <c r="Q66" s="39"/>
      <c r="R66" s="39"/>
      <c r="S66" s="39"/>
      <c r="T66" s="38"/>
      <c r="U66" s="39"/>
    </row>
    <row r="67" spans="1:21" hidden="1">
      <c r="A67" s="39"/>
      <c r="B67" s="69" t="s">
        <v>131</v>
      </c>
      <c r="C67" s="39"/>
      <c r="D67" s="39"/>
      <c r="E67" s="39"/>
      <c r="F67" s="39"/>
      <c r="G67" s="39"/>
      <c r="H67" s="39"/>
      <c r="I67" s="39"/>
      <c r="J67" s="39"/>
      <c r="K67" s="31" t="s">
        <v>91</v>
      </c>
      <c r="L67" s="39"/>
      <c r="M67" s="39"/>
      <c r="N67" s="39"/>
      <c r="O67" s="39"/>
      <c r="P67" s="39"/>
      <c r="Q67" s="39"/>
      <c r="R67" s="39"/>
      <c r="S67" s="39"/>
      <c r="T67" s="38"/>
      <c r="U67" s="39"/>
    </row>
    <row r="68" spans="1:21" hidden="1"/>
    <row r="69" spans="1:21" s="135" customFormat="1" hidden="1">
      <c r="A69" s="132"/>
      <c r="B69" s="132" t="s">
        <v>11</v>
      </c>
      <c r="C69" s="133">
        <v>7.4</v>
      </c>
      <c r="D69" s="132" t="s">
        <v>143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4"/>
      <c r="U69" s="132"/>
    </row>
    <row r="70" spans="1:21" s="135" customFormat="1" ht="24" hidden="1">
      <c r="A70" s="136"/>
      <c r="B70" s="132" t="s">
        <v>117</v>
      </c>
      <c r="C70" s="133">
        <v>7.4</v>
      </c>
      <c r="D70" s="132" t="s">
        <v>144</v>
      </c>
      <c r="E70" s="132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7" t="s">
        <v>195</v>
      </c>
      <c r="S70" s="136"/>
      <c r="T70" s="138"/>
      <c r="U70" s="136"/>
    </row>
    <row r="71" spans="1:21" s="135" customFormat="1" hidden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T71" s="139"/>
    </row>
    <row r="72" spans="1:21" s="135" customFormat="1" hidden="1">
      <c r="A72" s="140"/>
      <c r="B72" s="140"/>
      <c r="C72" s="140"/>
      <c r="D72" s="140"/>
      <c r="E72" s="337" t="s">
        <v>145</v>
      </c>
      <c r="F72" s="338"/>
      <c r="G72" s="338"/>
      <c r="H72" s="337" t="s">
        <v>146</v>
      </c>
      <c r="I72" s="338"/>
      <c r="J72" s="338"/>
      <c r="K72" s="337" t="s">
        <v>147</v>
      </c>
      <c r="L72" s="338"/>
      <c r="M72" s="338"/>
      <c r="N72" s="337" t="s">
        <v>148</v>
      </c>
      <c r="O72" s="338"/>
      <c r="P72" s="338"/>
      <c r="Q72" s="337" t="s">
        <v>140</v>
      </c>
      <c r="R72" s="338"/>
      <c r="S72" s="338"/>
      <c r="T72" s="324" t="s">
        <v>58</v>
      </c>
      <c r="U72" s="141"/>
    </row>
    <row r="73" spans="1:21" s="135" customFormat="1" hidden="1">
      <c r="A73" s="327" t="s">
        <v>23</v>
      </c>
      <c r="B73" s="327"/>
      <c r="C73" s="327"/>
      <c r="D73" s="328"/>
      <c r="E73" s="142" t="s">
        <v>1</v>
      </c>
      <c r="F73" s="142" t="s">
        <v>2</v>
      </c>
      <c r="G73" s="143" t="s">
        <v>3</v>
      </c>
      <c r="H73" s="142" t="s">
        <v>1</v>
      </c>
      <c r="I73" s="142" t="s">
        <v>2</v>
      </c>
      <c r="J73" s="143" t="s">
        <v>3</v>
      </c>
      <c r="K73" s="142" t="s">
        <v>1</v>
      </c>
      <c r="L73" s="142" t="s">
        <v>2</v>
      </c>
      <c r="M73" s="143" t="s">
        <v>3</v>
      </c>
      <c r="N73" s="142" t="s">
        <v>1</v>
      </c>
      <c r="O73" s="142" t="s">
        <v>2</v>
      </c>
      <c r="P73" s="143" t="s">
        <v>3</v>
      </c>
      <c r="Q73" s="142" t="s">
        <v>1</v>
      </c>
      <c r="R73" s="142" t="s">
        <v>2</v>
      </c>
      <c r="S73" s="143" t="s">
        <v>3</v>
      </c>
      <c r="T73" s="325"/>
      <c r="U73" s="141"/>
    </row>
    <row r="74" spans="1:21" s="135" customFormat="1" hidden="1">
      <c r="A74" s="144"/>
      <c r="B74" s="144"/>
      <c r="C74" s="144"/>
      <c r="D74" s="144"/>
      <c r="E74" s="145" t="s">
        <v>0</v>
      </c>
      <c r="F74" s="145" t="s">
        <v>4</v>
      </c>
      <c r="G74" s="146" t="s">
        <v>5</v>
      </c>
      <c r="H74" s="145" t="s">
        <v>0</v>
      </c>
      <c r="I74" s="145" t="s">
        <v>4</v>
      </c>
      <c r="J74" s="146" t="s">
        <v>5</v>
      </c>
      <c r="K74" s="145" t="s">
        <v>0</v>
      </c>
      <c r="L74" s="145" t="s">
        <v>4</v>
      </c>
      <c r="M74" s="146" t="s">
        <v>5</v>
      </c>
      <c r="N74" s="145" t="s">
        <v>0</v>
      </c>
      <c r="O74" s="145" t="s">
        <v>4</v>
      </c>
      <c r="P74" s="146" t="s">
        <v>5</v>
      </c>
      <c r="Q74" s="145" t="s">
        <v>0</v>
      </c>
      <c r="R74" s="145" t="s">
        <v>4</v>
      </c>
      <c r="S74" s="146" t="s">
        <v>5</v>
      </c>
      <c r="T74" s="326"/>
      <c r="U74" s="141"/>
    </row>
    <row r="75" spans="1:21" s="135" customFormat="1" hidden="1">
      <c r="A75" s="147"/>
      <c r="B75" s="147"/>
      <c r="C75" s="147"/>
      <c r="D75" s="147"/>
      <c r="E75" s="329" t="s">
        <v>136</v>
      </c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1"/>
      <c r="T75" s="148"/>
      <c r="U75" s="147"/>
    </row>
    <row r="76" spans="1:21" s="135" customFormat="1" hidden="1">
      <c r="A76" s="332" t="s">
        <v>48</v>
      </c>
      <c r="B76" s="332"/>
      <c r="C76" s="332"/>
      <c r="D76" s="333"/>
      <c r="E76" s="149"/>
      <c r="F76" s="149"/>
      <c r="G76" s="149"/>
      <c r="H76" s="158">
        <f>SUM(H77:H80)</f>
        <v>273</v>
      </c>
      <c r="I76" s="158">
        <f t="shared" ref="I76:S76" si="14">SUM(I77:I80)</f>
        <v>122</v>
      </c>
      <c r="J76" s="158">
        <f t="shared" si="14"/>
        <v>151</v>
      </c>
      <c r="K76" s="158">
        <f t="shared" si="14"/>
        <v>1289</v>
      </c>
      <c r="L76" s="158">
        <f t="shared" si="14"/>
        <v>337</v>
      </c>
      <c r="M76" s="158">
        <f t="shared" si="14"/>
        <v>952</v>
      </c>
      <c r="N76" s="158">
        <f t="shared" si="14"/>
        <v>1276</v>
      </c>
      <c r="O76" s="158">
        <f t="shared" si="14"/>
        <v>336</v>
      </c>
      <c r="P76" s="158">
        <f t="shared" si="14"/>
        <v>940</v>
      </c>
      <c r="Q76" s="158">
        <f t="shared" si="14"/>
        <v>1057</v>
      </c>
      <c r="R76" s="158">
        <f t="shared" si="14"/>
        <v>233</v>
      </c>
      <c r="S76" s="158">
        <f t="shared" si="14"/>
        <v>824</v>
      </c>
      <c r="T76" s="151" t="s">
        <v>54</v>
      </c>
      <c r="U76" s="147"/>
    </row>
    <row r="77" spans="1:21" s="135" customFormat="1" hidden="1">
      <c r="A77" s="152"/>
      <c r="B77" s="152" t="s">
        <v>49</v>
      </c>
      <c r="C77" s="152"/>
      <c r="D77" s="152"/>
      <c r="E77" s="149"/>
      <c r="F77" s="149"/>
      <c r="G77" s="149"/>
      <c r="H77" s="149">
        <f>SUM(I77:J77)</f>
        <v>42</v>
      </c>
      <c r="I77" s="149">
        <v>17</v>
      </c>
      <c r="J77" s="149">
        <v>25</v>
      </c>
      <c r="K77" s="149">
        <f>SUM(L77:M77)</f>
        <v>88</v>
      </c>
      <c r="L77" s="149">
        <v>36</v>
      </c>
      <c r="M77" s="149">
        <v>52</v>
      </c>
      <c r="N77" s="149">
        <f>SUM(O77:P77)</f>
        <v>105</v>
      </c>
      <c r="O77" s="149">
        <v>39</v>
      </c>
      <c r="P77" s="149">
        <v>66</v>
      </c>
      <c r="Q77" s="149">
        <f>SUM(R77:S77)</f>
        <v>59</v>
      </c>
      <c r="R77" s="149">
        <v>17</v>
      </c>
      <c r="S77" s="149">
        <v>42</v>
      </c>
      <c r="T77" s="148" t="s">
        <v>55</v>
      </c>
      <c r="U77" s="147"/>
    </row>
    <row r="78" spans="1:21" s="135" customFormat="1" hidden="1">
      <c r="A78" s="153"/>
      <c r="B78" s="153" t="s">
        <v>50</v>
      </c>
      <c r="C78" s="153"/>
      <c r="D78" s="154"/>
      <c r="E78" s="149"/>
      <c r="F78" s="149"/>
      <c r="G78" s="149"/>
      <c r="H78" s="149">
        <f t="shared" ref="H78:H80" si="15">SUM(I78:J78)</f>
        <v>228</v>
      </c>
      <c r="I78" s="150">
        <v>103</v>
      </c>
      <c r="J78" s="149">
        <v>125</v>
      </c>
      <c r="K78" s="149">
        <f t="shared" ref="K78:K79" si="16">SUM(L78:M78)</f>
        <v>1178</v>
      </c>
      <c r="L78" s="150">
        <v>297</v>
      </c>
      <c r="M78" s="149">
        <v>881</v>
      </c>
      <c r="N78" s="149">
        <f t="shared" ref="N78:N79" si="17">SUM(O78:P78)</f>
        <v>1140</v>
      </c>
      <c r="O78" s="150">
        <v>290</v>
      </c>
      <c r="P78" s="149">
        <v>850</v>
      </c>
      <c r="Q78" s="149">
        <f t="shared" ref="Q78:Q79" si="18">SUM(R78:S78)</f>
        <v>976</v>
      </c>
      <c r="R78" s="150">
        <v>211</v>
      </c>
      <c r="S78" s="149">
        <v>765</v>
      </c>
      <c r="T78" s="148" t="s">
        <v>56</v>
      </c>
      <c r="U78" s="147"/>
    </row>
    <row r="79" spans="1:21" s="135" customFormat="1" hidden="1">
      <c r="A79" s="152"/>
      <c r="B79" s="152" t="s">
        <v>51</v>
      </c>
      <c r="C79" s="152"/>
      <c r="D79" s="152"/>
      <c r="E79" s="149"/>
      <c r="F79" s="149"/>
      <c r="G79" s="149"/>
      <c r="H79" s="149">
        <f t="shared" si="15"/>
        <v>3</v>
      </c>
      <c r="I79" s="150">
        <v>2</v>
      </c>
      <c r="J79" s="149">
        <v>1</v>
      </c>
      <c r="K79" s="149">
        <f t="shared" si="16"/>
        <v>23</v>
      </c>
      <c r="L79" s="150">
        <v>4</v>
      </c>
      <c r="M79" s="149">
        <v>19</v>
      </c>
      <c r="N79" s="149">
        <f t="shared" si="17"/>
        <v>31</v>
      </c>
      <c r="O79" s="150">
        <v>7</v>
      </c>
      <c r="P79" s="149">
        <v>24</v>
      </c>
      <c r="Q79" s="149">
        <f t="shared" si="18"/>
        <v>22</v>
      </c>
      <c r="R79" s="150">
        <v>5</v>
      </c>
      <c r="S79" s="149">
        <v>17</v>
      </c>
      <c r="T79" s="148" t="s">
        <v>139</v>
      </c>
      <c r="U79" s="147"/>
    </row>
    <row r="80" spans="1:21" s="135" customFormat="1" hidden="1">
      <c r="A80" s="152"/>
      <c r="B80" s="152" t="s">
        <v>52</v>
      </c>
      <c r="C80" s="152"/>
      <c r="D80" s="152"/>
      <c r="E80" s="149"/>
      <c r="F80" s="149"/>
      <c r="G80" s="149"/>
      <c r="H80" s="149">
        <f t="shared" si="15"/>
        <v>0</v>
      </c>
      <c r="I80" s="150"/>
      <c r="J80" s="149"/>
      <c r="K80" s="147"/>
      <c r="L80" s="150"/>
      <c r="M80" s="149"/>
      <c r="N80" s="147"/>
      <c r="O80" s="150"/>
      <c r="P80" s="149"/>
      <c r="Q80" s="147"/>
      <c r="R80" s="150"/>
      <c r="S80" s="149"/>
      <c r="T80" s="148" t="s">
        <v>57</v>
      </c>
      <c r="U80" s="147"/>
    </row>
    <row r="81" spans="1:21" s="135" customFormat="1" hidden="1">
      <c r="A81" s="147"/>
      <c r="B81" s="147"/>
      <c r="C81" s="147"/>
      <c r="D81" s="147"/>
      <c r="E81" s="334" t="s">
        <v>135</v>
      </c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6"/>
      <c r="T81" s="148"/>
      <c r="U81" s="147"/>
    </row>
    <row r="82" spans="1:21" s="135" customFormat="1" hidden="1">
      <c r="A82" s="332" t="s">
        <v>23</v>
      </c>
      <c r="B82" s="332"/>
      <c r="C82" s="332"/>
      <c r="D82" s="333"/>
      <c r="E82" s="149"/>
      <c r="F82" s="149"/>
      <c r="G82" s="149"/>
      <c r="H82" s="150">
        <f>SUM(H83:H86)</f>
        <v>20939</v>
      </c>
      <c r="I82" s="150">
        <f t="shared" ref="I82:S82" si="19">SUM(I83:I86)</f>
        <v>10769</v>
      </c>
      <c r="J82" s="150">
        <f t="shared" si="19"/>
        <v>10170</v>
      </c>
      <c r="K82" s="150">
        <f t="shared" si="19"/>
        <v>19715</v>
      </c>
      <c r="L82" s="150">
        <f t="shared" si="19"/>
        <v>10116</v>
      </c>
      <c r="M82" s="150">
        <f t="shared" si="19"/>
        <v>9599</v>
      </c>
      <c r="N82" s="150">
        <f t="shared" si="19"/>
        <v>14270</v>
      </c>
      <c r="O82" s="150">
        <f t="shared" si="19"/>
        <v>9081</v>
      </c>
      <c r="P82" s="150">
        <f t="shared" si="19"/>
        <v>8675</v>
      </c>
      <c r="Q82" s="150">
        <f t="shared" si="19"/>
        <v>16144</v>
      </c>
      <c r="R82" s="150">
        <f t="shared" si="19"/>
        <v>8221</v>
      </c>
      <c r="S82" s="150">
        <f t="shared" si="19"/>
        <v>7923</v>
      </c>
      <c r="T82" s="151" t="s">
        <v>58</v>
      </c>
      <c r="U82" s="147"/>
    </row>
    <row r="83" spans="1:21" s="135" customFormat="1" hidden="1">
      <c r="A83" s="147"/>
      <c r="B83" s="147" t="s">
        <v>26</v>
      </c>
      <c r="C83" s="147"/>
      <c r="D83" s="147"/>
      <c r="E83" s="149"/>
      <c r="F83" s="149"/>
      <c r="G83" s="149"/>
      <c r="H83" s="150">
        <f>SUM(I83:J83)</f>
        <v>5034</v>
      </c>
      <c r="I83" s="150">
        <v>2565</v>
      </c>
      <c r="J83" s="149">
        <v>2469</v>
      </c>
      <c r="K83" s="147">
        <f>SUM(L83:M83)</f>
        <v>4400</v>
      </c>
      <c r="L83" s="150">
        <v>2201</v>
      </c>
      <c r="M83" s="149">
        <v>2199</v>
      </c>
      <c r="N83" s="147">
        <f t="shared" ref="N83:N84" si="20">SUM(O83:P83)</f>
        <v>3179</v>
      </c>
      <c r="O83" s="150">
        <v>1521</v>
      </c>
      <c r="P83" s="149">
        <v>1658</v>
      </c>
      <c r="Q83" s="147">
        <f t="shared" ref="Q83:Q84" si="21">SUM(R83:S83)</f>
        <v>2071</v>
      </c>
      <c r="R83" s="150">
        <v>895</v>
      </c>
      <c r="S83" s="149">
        <v>1176</v>
      </c>
      <c r="T83" s="148" t="s">
        <v>59</v>
      </c>
      <c r="U83" s="147"/>
    </row>
    <row r="84" spans="1:21" s="135" customFormat="1" hidden="1">
      <c r="A84" s="147"/>
      <c r="B84" s="147" t="s">
        <v>25</v>
      </c>
      <c r="C84" s="147"/>
      <c r="D84" s="147"/>
      <c r="E84" s="149"/>
      <c r="F84" s="149"/>
      <c r="G84" s="149"/>
      <c r="H84" s="150">
        <f t="shared" ref="H84:H85" si="22">SUM(I84:J84)</f>
        <v>3911</v>
      </c>
      <c r="I84" s="150">
        <v>2111</v>
      </c>
      <c r="J84" s="149">
        <v>1800</v>
      </c>
      <c r="K84" s="147">
        <f>SUM(L84:M84)</f>
        <v>3530</v>
      </c>
      <c r="L84" s="150">
        <v>1953</v>
      </c>
      <c r="M84" s="149">
        <v>1577</v>
      </c>
      <c r="N84" s="147">
        <f t="shared" si="20"/>
        <v>3244</v>
      </c>
      <c r="O84" s="150">
        <v>1794</v>
      </c>
      <c r="P84" s="149">
        <v>1450</v>
      </c>
      <c r="Q84" s="147">
        <f t="shared" si="21"/>
        <v>3093</v>
      </c>
      <c r="R84" s="150">
        <v>1762</v>
      </c>
      <c r="S84" s="149">
        <v>1331</v>
      </c>
      <c r="T84" s="150" t="s">
        <v>60</v>
      </c>
      <c r="U84" s="147"/>
    </row>
    <row r="85" spans="1:21" s="135" customFormat="1" hidden="1">
      <c r="A85" s="147"/>
      <c r="B85" s="147" t="s">
        <v>24</v>
      </c>
      <c r="C85" s="147"/>
      <c r="D85" s="147"/>
      <c r="E85" s="149"/>
      <c r="F85" s="149"/>
      <c r="G85" s="149"/>
      <c r="H85" s="150">
        <f t="shared" si="22"/>
        <v>8232</v>
      </c>
      <c r="I85" s="150">
        <v>4126</v>
      </c>
      <c r="J85" s="149">
        <v>4106</v>
      </c>
      <c r="K85" s="147">
        <f>SUM(L85:M85)</f>
        <v>8035</v>
      </c>
      <c r="L85" s="150">
        <v>3987</v>
      </c>
      <c r="M85" s="149">
        <v>4048</v>
      </c>
      <c r="N85" s="147">
        <f>SUM(O85:P85)</f>
        <v>7634</v>
      </c>
      <c r="O85" s="150">
        <v>3825</v>
      </c>
      <c r="P85" s="149">
        <v>3809</v>
      </c>
      <c r="Q85" s="147">
        <f>SUM(R85:S85)</f>
        <v>7373</v>
      </c>
      <c r="R85" s="150">
        <v>3726</v>
      </c>
      <c r="S85" s="149">
        <v>3647</v>
      </c>
      <c r="T85" s="150" t="s">
        <v>61</v>
      </c>
      <c r="U85" s="147"/>
    </row>
    <row r="86" spans="1:21" s="135" customFormat="1" hidden="1">
      <c r="A86" s="147"/>
      <c r="B86" s="147" t="s">
        <v>53</v>
      </c>
      <c r="C86" s="147"/>
      <c r="D86" s="147"/>
      <c r="E86" s="149"/>
      <c r="F86" s="149"/>
      <c r="G86" s="149"/>
      <c r="H86" s="150">
        <f>SUM(I86:J86)</f>
        <v>3762</v>
      </c>
      <c r="I86" s="150">
        <v>1967</v>
      </c>
      <c r="J86" s="149">
        <v>1795</v>
      </c>
      <c r="K86" s="147">
        <f>SUM(L86:M86)</f>
        <v>3750</v>
      </c>
      <c r="L86" s="150">
        <v>1975</v>
      </c>
      <c r="M86" s="149">
        <v>1775</v>
      </c>
      <c r="N86" s="147">
        <v>213</v>
      </c>
      <c r="O86" s="150">
        <v>1941</v>
      </c>
      <c r="P86" s="149">
        <v>1758</v>
      </c>
      <c r="Q86" s="147">
        <f>SUM(R86:S86)</f>
        <v>3607</v>
      </c>
      <c r="R86" s="150">
        <v>1838</v>
      </c>
      <c r="S86" s="149">
        <v>1769</v>
      </c>
      <c r="T86" s="150" t="s">
        <v>62</v>
      </c>
      <c r="U86" s="147"/>
    </row>
    <row r="87" spans="1:21" s="135" customFormat="1" hidden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1:21" s="135" customFormat="1" hidden="1">
      <c r="A88" s="147"/>
      <c r="B88" s="156" t="s">
        <v>89</v>
      </c>
      <c r="C88" s="147"/>
      <c r="D88" s="147"/>
      <c r="E88" s="147"/>
      <c r="F88" s="147"/>
      <c r="G88" s="147"/>
      <c r="H88" s="147"/>
      <c r="I88" s="147"/>
      <c r="J88" s="147"/>
      <c r="K88" s="141" t="s">
        <v>90</v>
      </c>
      <c r="L88" s="147"/>
      <c r="M88" s="147"/>
      <c r="N88" s="147"/>
      <c r="O88" s="147"/>
      <c r="P88" s="147"/>
      <c r="Q88" s="147"/>
      <c r="R88" s="147"/>
      <c r="S88" s="147"/>
      <c r="T88" s="157"/>
      <c r="U88" s="147"/>
    </row>
    <row r="89" spans="1:21" s="135" customFormat="1" hidden="1">
      <c r="A89" s="147"/>
      <c r="B89" s="156" t="s">
        <v>131</v>
      </c>
      <c r="C89" s="147"/>
      <c r="D89" s="147"/>
      <c r="E89" s="147"/>
      <c r="F89" s="147"/>
      <c r="G89" s="147"/>
      <c r="H89" s="147"/>
      <c r="I89" s="147"/>
      <c r="J89" s="147"/>
      <c r="K89" s="141" t="s">
        <v>91</v>
      </c>
      <c r="L89" s="147"/>
      <c r="M89" s="147"/>
      <c r="N89" s="147"/>
      <c r="O89" s="147"/>
      <c r="P89" s="147"/>
      <c r="Q89" s="147"/>
      <c r="R89" s="147"/>
      <c r="S89" s="147"/>
      <c r="T89" s="157"/>
      <c r="U89" s="147"/>
    </row>
    <row r="90" spans="1:21" hidden="1"/>
    <row r="91" spans="1:21" hidden="1"/>
    <row r="92" spans="1:21" hidden="1">
      <c r="A92" s="1"/>
      <c r="B92" s="1" t="s">
        <v>11</v>
      </c>
      <c r="C92" s="2">
        <v>7.4</v>
      </c>
      <c r="D92" s="1" t="s">
        <v>143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1"/>
      <c r="U92" s="1"/>
    </row>
    <row r="93" spans="1:21" ht="24" hidden="1">
      <c r="A93" s="3"/>
      <c r="B93" s="1" t="s">
        <v>117</v>
      </c>
      <c r="C93" s="2">
        <v>7.4</v>
      </c>
      <c r="D93" s="1" t="s">
        <v>144</v>
      </c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3" t="s">
        <v>196</v>
      </c>
      <c r="S93" s="122"/>
      <c r="T93" s="124"/>
      <c r="U93" s="3"/>
    </row>
    <row r="94" spans="1:21" hidden="1">
      <c r="A94" s="6"/>
      <c r="B94" s="6"/>
      <c r="C94" s="6"/>
      <c r="D94" s="6"/>
      <c r="E94" s="119"/>
      <c r="F94" s="119"/>
      <c r="G94" s="119"/>
      <c r="H94" s="119"/>
      <c r="I94" s="119"/>
      <c r="J94" s="119"/>
      <c r="K94" s="116"/>
      <c r="L94" s="116"/>
      <c r="M94" s="116"/>
      <c r="N94" s="116"/>
      <c r="O94" s="116"/>
      <c r="P94" s="116"/>
      <c r="Q94" s="116"/>
      <c r="R94" s="159" t="s">
        <v>197</v>
      </c>
      <c r="S94" s="116"/>
      <c r="T94" s="119"/>
    </row>
    <row r="95" spans="1:21" hidden="1">
      <c r="A95" s="56"/>
      <c r="B95" s="56"/>
      <c r="C95" s="56"/>
      <c r="D95" s="56"/>
      <c r="E95" s="313" t="s">
        <v>145</v>
      </c>
      <c r="F95" s="314"/>
      <c r="G95" s="314"/>
      <c r="H95" s="313" t="s">
        <v>146</v>
      </c>
      <c r="I95" s="314"/>
      <c r="J95" s="314"/>
      <c r="K95" s="313" t="s">
        <v>147</v>
      </c>
      <c r="L95" s="314"/>
      <c r="M95" s="314"/>
      <c r="N95" s="313" t="s">
        <v>148</v>
      </c>
      <c r="O95" s="314"/>
      <c r="P95" s="314"/>
      <c r="Q95" s="313" t="s">
        <v>140</v>
      </c>
      <c r="R95" s="314"/>
      <c r="S95" s="314"/>
      <c r="T95" s="315" t="s">
        <v>58</v>
      </c>
      <c r="U95" s="31"/>
    </row>
    <row r="96" spans="1:21" hidden="1">
      <c r="A96" s="277" t="s">
        <v>23</v>
      </c>
      <c r="B96" s="277"/>
      <c r="C96" s="277"/>
      <c r="D96" s="278"/>
      <c r="E96" s="125" t="s">
        <v>1</v>
      </c>
      <c r="F96" s="125" t="s">
        <v>2</v>
      </c>
      <c r="G96" s="126" t="s">
        <v>3</v>
      </c>
      <c r="H96" s="125" t="s">
        <v>1</v>
      </c>
      <c r="I96" s="125" t="s">
        <v>2</v>
      </c>
      <c r="J96" s="126" t="s">
        <v>3</v>
      </c>
      <c r="K96" s="125" t="s">
        <v>1</v>
      </c>
      <c r="L96" s="125" t="s">
        <v>2</v>
      </c>
      <c r="M96" s="126" t="s">
        <v>3</v>
      </c>
      <c r="N96" s="125" t="s">
        <v>1</v>
      </c>
      <c r="O96" s="125" t="s">
        <v>2</v>
      </c>
      <c r="P96" s="126" t="s">
        <v>3</v>
      </c>
      <c r="Q96" s="125" t="s">
        <v>1</v>
      </c>
      <c r="R96" s="125" t="s">
        <v>2</v>
      </c>
      <c r="S96" s="126" t="s">
        <v>3</v>
      </c>
      <c r="T96" s="316"/>
      <c r="U96" s="31"/>
    </row>
    <row r="97" spans="1:21" hidden="1">
      <c r="A97" s="59"/>
      <c r="B97" s="59"/>
      <c r="C97" s="59"/>
      <c r="D97" s="59"/>
      <c r="E97" s="127" t="s">
        <v>0</v>
      </c>
      <c r="F97" s="127" t="s">
        <v>4</v>
      </c>
      <c r="G97" s="128" t="s">
        <v>5</v>
      </c>
      <c r="H97" s="127" t="s">
        <v>0</v>
      </c>
      <c r="I97" s="127" t="s">
        <v>4</v>
      </c>
      <c r="J97" s="128" t="s">
        <v>5</v>
      </c>
      <c r="K97" s="127" t="s">
        <v>0</v>
      </c>
      <c r="L97" s="127" t="s">
        <v>4</v>
      </c>
      <c r="M97" s="128" t="s">
        <v>5</v>
      </c>
      <c r="N97" s="127" t="s">
        <v>0</v>
      </c>
      <c r="O97" s="127" t="s">
        <v>4</v>
      </c>
      <c r="P97" s="128" t="s">
        <v>5</v>
      </c>
      <c r="Q97" s="127" t="s">
        <v>0</v>
      </c>
      <c r="R97" s="127" t="s">
        <v>4</v>
      </c>
      <c r="S97" s="128" t="s">
        <v>5</v>
      </c>
      <c r="T97" s="317"/>
      <c r="U97" s="31"/>
    </row>
    <row r="98" spans="1:21" hidden="1">
      <c r="A98" s="39"/>
      <c r="B98" s="39"/>
      <c r="C98" s="39"/>
      <c r="D98" s="39"/>
      <c r="E98" s="305" t="s">
        <v>136</v>
      </c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7"/>
      <c r="T98" s="113"/>
      <c r="U98" s="39"/>
    </row>
    <row r="99" spans="1:21" hidden="1">
      <c r="A99" s="308" t="s">
        <v>48</v>
      </c>
      <c r="B99" s="308"/>
      <c r="C99" s="308"/>
      <c r="D99" s="309"/>
      <c r="E99" s="129">
        <f>SUM(E100:E103)</f>
        <v>0</v>
      </c>
      <c r="F99" s="129">
        <f t="shared" ref="F99:S99" si="23">SUM(F100:F103)</f>
        <v>0</v>
      </c>
      <c r="G99" s="129">
        <f t="shared" si="23"/>
        <v>0</v>
      </c>
      <c r="H99" s="129">
        <f t="shared" si="23"/>
        <v>0</v>
      </c>
      <c r="I99" s="129">
        <f t="shared" si="23"/>
        <v>0</v>
      </c>
      <c r="J99" s="129">
        <f t="shared" si="23"/>
        <v>0</v>
      </c>
      <c r="K99" s="129">
        <f t="shared" si="23"/>
        <v>0</v>
      </c>
      <c r="L99" s="129">
        <f t="shared" si="23"/>
        <v>0</v>
      </c>
      <c r="M99" s="129">
        <f t="shared" si="23"/>
        <v>0</v>
      </c>
      <c r="N99" s="129">
        <f t="shared" si="23"/>
        <v>0</v>
      </c>
      <c r="O99" s="129">
        <f t="shared" si="23"/>
        <v>0</v>
      </c>
      <c r="P99" s="129">
        <f t="shared" si="23"/>
        <v>0</v>
      </c>
      <c r="Q99" s="129">
        <f t="shared" si="23"/>
        <v>187</v>
      </c>
      <c r="R99" s="129">
        <f t="shared" si="23"/>
        <v>38</v>
      </c>
      <c r="S99" s="129">
        <f t="shared" si="23"/>
        <v>149</v>
      </c>
      <c r="T99" s="112" t="s">
        <v>54</v>
      </c>
      <c r="U99" s="39"/>
    </row>
    <row r="100" spans="1:21" hidden="1">
      <c r="A100" s="54"/>
      <c r="B100" s="54" t="s">
        <v>49</v>
      </c>
      <c r="C100" s="54"/>
      <c r="D100" s="54"/>
      <c r="E100" s="109">
        <f>SUM(F100:G100)</f>
        <v>0</v>
      </c>
      <c r="F100" s="109"/>
      <c r="G100" s="109"/>
      <c r="H100" s="109">
        <f>SUM(I100:J100)</f>
        <v>0</v>
      </c>
      <c r="I100" s="109"/>
      <c r="J100" s="109"/>
      <c r="K100" s="109">
        <f>SUM(L100:M100)</f>
        <v>0</v>
      </c>
      <c r="L100" s="109"/>
      <c r="M100" s="109"/>
      <c r="N100" s="109">
        <f>SUM(O100:P100)</f>
        <v>0</v>
      </c>
      <c r="O100" s="109"/>
      <c r="P100" s="109"/>
      <c r="Q100" s="109">
        <f>SUM(R100:S100)</f>
        <v>78</v>
      </c>
      <c r="R100" s="109">
        <v>23</v>
      </c>
      <c r="S100" s="109">
        <v>55</v>
      </c>
      <c r="T100" s="113" t="s">
        <v>55</v>
      </c>
      <c r="U100" s="39"/>
    </row>
    <row r="101" spans="1:21" hidden="1">
      <c r="A101" s="55"/>
      <c r="B101" s="55" t="s">
        <v>50</v>
      </c>
      <c r="C101" s="55"/>
      <c r="D101" s="64"/>
      <c r="E101" s="109">
        <f t="shared" ref="E101:E102" si="24">SUM(F101:G101)</f>
        <v>0</v>
      </c>
      <c r="F101" s="109"/>
      <c r="G101" s="109"/>
      <c r="H101" s="109">
        <f t="shared" ref="H101:H102" si="25">SUM(I101:J101)</f>
        <v>0</v>
      </c>
      <c r="I101" s="110"/>
      <c r="J101" s="109"/>
      <c r="K101" s="109">
        <f t="shared" ref="K101:K102" si="26">SUM(L101:M101)</f>
        <v>0</v>
      </c>
      <c r="L101" s="110"/>
      <c r="M101" s="109"/>
      <c r="N101" s="109">
        <f t="shared" ref="N101:N102" si="27">SUM(O101:P101)</f>
        <v>0</v>
      </c>
      <c r="O101" s="110"/>
      <c r="P101" s="109"/>
      <c r="Q101" s="109">
        <f t="shared" ref="Q101:Q102" si="28">SUM(R101:S101)</f>
        <v>109</v>
      </c>
      <c r="R101" s="110">
        <v>15</v>
      </c>
      <c r="S101" s="109">
        <v>94</v>
      </c>
      <c r="T101" s="113" t="s">
        <v>56</v>
      </c>
      <c r="U101" s="39"/>
    </row>
    <row r="102" spans="1:21" hidden="1">
      <c r="A102" s="54"/>
      <c r="B102" s="54" t="s">
        <v>51</v>
      </c>
      <c r="C102" s="54"/>
      <c r="D102" s="54"/>
      <c r="E102" s="109">
        <f t="shared" si="24"/>
        <v>0</v>
      </c>
      <c r="F102" s="109"/>
      <c r="G102" s="109"/>
      <c r="H102" s="109">
        <f t="shared" si="25"/>
        <v>0</v>
      </c>
      <c r="I102" s="110"/>
      <c r="J102" s="109"/>
      <c r="K102" s="109">
        <f t="shared" si="26"/>
        <v>0</v>
      </c>
      <c r="L102" s="110"/>
      <c r="M102" s="109"/>
      <c r="N102" s="109">
        <f t="shared" si="27"/>
        <v>0</v>
      </c>
      <c r="O102" s="110"/>
      <c r="P102" s="109"/>
      <c r="Q102" s="109">
        <f t="shared" si="28"/>
        <v>0</v>
      </c>
      <c r="R102" s="110"/>
      <c r="S102" s="109"/>
      <c r="T102" s="113" t="s">
        <v>139</v>
      </c>
      <c r="U102" s="39"/>
    </row>
    <row r="103" spans="1:21" hidden="1">
      <c r="A103" s="54"/>
      <c r="B103" s="54" t="s">
        <v>52</v>
      </c>
      <c r="C103" s="54"/>
      <c r="D103" s="54"/>
      <c r="E103" s="109"/>
      <c r="F103" s="109"/>
      <c r="G103" s="109"/>
      <c r="H103" s="110"/>
      <c r="I103" s="110"/>
      <c r="J103" s="109"/>
      <c r="K103" s="111"/>
      <c r="L103" s="110"/>
      <c r="M103" s="109"/>
      <c r="N103" s="111"/>
      <c r="O103" s="110"/>
      <c r="P103" s="109"/>
      <c r="Q103" s="111"/>
      <c r="R103" s="110"/>
      <c r="S103" s="109"/>
      <c r="T103" s="113" t="s">
        <v>57</v>
      </c>
      <c r="U103" s="39"/>
    </row>
    <row r="104" spans="1:21" hidden="1">
      <c r="A104" s="39"/>
      <c r="B104" s="39"/>
      <c r="C104" s="39"/>
      <c r="D104" s="39"/>
      <c r="E104" s="310" t="s">
        <v>135</v>
      </c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2"/>
      <c r="T104" s="113"/>
      <c r="U104" s="39"/>
    </row>
    <row r="105" spans="1:21" hidden="1">
      <c r="A105" s="308" t="s">
        <v>23</v>
      </c>
      <c r="B105" s="308"/>
      <c r="C105" s="308"/>
      <c r="D105" s="309"/>
      <c r="E105" s="129">
        <f>SUM(E106:E109)</f>
        <v>0</v>
      </c>
      <c r="F105" s="129">
        <f t="shared" ref="F105:S105" si="29">SUM(F106:F109)</f>
        <v>0</v>
      </c>
      <c r="G105" s="129">
        <f t="shared" si="29"/>
        <v>0</v>
      </c>
      <c r="H105" s="129">
        <f t="shared" si="29"/>
        <v>0</v>
      </c>
      <c r="I105" s="129">
        <f t="shared" si="29"/>
        <v>0</v>
      </c>
      <c r="J105" s="129">
        <f t="shared" si="29"/>
        <v>0</v>
      </c>
      <c r="K105" s="129">
        <f t="shared" si="29"/>
        <v>0</v>
      </c>
      <c r="L105" s="129">
        <f t="shared" si="29"/>
        <v>0</v>
      </c>
      <c r="M105" s="129">
        <f t="shared" si="29"/>
        <v>0</v>
      </c>
      <c r="N105" s="129">
        <f t="shared" si="29"/>
        <v>0</v>
      </c>
      <c r="O105" s="129">
        <f t="shared" si="29"/>
        <v>0</v>
      </c>
      <c r="P105" s="129">
        <f t="shared" si="29"/>
        <v>0</v>
      </c>
      <c r="Q105" s="129">
        <f t="shared" si="29"/>
        <v>3087</v>
      </c>
      <c r="R105" s="129">
        <f t="shared" si="29"/>
        <v>1620</v>
      </c>
      <c r="S105" s="129">
        <f t="shared" si="29"/>
        <v>1467</v>
      </c>
      <c r="T105" s="112" t="s">
        <v>58</v>
      </c>
      <c r="U105" s="39"/>
    </row>
    <row r="106" spans="1:21" hidden="1">
      <c r="A106" s="39"/>
      <c r="B106" s="39" t="s">
        <v>26</v>
      </c>
      <c r="C106" s="39"/>
      <c r="D106" s="39"/>
      <c r="E106" s="109">
        <f>SUM(F106:G106)</f>
        <v>0</v>
      </c>
      <c r="F106" s="109"/>
      <c r="G106" s="109"/>
      <c r="H106" s="110">
        <f>SUM(I106:J106)</f>
        <v>0</v>
      </c>
      <c r="I106" s="110"/>
      <c r="J106" s="109"/>
      <c r="K106" s="111">
        <f>SUM(L106:M106)</f>
        <v>0</v>
      </c>
      <c r="L106" s="110"/>
      <c r="M106" s="109"/>
      <c r="N106" s="111">
        <f>SUM(O106:P106)</f>
        <v>0</v>
      </c>
      <c r="O106" s="110"/>
      <c r="P106" s="109"/>
      <c r="Q106" s="111">
        <f>SUM(R106:S106)</f>
        <v>0</v>
      </c>
      <c r="R106" s="110"/>
      <c r="S106" s="109"/>
      <c r="T106" s="113" t="s">
        <v>59</v>
      </c>
      <c r="U106" s="39"/>
    </row>
    <row r="107" spans="1:21" hidden="1">
      <c r="A107" s="39"/>
      <c r="B107" s="39" t="s">
        <v>25</v>
      </c>
      <c r="C107" s="39"/>
      <c r="D107" s="39"/>
      <c r="E107" s="109">
        <f>SUM(F107:G107)</f>
        <v>0</v>
      </c>
      <c r="F107" s="109"/>
      <c r="G107" s="109"/>
      <c r="H107" s="110">
        <f>SUM(I107:J107)</f>
        <v>0</v>
      </c>
      <c r="I107" s="110"/>
      <c r="J107" s="109"/>
      <c r="K107" s="111">
        <f>SUM(L107:M107)</f>
        <v>0</v>
      </c>
      <c r="L107" s="110"/>
      <c r="M107" s="109"/>
      <c r="N107" s="111">
        <f>SUM(O107:P107)</f>
        <v>0</v>
      </c>
      <c r="O107" s="110"/>
      <c r="P107" s="109"/>
      <c r="Q107" s="111">
        <f>SUM(R107:S107)</f>
        <v>631</v>
      </c>
      <c r="R107" s="110">
        <v>337</v>
      </c>
      <c r="S107" s="109">
        <v>294</v>
      </c>
      <c r="T107" s="110" t="s">
        <v>60</v>
      </c>
      <c r="U107" s="39"/>
    </row>
    <row r="108" spans="1:21" hidden="1">
      <c r="A108" s="39"/>
      <c r="B108" s="39" t="s">
        <v>24</v>
      </c>
      <c r="C108" s="39"/>
      <c r="D108" s="39"/>
      <c r="E108" s="109"/>
      <c r="F108" s="109"/>
      <c r="G108" s="109"/>
      <c r="H108" s="110"/>
      <c r="I108" s="110"/>
      <c r="J108" s="109"/>
      <c r="K108" s="111"/>
      <c r="L108" s="110"/>
      <c r="M108" s="109"/>
      <c r="N108" s="111"/>
      <c r="O108" s="110"/>
      <c r="P108" s="109"/>
      <c r="Q108" s="111">
        <f t="shared" ref="Q108:Q109" si="30">SUM(R108:S108)</f>
        <v>1725</v>
      </c>
      <c r="R108" s="110">
        <v>890</v>
      </c>
      <c r="S108" s="109">
        <v>835</v>
      </c>
      <c r="T108" s="110" t="s">
        <v>61</v>
      </c>
      <c r="U108" s="39"/>
    </row>
    <row r="109" spans="1:21" hidden="1">
      <c r="A109" s="39"/>
      <c r="B109" s="39" t="s">
        <v>53</v>
      </c>
      <c r="C109" s="39"/>
      <c r="D109" s="39"/>
      <c r="E109" s="109"/>
      <c r="F109" s="109"/>
      <c r="G109" s="109"/>
      <c r="H109" s="110"/>
      <c r="I109" s="110"/>
      <c r="J109" s="109"/>
      <c r="K109" s="111"/>
      <c r="L109" s="110"/>
      <c r="M109" s="109"/>
      <c r="N109" s="111"/>
      <c r="O109" s="110"/>
      <c r="P109" s="109"/>
      <c r="Q109" s="111">
        <f t="shared" si="30"/>
        <v>731</v>
      </c>
      <c r="R109" s="110">
        <v>393</v>
      </c>
      <c r="S109" s="109">
        <v>338</v>
      </c>
      <c r="T109" s="110" t="s">
        <v>62</v>
      </c>
      <c r="U109" s="39"/>
    </row>
    <row r="110" spans="1:21" hidden="1">
      <c r="E110" s="114"/>
      <c r="F110" s="114"/>
      <c r="G110" s="114"/>
      <c r="H110" s="115"/>
      <c r="I110" s="115"/>
      <c r="J110" s="114"/>
      <c r="K110" s="116"/>
      <c r="L110" s="115"/>
      <c r="M110" s="114"/>
      <c r="N110" s="116"/>
      <c r="O110" s="115"/>
      <c r="P110" s="114"/>
      <c r="Q110" s="116"/>
      <c r="R110" s="115"/>
      <c r="S110" s="114"/>
      <c r="T110" s="117"/>
    </row>
    <row r="111" spans="1:21" hidden="1"/>
    <row r="112" spans="1:21" hidden="1"/>
    <row r="113" spans="1:21" hidden="1">
      <c r="A113" s="1"/>
      <c r="B113" s="1" t="s">
        <v>11</v>
      </c>
      <c r="C113" s="2">
        <v>7.4</v>
      </c>
      <c r="D113" s="1" t="s">
        <v>143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1"/>
      <c r="U113" s="1"/>
    </row>
    <row r="114" spans="1:21" ht="24" hidden="1">
      <c r="A114" s="3"/>
      <c r="B114" s="1" t="s">
        <v>117</v>
      </c>
      <c r="C114" s="2">
        <v>7.4</v>
      </c>
      <c r="D114" s="1" t="s">
        <v>144</v>
      </c>
      <c r="E114" s="120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3" t="s">
        <v>198</v>
      </c>
      <c r="S114" s="122"/>
      <c r="T114" s="124"/>
      <c r="U114" s="3"/>
    </row>
    <row r="115" spans="1:21" hidden="1">
      <c r="A115" s="6"/>
      <c r="B115" s="6"/>
      <c r="C115" s="6"/>
      <c r="D115" s="6"/>
      <c r="E115" s="119"/>
      <c r="F115" s="119"/>
      <c r="G115" s="119"/>
      <c r="H115" s="119"/>
      <c r="I115" s="119"/>
      <c r="J115" s="119"/>
      <c r="K115" s="116"/>
      <c r="L115" s="116"/>
      <c r="M115" s="116"/>
      <c r="N115" s="116"/>
      <c r="O115" s="116"/>
      <c r="P115" s="116"/>
      <c r="Q115" s="116"/>
      <c r="R115" s="159"/>
      <c r="S115" s="116"/>
      <c r="T115" s="119"/>
    </row>
    <row r="116" spans="1:21" hidden="1">
      <c r="A116" s="56"/>
      <c r="B116" s="56"/>
      <c r="C116" s="56"/>
      <c r="D116" s="56"/>
      <c r="E116" s="313" t="s">
        <v>145</v>
      </c>
      <c r="F116" s="314"/>
      <c r="G116" s="314"/>
      <c r="H116" s="313" t="s">
        <v>146</v>
      </c>
      <c r="I116" s="314"/>
      <c r="J116" s="314"/>
      <c r="K116" s="313" t="s">
        <v>147</v>
      </c>
      <c r="L116" s="314"/>
      <c r="M116" s="314"/>
      <c r="N116" s="313" t="s">
        <v>148</v>
      </c>
      <c r="O116" s="314"/>
      <c r="P116" s="314"/>
      <c r="Q116" s="313" t="s">
        <v>140</v>
      </c>
      <c r="R116" s="314"/>
      <c r="S116" s="314"/>
      <c r="T116" s="315" t="s">
        <v>58</v>
      </c>
      <c r="U116" s="31"/>
    </row>
    <row r="117" spans="1:21" hidden="1">
      <c r="A117" s="277" t="s">
        <v>23</v>
      </c>
      <c r="B117" s="277"/>
      <c r="C117" s="277"/>
      <c r="D117" s="278"/>
      <c r="E117" s="125" t="s">
        <v>1</v>
      </c>
      <c r="F117" s="125" t="s">
        <v>2</v>
      </c>
      <c r="G117" s="126" t="s">
        <v>3</v>
      </c>
      <c r="H117" s="125" t="s">
        <v>1</v>
      </c>
      <c r="I117" s="125" t="s">
        <v>2</v>
      </c>
      <c r="J117" s="126" t="s">
        <v>3</v>
      </c>
      <c r="K117" s="125" t="s">
        <v>1</v>
      </c>
      <c r="L117" s="125" t="s">
        <v>2</v>
      </c>
      <c r="M117" s="126" t="s">
        <v>3</v>
      </c>
      <c r="N117" s="125" t="s">
        <v>1</v>
      </c>
      <c r="O117" s="125" t="s">
        <v>2</v>
      </c>
      <c r="P117" s="126" t="s">
        <v>3</v>
      </c>
      <c r="Q117" s="125" t="s">
        <v>1</v>
      </c>
      <c r="R117" s="125" t="s">
        <v>2</v>
      </c>
      <c r="S117" s="126" t="s">
        <v>3</v>
      </c>
      <c r="T117" s="316"/>
      <c r="U117" s="31"/>
    </row>
    <row r="118" spans="1:21" hidden="1">
      <c r="A118" s="59"/>
      <c r="B118" s="59"/>
      <c r="C118" s="59"/>
      <c r="D118" s="59"/>
      <c r="E118" s="127" t="s">
        <v>0</v>
      </c>
      <c r="F118" s="127" t="s">
        <v>4</v>
      </c>
      <c r="G118" s="128" t="s">
        <v>5</v>
      </c>
      <c r="H118" s="127" t="s">
        <v>0</v>
      </c>
      <c r="I118" s="127" t="s">
        <v>4</v>
      </c>
      <c r="J118" s="128" t="s">
        <v>5</v>
      </c>
      <c r="K118" s="127" t="s">
        <v>0</v>
      </c>
      <c r="L118" s="127" t="s">
        <v>4</v>
      </c>
      <c r="M118" s="128" t="s">
        <v>5</v>
      </c>
      <c r="N118" s="127" t="s">
        <v>0</v>
      </c>
      <c r="O118" s="127" t="s">
        <v>4</v>
      </c>
      <c r="P118" s="128" t="s">
        <v>5</v>
      </c>
      <c r="Q118" s="127" t="s">
        <v>0</v>
      </c>
      <c r="R118" s="127" t="s">
        <v>4</v>
      </c>
      <c r="S118" s="128" t="s">
        <v>5</v>
      </c>
      <c r="T118" s="317"/>
      <c r="U118" s="31"/>
    </row>
    <row r="119" spans="1:21" hidden="1">
      <c r="A119" s="39"/>
      <c r="B119" s="39"/>
      <c r="C119" s="39"/>
      <c r="D119" s="39"/>
      <c r="E119" s="305" t="s">
        <v>136</v>
      </c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7"/>
      <c r="T119" s="113"/>
      <c r="U119" s="39"/>
    </row>
    <row r="120" spans="1:21" hidden="1">
      <c r="A120" s="308" t="s">
        <v>48</v>
      </c>
      <c r="B120" s="308"/>
      <c r="C120" s="308"/>
      <c r="D120" s="309"/>
      <c r="E120" s="129">
        <f>SUM(E121:E124)</f>
        <v>0</v>
      </c>
      <c r="F120" s="129">
        <f t="shared" ref="F120:S120" si="31">SUM(F121:F124)</f>
        <v>0</v>
      </c>
      <c r="G120" s="129">
        <f t="shared" si="31"/>
        <v>0</v>
      </c>
      <c r="H120" s="129">
        <f t="shared" si="31"/>
        <v>0</v>
      </c>
      <c r="I120" s="129">
        <f t="shared" si="31"/>
        <v>0</v>
      </c>
      <c r="J120" s="129">
        <f t="shared" si="31"/>
        <v>0</v>
      </c>
      <c r="K120" s="129">
        <f t="shared" si="31"/>
        <v>0</v>
      </c>
      <c r="L120" s="129">
        <f t="shared" si="31"/>
        <v>0</v>
      </c>
      <c r="M120" s="129">
        <f t="shared" si="31"/>
        <v>0</v>
      </c>
      <c r="N120" s="129">
        <f t="shared" si="31"/>
        <v>0</v>
      </c>
      <c r="O120" s="129">
        <f t="shared" si="31"/>
        <v>0</v>
      </c>
      <c r="P120" s="129">
        <f t="shared" si="31"/>
        <v>0</v>
      </c>
      <c r="Q120" s="129">
        <f t="shared" si="31"/>
        <v>104</v>
      </c>
      <c r="R120" s="129">
        <f t="shared" si="31"/>
        <v>75</v>
      </c>
      <c r="S120" s="129">
        <f t="shared" si="31"/>
        <v>29</v>
      </c>
      <c r="T120" s="112" t="s">
        <v>54</v>
      </c>
      <c r="U120" s="39"/>
    </row>
    <row r="121" spans="1:21" hidden="1">
      <c r="A121" s="54"/>
      <c r="B121" s="54" t="s">
        <v>49</v>
      </c>
      <c r="C121" s="54"/>
      <c r="D121" s="54"/>
      <c r="E121" s="109">
        <f>SUM(F121:G121)</f>
        <v>0</v>
      </c>
      <c r="F121" s="109"/>
      <c r="G121" s="109"/>
      <c r="H121" s="109">
        <f>SUM(I121:J121)</f>
        <v>0</v>
      </c>
      <c r="I121" s="109"/>
      <c r="J121" s="109"/>
      <c r="K121" s="109">
        <f>SUM(L121:M121)</f>
        <v>0</v>
      </c>
      <c r="L121" s="109"/>
      <c r="M121" s="109"/>
      <c r="N121" s="109">
        <f>SUM(O121:P121)</f>
        <v>0</v>
      </c>
      <c r="O121" s="109"/>
      <c r="P121" s="109"/>
      <c r="Q121" s="109">
        <f>SUM(R121:S121)</f>
        <v>14</v>
      </c>
      <c r="R121" s="109">
        <v>12</v>
      </c>
      <c r="S121" s="109">
        <v>2</v>
      </c>
      <c r="T121" s="113" t="s">
        <v>55</v>
      </c>
      <c r="U121" s="39"/>
    </row>
    <row r="122" spans="1:21" hidden="1">
      <c r="A122" s="55"/>
      <c r="B122" s="55" t="s">
        <v>50</v>
      </c>
      <c r="C122" s="55"/>
      <c r="D122" s="64"/>
      <c r="E122" s="109">
        <f t="shared" ref="E122:E123" si="32">SUM(F122:G122)</f>
        <v>0</v>
      </c>
      <c r="F122" s="109"/>
      <c r="G122" s="109"/>
      <c r="H122" s="109">
        <f t="shared" ref="H122:H123" si="33">SUM(I122:J122)</f>
        <v>0</v>
      </c>
      <c r="I122" s="110"/>
      <c r="J122" s="109"/>
      <c r="K122" s="109">
        <f t="shared" ref="K122:K123" si="34">SUM(L122:M122)</f>
        <v>0</v>
      </c>
      <c r="L122" s="110"/>
      <c r="M122" s="109"/>
      <c r="N122" s="109">
        <f t="shared" ref="N122:N123" si="35">SUM(O122:P122)</f>
        <v>0</v>
      </c>
      <c r="O122" s="110"/>
      <c r="P122" s="109"/>
      <c r="Q122" s="109">
        <f t="shared" ref="Q122:Q123" si="36">SUM(R122:S122)</f>
        <v>90</v>
      </c>
      <c r="R122" s="110">
        <v>63</v>
      </c>
      <c r="S122" s="109">
        <v>27</v>
      </c>
      <c r="T122" s="113" t="s">
        <v>56</v>
      </c>
      <c r="U122" s="39"/>
    </row>
    <row r="123" spans="1:21" hidden="1">
      <c r="A123" s="54"/>
      <c r="B123" s="54" t="s">
        <v>51</v>
      </c>
      <c r="C123" s="54"/>
      <c r="D123" s="54"/>
      <c r="E123" s="109">
        <f t="shared" si="32"/>
        <v>0</v>
      </c>
      <c r="F123" s="109"/>
      <c r="G123" s="109"/>
      <c r="H123" s="109">
        <f t="shared" si="33"/>
        <v>0</v>
      </c>
      <c r="I123" s="110"/>
      <c r="J123" s="109"/>
      <c r="K123" s="109">
        <f t="shared" si="34"/>
        <v>0</v>
      </c>
      <c r="L123" s="110"/>
      <c r="M123" s="109"/>
      <c r="N123" s="109">
        <f t="shared" si="35"/>
        <v>0</v>
      </c>
      <c r="O123" s="110"/>
      <c r="P123" s="109"/>
      <c r="Q123" s="109">
        <f t="shared" si="36"/>
        <v>0</v>
      </c>
      <c r="R123" s="110"/>
      <c r="S123" s="109"/>
      <c r="T123" s="113" t="s">
        <v>139</v>
      </c>
      <c r="U123" s="39"/>
    </row>
    <row r="124" spans="1:21" hidden="1">
      <c r="A124" s="54"/>
      <c r="B124" s="54" t="s">
        <v>52</v>
      </c>
      <c r="C124" s="54"/>
      <c r="D124" s="54"/>
      <c r="E124" s="109"/>
      <c r="F124" s="109"/>
      <c r="G124" s="109"/>
      <c r="H124" s="110"/>
      <c r="I124" s="110"/>
      <c r="J124" s="109"/>
      <c r="K124" s="111"/>
      <c r="L124" s="110"/>
      <c r="M124" s="109"/>
      <c r="N124" s="111"/>
      <c r="O124" s="110"/>
      <c r="P124" s="109"/>
      <c r="Q124" s="111"/>
      <c r="R124" s="110"/>
      <c r="S124" s="109"/>
      <c r="T124" s="113" t="s">
        <v>57</v>
      </c>
      <c r="U124" s="39"/>
    </row>
    <row r="125" spans="1:21" hidden="1">
      <c r="A125" s="39"/>
      <c r="B125" s="39"/>
      <c r="C125" s="39"/>
      <c r="D125" s="39"/>
      <c r="E125" s="310" t="s">
        <v>135</v>
      </c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2"/>
      <c r="T125" s="113"/>
      <c r="U125" s="39"/>
    </row>
    <row r="126" spans="1:21" hidden="1">
      <c r="A126" s="308" t="s">
        <v>23</v>
      </c>
      <c r="B126" s="308"/>
      <c r="C126" s="308"/>
      <c r="D126" s="309"/>
      <c r="E126" s="129">
        <f>SUM(E127:E130)</f>
        <v>0</v>
      </c>
      <c r="F126" s="129">
        <f t="shared" ref="F126:S126" si="37">SUM(F127:F130)</f>
        <v>0</v>
      </c>
      <c r="G126" s="129">
        <f t="shared" si="37"/>
        <v>0</v>
      </c>
      <c r="H126" s="129">
        <f t="shared" si="37"/>
        <v>0</v>
      </c>
      <c r="I126" s="129">
        <f t="shared" si="37"/>
        <v>0</v>
      </c>
      <c r="J126" s="129">
        <f t="shared" si="37"/>
        <v>0</v>
      </c>
      <c r="K126" s="129">
        <f t="shared" si="37"/>
        <v>0</v>
      </c>
      <c r="L126" s="129">
        <f t="shared" si="37"/>
        <v>0</v>
      </c>
      <c r="M126" s="129">
        <f t="shared" si="37"/>
        <v>0</v>
      </c>
      <c r="N126" s="129">
        <f t="shared" si="37"/>
        <v>0</v>
      </c>
      <c r="O126" s="129">
        <f t="shared" si="37"/>
        <v>0</v>
      </c>
      <c r="P126" s="129">
        <f t="shared" si="37"/>
        <v>0</v>
      </c>
      <c r="Q126" s="129">
        <f t="shared" si="37"/>
        <v>1021</v>
      </c>
      <c r="R126" s="129">
        <f t="shared" si="37"/>
        <v>1021</v>
      </c>
      <c r="S126" s="129">
        <f t="shared" si="37"/>
        <v>0</v>
      </c>
      <c r="T126" s="112" t="s">
        <v>58</v>
      </c>
      <c r="U126" s="39"/>
    </row>
    <row r="127" spans="1:21" hidden="1">
      <c r="A127" s="39"/>
      <c r="B127" s="39" t="s">
        <v>26</v>
      </c>
      <c r="C127" s="39"/>
      <c r="D127" s="39"/>
      <c r="E127" s="109">
        <f>SUM(F127:G127)</f>
        <v>0</v>
      </c>
      <c r="F127" s="109"/>
      <c r="G127" s="109"/>
      <c r="H127" s="110">
        <f>SUM(I127:J127)</f>
        <v>0</v>
      </c>
      <c r="I127" s="110"/>
      <c r="J127" s="109"/>
      <c r="K127" s="111">
        <f>SUM(L127:M127)</f>
        <v>0</v>
      </c>
      <c r="L127" s="110"/>
      <c r="M127" s="109"/>
      <c r="N127" s="111">
        <f>SUM(O127:P127)</f>
        <v>0</v>
      </c>
      <c r="O127" s="110"/>
      <c r="P127" s="109"/>
      <c r="Q127" s="111">
        <f>SUM(R127:S127)</f>
        <v>339</v>
      </c>
      <c r="R127" s="110">
        <v>339</v>
      </c>
      <c r="S127" s="109">
        <v>0</v>
      </c>
      <c r="T127" s="113" t="s">
        <v>59</v>
      </c>
      <c r="U127" s="39"/>
    </row>
    <row r="128" spans="1:21" hidden="1">
      <c r="A128" s="39"/>
      <c r="B128" s="39" t="s">
        <v>25</v>
      </c>
      <c r="C128" s="39"/>
      <c r="D128" s="39"/>
      <c r="E128" s="109">
        <f>SUM(F128:G128)</f>
        <v>0</v>
      </c>
      <c r="F128" s="109"/>
      <c r="G128" s="109"/>
      <c r="H128" s="110">
        <f>SUM(I128:J128)</f>
        <v>0</v>
      </c>
      <c r="I128" s="110"/>
      <c r="J128" s="109"/>
      <c r="K128" s="111">
        <f>SUM(L128:M128)</f>
        <v>0</v>
      </c>
      <c r="L128" s="110"/>
      <c r="M128" s="109"/>
      <c r="N128" s="111">
        <f>SUM(O128:P128)</f>
        <v>0</v>
      </c>
      <c r="O128" s="110"/>
      <c r="P128" s="109"/>
      <c r="Q128" s="111">
        <f>SUM(R128:S128)</f>
        <v>682</v>
      </c>
      <c r="R128" s="110">
        <v>682</v>
      </c>
      <c r="S128" s="109">
        <v>0</v>
      </c>
      <c r="T128" s="110" t="s">
        <v>60</v>
      </c>
      <c r="U128" s="39"/>
    </row>
    <row r="129" spans="1:21" hidden="1">
      <c r="A129" s="39"/>
      <c r="B129" s="39" t="s">
        <v>24</v>
      </c>
      <c r="C129" s="39"/>
      <c r="D129" s="39"/>
      <c r="E129" s="109"/>
      <c r="F129" s="109"/>
      <c r="G129" s="109"/>
      <c r="H129" s="110"/>
      <c r="I129" s="110"/>
      <c r="J129" s="109"/>
      <c r="K129" s="111"/>
      <c r="L129" s="110"/>
      <c r="M129" s="109"/>
      <c r="N129" s="111"/>
      <c r="O129" s="110"/>
      <c r="P129" s="109"/>
      <c r="Q129" s="111">
        <f t="shared" ref="Q129:Q130" si="38">SUM(R129:S129)</f>
        <v>0</v>
      </c>
      <c r="R129" s="110"/>
      <c r="S129" s="109"/>
      <c r="T129" s="110" t="s">
        <v>61</v>
      </c>
      <c r="U129" s="39"/>
    </row>
    <row r="130" spans="1:21" hidden="1">
      <c r="A130" s="39"/>
      <c r="B130" s="39" t="s">
        <v>53</v>
      </c>
      <c r="C130" s="39"/>
      <c r="D130" s="39"/>
      <c r="E130" s="109"/>
      <c r="F130" s="109"/>
      <c r="G130" s="109"/>
      <c r="H130" s="110"/>
      <c r="I130" s="110"/>
      <c r="J130" s="109"/>
      <c r="K130" s="111"/>
      <c r="L130" s="110"/>
      <c r="M130" s="109"/>
      <c r="N130" s="111"/>
      <c r="O130" s="110"/>
      <c r="P130" s="109"/>
      <c r="Q130" s="111">
        <f t="shared" si="38"/>
        <v>0</v>
      </c>
      <c r="R130" s="110"/>
      <c r="S130" s="109"/>
      <c r="T130" s="110" t="s">
        <v>62</v>
      </c>
      <c r="U130" s="39"/>
    </row>
    <row r="131" spans="1:21" hidden="1">
      <c r="E131" s="114"/>
      <c r="F131" s="114"/>
      <c r="G131" s="114"/>
      <c r="H131" s="115"/>
      <c r="I131" s="115"/>
      <c r="J131" s="114"/>
      <c r="K131" s="116"/>
      <c r="L131" s="115"/>
      <c r="M131" s="114"/>
      <c r="N131" s="116"/>
      <c r="O131" s="115"/>
      <c r="P131" s="114"/>
      <c r="Q131" s="116"/>
      <c r="R131" s="115"/>
      <c r="S131" s="114"/>
      <c r="T131" s="117"/>
    </row>
    <row r="132" spans="1:21" hidden="1"/>
    <row r="133" spans="1:21" hidden="1"/>
    <row r="134" spans="1:21" hidden="1"/>
    <row r="135" spans="1:21" hidden="1"/>
    <row r="136" spans="1:21" hidden="1"/>
  </sheetData>
  <mergeCells count="66">
    <mergeCell ref="A126:D126"/>
    <mergeCell ref="T116:T118"/>
    <mergeCell ref="A117:D117"/>
    <mergeCell ref="E119:S119"/>
    <mergeCell ref="A120:D120"/>
    <mergeCell ref="E125:S125"/>
    <mergeCell ref="E104:S104"/>
    <mergeCell ref="A105:D105"/>
    <mergeCell ref="E116:G116"/>
    <mergeCell ref="H116:J116"/>
    <mergeCell ref="K116:M116"/>
    <mergeCell ref="N116:P116"/>
    <mergeCell ref="Q116:S116"/>
    <mergeCell ref="Q95:S95"/>
    <mergeCell ref="T95:T97"/>
    <mergeCell ref="A96:D96"/>
    <mergeCell ref="E98:S98"/>
    <mergeCell ref="A99:D99"/>
    <mergeCell ref="A82:D82"/>
    <mergeCell ref="E95:G95"/>
    <mergeCell ref="H95:J95"/>
    <mergeCell ref="K95:M95"/>
    <mergeCell ref="N95:P95"/>
    <mergeCell ref="T72:T74"/>
    <mergeCell ref="A73:D73"/>
    <mergeCell ref="E75:S75"/>
    <mergeCell ref="A76:D76"/>
    <mergeCell ref="E81:S81"/>
    <mergeCell ref="E72:G72"/>
    <mergeCell ref="H72:J72"/>
    <mergeCell ref="K72:M72"/>
    <mergeCell ref="N72:P72"/>
    <mergeCell ref="Q72:S72"/>
    <mergeCell ref="A60:D60"/>
    <mergeCell ref="T50:T52"/>
    <mergeCell ref="A51:D51"/>
    <mergeCell ref="E53:S53"/>
    <mergeCell ref="A54:D54"/>
    <mergeCell ref="E59:S59"/>
    <mergeCell ref="E50:G50"/>
    <mergeCell ref="H50:J50"/>
    <mergeCell ref="K50:M50"/>
    <mergeCell ref="N50:P50"/>
    <mergeCell ref="Q50:S50"/>
    <mergeCell ref="T27:T29"/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  <mergeCell ref="E30:S30"/>
    <mergeCell ref="A31:D31"/>
    <mergeCell ref="E36:S36"/>
    <mergeCell ref="A37:D37"/>
    <mergeCell ref="Q27:S27"/>
    <mergeCell ref="E27:G27"/>
    <mergeCell ref="H27:J27"/>
    <mergeCell ref="K27:M27"/>
    <mergeCell ref="N27:P27"/>
    <mergeCell ref="A28:D2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showGridLines="0" view="pageBreakPreview" topLeftCell="A3" zoomScale="90" zoomScaleNormal="100" zoomScaleSheetLayoutView="90" workbookViewId="0">
      <selection activeCell="AF7" sqref="AF7"/>
    </sheetView>
  </sheetViews>
  <sheetFormatPr defaultRowHeight="21.75"/>
  <cols>
    <col min="1" max="1" width="1.69921875" style="7" customWidth="1"/>
    <col min="2" max="2" width="6.09765625" style="7" customWidth="1"/>
    <col min="3" max="3" width="4.59765625" style="7" customWidth="1"/>
    <col min="4" max="4" width="3" style="7" customWidth="1"/>
    <col min="5" max="13" width="6.59765625" style="7" customWidth="1"/>
    <col min="14" max="14" width="1" style="7" customWidth="1"/>
    <col min="15" max="15" width="1.59765625" style="7" customWidth="1"/>
    <col min="16" max="16" width="29.8984375" style="7" customWidth="1"/>
    <col min="17" max="17" width="9.09765625" style="7" hidden="1" customWidth="1"/>
    <col min="18" max="18" width="2.09765625" style="7" customWidth="1"/>
    <col min="19" max="19" width="5.59765625" style="7" customWidth="1"/>
    <col min="20" max="20" width="8.796875" style="7" hidden="1" customWidth="1"/>
    <col min="21" max="21" width="7.5" style="7" customWidth="1"/>
    <col min="22" max="22" width="8.796875" style="7" customWidth="1"/>
    <col min="23" max="16384" width="8.796875" style="7"/>
  </cols>
  <sheetData>
    <row r="1" spans="1:18" s="1" customFormat="1">
      <c r="B1" s="1" t="s">
        <v>6</v>
      </c>
      <c r="C1" s="2">
        <v>7.5</v>
      </c>
      <c r="D1" s="1" t="s">
        <v>193</v>
      </c>
      <c r="G1" s="32"/>
      <c r="J1" s="32"/>
      <c r="O1" s="33"/>
    </row>
    <row r="2" spans="1:18" s="3" customFormat="1">
      <c r="A2" s="1"/>
      <c r="B2" s="1" t="s">
        <v>117</v>
      </c>
      <c r="C2" s="2">
        <v>7.5</v>
      </c>
      <c r="D2" s="1" t="s">
        <v>133</v>
      </c>
      <c r="O2" s="34"/>
      <c r="P2" s="35"/>
    </row>
    <row r="3" spans="1:18" s="3" customFormat="1">
      <c r="A3" s="1"/>
      <c r="B3" s="1"/>
      <c r="C3" s="2"/>
      <c r="D3" s="1" t="s">
        <v>194</v>
      </c>
      <c r="O3" s="34"/>
      <c r="P3" s="35"/>
    </row>
    <row r="4" spans="1:18" s="6" customFormat="1" ht="6.75" customHeight="1">
      <c r="P4" s="35"/>
    </row>
    <row r="5" spans="1:18" s="39" customFormat="1" ht="20.25" customHeight="1">
      <c r="A5" s="339" t="s">
        <v>93</v>
      </c>
      <c r="B5" s="339"/>
      <c r="C5" s="339"/>
      <c r="D5" s="343"/>
      <c r="E5" s="346" t="s">
        <v>191</v>
      </c>
      <c r="F5" s="347"/>
      <c r="G5" s="348"/>
      <c r="H5" s="346" t="s">
        <v>148</v>
      </c>
      <c r="I5" s="347"/>
      <c r="J5" s="348"/>
      <c r="K5" s="346" t="s">
        <v>192</v>
      </c>
      <c r="L5" s="347"/>
      <c r="M5" s="348"/>
      <c r="N5" s="36"/>
      <c r="O5" s="339" t="s">
        <v>94</v>
      </c>
      <c r="P5" s="339"/>
      <c r="Q5" s="37"/>
      <c r="R5" s="38"/>
    </row>
    <row r="6" spans="1:18" s="39" customFormat="1" ht="20.25" customHeight="1">
      <c r="A6" s="340"/>
      <c r="B6" s="340"/>
      <c r="C6" s="340"/>
      <c r="D6" s="344"/>
      <c r="E6" s="41" t="s">
        <v>1</v>
      </c>
      <c r="F6" s="41" t="s">
        <v>2</v>
      </c>
      <c r="G6" s="41" t="s">
        <v>3</v>
      </c>
      <c r="H6" s="41" t="s">
        <v>1</v>
      </c>
      <c r="I6" s="41" t="s">
        <v>2</v>
      </c>
      <c r="J6" s="41" t="s">
        <v>3</v>
      </c>
      <c r="K6" s="41" t="s">
        <v>1</v>
      </c>
      <c r="L6" s="41" t="s">
        <v>2</v>
      </c>
      <c r="M6" s="42" t="s">
        <v>3</v>
      </c>
      <c r="N6" s="43"/>
      <c r="O6" s="340"/>
      <c r="P6" s="340"/>
      <c r="Q6" s="44"/>
    </row>
    <row r="7" spans="1:18" s="39" customFormat="1" ht="20.25" customHeight="1">
      <c r="A7" s="341"/>
      <c r="B7" s="341"/>
      <c r="C7" s="341"/>
      <c r="D7" s="345"/>
      <c r="E7" s="45" t="s">
        <v>0</v>
      </c>
      <c r="F7" s="45" t="s">
        <v>4</v>
      </c>
      <c r="G7" s="45" t="s">
        <v>5</v>
      </c>
      <c r="H7" s="45" t="s">
        <v>0</v>
      </c>
      <c r="I7" s="45" t="s">
        <v>4</v>
      </c>
      <c r="J7" s="45" t="s">
        <v>5</v>
      </c>
      <c r="K7" s="45" t="s">
        <v>0</v>
      </c>
      <c r="L7" s="45" t="s">
        <v>4</v>
      </c>
      <c r="M7" s="46" t="s">
        <v>5</v>
      </c>
      <c r="N7" s="47"/>
      <c r="O7" s="341"/>
      <c r="P7" s="341"/>
      <c r="Q7" s="44"/>
    </row>
    <row r="8" spans="1:18" s="38" customFormat="1" ht="6" customHeight="1">
      <c r="A8" s="40"/>
      <c r="B8" s="40"/>
      <c r="C8" s="40"/>
      <c r="D8" s="40"/>
      <c r="E8" s="48"/>
      <c r="F8" s="48"/>
      <c r="G8" s="48"/>
      <c r="H8" s="48"/>
      <c r="I8" s="48"/>
      <c r="J8" s="48"/>
      <c r="K8" s="48"/>
      <c r="L8" s="42"/>
      <c r="M8" s="49"/>
      <c r="N8" s="43"/>
      <c r="O8" s="40"/>
      <c r="P8" s="40"/>
      <c r="Q8" s="44"/>
    </row>
    <row r="9" spans="1:18" s="3" customFormat="1" ht="18" customHeight="1">
      <c r="A9" s="342" t="s">
        <v>10</v>
      </c>
      <c r="B9" s="342"/>
      <c r="C9" s="342"/>
      <c r="D9" s="342"/>
      <c r="E9" s="239">
        <v>40175</v>
      </c>
      <c r="F9" s="239">
        <v>17462</v>
      </c>
      <c r="G9" s="239">
        <v>22713</v>
      </c>
      <c r="H9" s="239">
        <v>56830</v>
      </c>
      <c r="I9" s="239">
        <v>24468</v>
      </c>
      <c r="J9" s="239">
        <v>32363</v>
      </c>
      <c r="K9" s="241">
        <v>48609</v>
      </c>
      <c r="L9" s="241">
        <v>24202</v>
      </c>
      <c r="M9" s="241">
        <v>24407</v>
      </c>
      <c r="N9" s="34"/>
      <c r="O9" s="342" t="s">
        <v>0</v>
      </c>
      <c r="P9" s="342"/>
      <c r="Q9" s="342"/>
      <c r="R9" s="39"/>
    </row>
    <row r="10" spans="1:18" s="3" customFormat="1" ht="18.75" customHeight="1">
      <c r="A10" s="3" t="s">
        <v>12</v>
      </c>
      <c r="E10" s="239"/>
      <c r="F10" s="239"/>
      <c r="G10" s="239"/>
      <c r="H10" s="239"/>
      <c r="I10" s="239"/>
      <c r="J10" s="239"/>
      <c r="K10" s="239"/>
      <c r="L10" s="239"/>
      <c r="M10" s="239"/>
      <c r="N10" s="34"/>
      <c r="O10" s="34" t="s">
        <v>13</v>
      </c>
      <c r="P10" s="34"/>
      <c r="Q10" s="34"/>
      <c r="R10" s="34"/>
    </row>
    <row r="11" spans="1:18" s="39" customFormat="1" ht="18.75" customHeight="1">
      <c r="A11" s="39" t="s">
        <v>92</v>
      </c>
      <c r="B11" s="39" t="s">
        <v>134</v>
      </c>
      <c r="E11" s="228">
        <v>31443</v>
      </c>
      <c r="F11" s="228">
        <v>14161</v>
      </c>
      <c r="G11" s="228">
        <v>17282</v>
      </c>
      <c r="H11" s="228">
        <v>42085</v>
      </c>
      <c r="I11" s="228">
        <v>18957</v>
      </c>
      <c r="J11" s="228">
        <v>23128</v>
      </c>
      <c r="K11" s="242">
        <v>36540</v>
      </c>
      <c r="L11" s="242">
        <v>18680</v>
      </c>
      <c r="M11" s="242">
        <v>17860</v>
      </c>
      <c r="N11" s="38"/>
      <c r="O11" s="38"/>
      <c r="P11" s="38" t="s">
        <v>106</v>
      </c>
      <c r="Q11" s="38"/>
      <c r="R11" s="38"/>
    </row>
    <row r="12" spans="1:18" s="39" customFormat="1" ht="18.75" customHeight="1">
      <c r="B12" s="39" t="s">
        <v>95</v>
      </c>
      <c r="E12" s="228">
        <v>202</v>
      </c>
      <c r="F12" s="228">
        <v>202</v>
      </c>
      <c r="G12" s="228" t="s">
        <v>157</v>
      </c>
      <c r="H12" s="228">
        <v>1903</v>
      </c>
      <c r="I12" s="228">
        <v>1052</v>
      </c>
      <c r="J12" s="228">
        <v>851</v>
      </c>
      <c r="K12" s="242">
        <v>912</v>
      </c>
      <c r="L12" s="242">
        <v>192</v>
      </c>
      <c r="M12" s="242">
        <v>719</v>
      </c>
      <c r="N12" s="38"/>
      <c r="O12" s="38"/>
      <c r="P12" s="38" t="s">
        <v>107</v>
      </c>
      <c r="Q12" s="38"/>
      <c r="R12" s="38"/>
    </row>
    <row r="13" spans="1:18" s="39" customFormat="1" ht="18.75" customHeight="1">
      <c r="B13" s="39" t="s">
        <v>115</v>
      </c>
      <c r="E13" s="228">
        <v>1765</v>
      </c>
      <c r="F13" s="228">
        <v>721</v>
      </c>
      <c r="G13" s="228">
        <v>1044</v>
      </c>
      <c r="H13" s="228">
        <v>578</v>
      </c>
      <c r="I13" s="228">
        <v>299</v>
      </c>
      <c r="J13" s="228">
        <v>280</v>
      </c>
      <c r="K13" s="242">
        <v>245</v>
      </c>
      <c r="L13" s="242" t="s">
        <v>157</v>
      </c>
      <c r="M13" s="242">
        <v>245</v>
      </c>
      <c r="N13" s="38"/>
      <c r="O13" s="38"/>
      <c r="P13" s="38" t="s">
        <v>116</v>
      </c>
      <c r="Q13" s="38"/>
      <c r="R13" s="38"/>
    </row>
    <row r="14" spans="1:18" s="39" customFormat="1" ht="18.75" customHeight="1">
      <c r="B14" s="39" t="s">
        <v>8</v>
      </c>
      <c r="E14" s="228">
        <v>6764</v>
      </c>
      <c r="F14" s="228">
        <v>2378</v>
      </c>
      <c r="G14" s="228">
        <v>4386</v>
      </c>
      <c r="H14" s="228">
        <v>12264</v>
      </c>
      <c r="I14" s="228">
        <v>4160</v>
      </c>
      <c r="J14" s="228">
        <v>8104</v>
      </c>
      <c r="K14" s="242">
        <v>10913</v>
      </c>
      <c r="L14" s="242">
        <v>5330</v>
      </c>
      <c r="M14" s="242">
        <v>5583</v>
      </c>
      <c r="N14" s="38"/>
      <c r="O14" s="38"/>
      <c r="P14" s="38" t="s">
        <v>18</v>
      </c>
      <c r="Q14" s="38"/>
      <c r="R14" s="38"/>
    </row>
    <row r="15" spans="1:18" s="3" customFormat="1" ht="19.5" customHeight="1">
      <c r="A15" s="3" t="s">
        <v>96</v>
      </c>
      <c r="E15" s="239"/>
      <c r="F15" s="239"/>
      <c r="G15" s="239"/>
      <c r="H15" s="239"/>
      <c r="I15" s="239"/>
      <c r="J15" s="239"/>
      <c r="K15" s="239"/>
      <c r="L15" s="239"/>
      <c r="M15" s="239"/>
      <c r="N15" s="34"/>
      <c r="O15" s="34" t="s">
        <v>108</v>
      </c>
      <c r="P15" s="34"/>
      <c r="Q15" s="34"/>
      <c r="R15" s="34"/>
    </row>
    <row r="16" spans="1:18" s="39" customFormat="1" ht="18.75" customHeight="1">
      <c r="B16" s="39" t="s">
        <v>97</v>
      </c>
      <c r="E16" s="228">
        <v>1329</v>
      </c>
      <c r="F16" s="228">
        <v>598</v>
      </c>
      <c r="G16" s="228">
        <v>731</v>
      </c>
      <c r="H16" s="228" t="s">
        <v>158</v>
      </c>
      <c r="I16" s="228" t="s">
        <v>159</v>
      </c>
      <c r="J16" s="228" t="s">
        <v>160</v>
      </c>
      <c r="K16" s="243">
        <v>901</v>
      </c>
      <c r="L16" s="243" t="s">
        <v>157</v>
      </c>
      <c r="M16" s="243">
        <v>901</v>
      </c>
      <c r="N16" s="38"/>
      <c r="O16" s="38"/>
      <c r="P16" s="38" t="s">
        <v>109</v>
      </c>
      <c r="Q16" s="38"/>
      <c r="R16" s="38"/>
    </row>
    <row r="17" spans="1:18" s="39" customFormat="1" ht="18.75" customHeight="1">
      <c r="B17" s="39" t="s">
        <v>98</v>
      </c>
      <c r="E17" s="228">
        <v>5539</v>
      </c>
      <c r="F17" s="228">
        <v>2852</v>
      </c>
      <c r="G17" s="228">
        <v>2686</v>
      </c>
      <c r="H17" s="228" t="s">
        <v>161</v>
      </c>
      <c r="I17" s="228" t="s">
        <v>162</v>
      </c>
      <c r="J17" s="228" t="s">
        <v>163</v>
      </c>
      <c r="K17" s="243">
        <v>9369</v>
      </c>
      <c r="L17" s="243">
        <v>2565</v>
      </c>
      <c r="M17" s="243">
        <v>6804</v>
      </c>
      <c r="N17" s="38"/>
      <c r="O17" s="38"/>
      <c r="P17" s="38" t="s">
        <v>110</v>
      </c>
      <c r="Q17" s="38"/>
      <c r="R17" s="38"/>
    </row>
    <row r="18" spans="1:18" s="3" customFormat="1" ht="18.75" customHeight="1">
      <c r="A18" s="39"/>
      <c r="B18" s="39" t="s">
        <v>24</v>
      </c>
      <c r="C18" s="39"/>
      <c r="D18" s="39"/>
      <c r="E18" s="228">
        <v>3648</v>
      </c>
      <c r="F18" s="228">
        <v>1507</v>
      </c>
      <c r="G18" s="228">
        <v>2141</v>
      </c>
      <c r="H18" s="228" t="s">
        <v>164</v>
      </c>
      <c r="I18" s="228" t="s">
        <v>165</v>
      </c>
      <c r="J18" s="228" t="s">
        <v>166</v>
      </c>
      <c r="K18" s="243">
        <v>4860</v>
      </c>
      <c r="L18" s="243">
        <v>2655</v>
      </c>
      <c r="M18" s="243">
        <v>2204</v>
      </c>
      <c r="N18" s="38"/>
      <c r="O18" s="34"/>
      <c r="P18" s="38" t="s">
        <v>111</v>
      </c>
      <c r="Q18" s="34"/>
      <c r="R18" s="34"/>
    </row>
    <row r="19" spans="1:18" s="3" customFormat="1" ht="18.75" customHeight="1">
      <c r="A19" s="39"/>
      <c r="B19" s="39" t="s">
        <v>99</v>
      </c>
      <c r="C19" s="39"/>
      <c r="D19" s="39"/>
      <c r="E19" s="228">
        <v>17107</v>
      </c>
      <c r="F19" s="228">
        <v>8549</v>
      </c>
      <c r="G19" s="228">
        <v>8558</v>
      </c>
      <c r="H19" s="228" t="s">
        <v>167</v>
      </c>
      <c r="I19" s="228" t="s">
        <v>168</v>
      </c>
      <c r="J19" s="228" t="s">
        <v>169</v>
      </c>
      <c r="K19" s="243">
        <v>21992</v>
      </c>
      <c r="L19" s="243">
        <v>10567</v>
      </c>
      <c r="M19" s="243">
        <v>11425</v>
      </c>
      <c r="N19" s="38"/>
      <c r="O19" s="34"/>
      <c r="P19" s="38" t="s">
        <v>113</v>
      </c>
      <c r="Q19" s="34"/>
      <c r="R19" s="34"/>
    </row>
    <row r="20" spans="1:18" s="3" customFormat="1" ht="18.75" customHeight="1">
      <c r="A20" s="39"/>
      <c r="B20" s="39" t="s">
        <v>100</v>
      </c>
      <c r="C20" s="39"/>
      <c r="D20" s="39"/>
      <c r="E20" s="228">
        <v>12552</v>
      </c>
      <c r="F20" s="228">
        <v>3956</v>
      </c>
      <c r="G20" s="228">
        <v>8597</v>
      </c>
      <c r="H20" s="228" t="s">
        <v>170</v>
      </c>
      <c r="I20" s="228" t="s">
        <v>171</v>
      </c>
      <c r="J20" s="228" t="s">
        <v>172</v>
      </c>
      <c r="K20" s="243">
        <v>11489</v>
      </c>
      <c r="L20" s="243">
        <v>8415</v>
      </c>
      <c r="M20" s="243">
        <v>3074</v>
      </c>
      <c r="N20" s="38"/>
      <c r="O20" s="34"/>
      <c r="P20" s="38" t="s">
        <v>112</v>
      </c>
      <c r="Q20" s="34"/>
      <c r="R20" s="34"/>
    </row>
    <row r="21" spans="1:18" s="3" customFormat="1" ht="19.5" customHeight="1">
      <c r="A21" s="3" t="s">
        <v>137</v>
      </c>
      <c r="E21" s="239"/>
      <c r="F21" s="239"/>
      <c r="G21" s="239"/>
      <c r="H21" s="239"/>
      <c r="I21" s="239"/>
      <c r="J21" s="239"/>
      <c r="K21" s="239"/>
      <c r="L21" s="239"/>
      <c r="M21" s="239"/>
      <c r="N21" s="34"/>
      <c r="O21" s="34" t="s">
        <v>138</v>
      </c>
      <c r="P21" s="34"/>
      <c r="Q21" s="34"/>
      <c r="R21" s="34"/>
    </row>
    <row r="22" spans="1:18" s="39" customFormat="1" ht="18" customHeight="1">
      <c r="B22" s="39" t="s">
        <v>101</v>
      </c>
      <c r="E22" s="228">
        <v>9423</v>
      </c>
      <c r="F22" s="228">
        <v>4766</v>
      </c>
      <c r="G22" s="228">
        <v>4657</v>
      </c>
      <c r="H22" s="228" t="s">
        <v>173</v>
      </c>
      <c r="I22" s="228" t="s">
        <v>174</v>
      </c>
      <c r="J22" s="228" t="s">
        <v>175</v>
      </c>
      <c r="K22" s="243">
        <v>11364</v>
      </c>
      <c r="L22" s="243">
        <v>5442</v>
      </c>
      <c r="M22" s="243">
        <v>5922</v>
      </c>
      <c r="N22" s="38"/>
      <c r="O22" s="38"/>
      <c r="P22" s="38" t="s">
        <v>101</v>
      </c>
      <c r="Q22" s="38"/>
      <c r="R22" s="38"/>
    </row>
    <row r="23" spans="1:18" s="39" customFormat="1" ht="18" customHeight="1">
      <c r="B23" s="39" t="s">
        <v>102</v>
      </c>
      <c r="E23" s="228">
        <v>10833</v>
      </c>
      <c r="F23" s="228">
        <v>3970</v>
      </c>
      <c r="G23" s="228">
        <v>6863</v>
      </c>
      <c r="H23" s="228" t="s">
        <v>176</v>
      </c>
      <c r="I23" s="228" t="s">
        <v>177</v>
      </c>
      <c r="J23" s="228" t="s">
        <v>178</v>
      </c>
      <c r="K23" s="243">
        <v>11642</v>
      </c>
      <c r="L23" s="243">
        <v>6235</v>
      </c>
      <c r="M23" s="243">
        <v>5407</v>
      </c>
      <c r="N23" s="38"/>
      <c r="O23" s="38"/>
      <c r="P23" s="38" t="s">
        <v>102</v>
      </c>
      <c r="Q23" s="38"/>
      <c r="R23" s="38"/>
    </row>
    <row r="24" spans="1:18" s="39" customFormat="1" ht="18" customHeight="1">
      <c r="B24" s="39" t="s">
        <v>103</v>
      </c>
      <c r="E24" s="228">
        <v>7921</v>
      </c>
      <c r="F24" s="228">
        <v>2765</v>
      </c>
      <c r="G24" s="228">
        <v>5156</v>
      </c>
      <c r="H24" s="228" t="s">
        <v>179</v>
      </c>
      <c r="I24" s="228" t="s">
        <v>180</v>
      </c>
      <c r="J24" s="228" t="s">
        <v>181</v>
      </c>
      <c r="K24" s="243">
        <v>8013</v>
      </c>
      <c r="L24" s="243">
        <v>3595</v>
      </c>
      <c r="M24" s="243">
        <v>4418</v>
      </c>
      <c r="N24" s="38"/>
      <c r="O24" s="38"/>
      <c r="P24" s="38" t="s">
        <v>103</v>
      </c>
      <c r="Q24" s="38"/>
      <c r="R24" s="38"/>
    </row>
    <row r="25" spans="1:18" s="39" customFormat="1" ht="18" customHeight="1">
      <c r="B25" s="39" t="s">
        <v>104</v>
      </c>
      <c r="E25" s="228">
        <v>7377</v>
      </c>
      <c r="F25" s="228">
        <v>3278</v>
      </c>
      <c r="G25" s="228">
        <v>4100</v>
      </c>
      <c r="H25" s="228" t="s">
        <v>182</v>
      </c>
      <c r="I25" s="228" t="s">
        <v>183</v>
      </c>
      <c r="J25" s="228" t="s">
        <v>184</v>
      </c>
      <c r="K25" s="243">
        <v>9633</v>
      </c>
      <c r="L25" s="243">
        <v>6270</v>
      </c>
      <c r="M25" s="243">
        <v>3363</v>
      </c>
      <c r="N25" s="38"/>
      <c r="O25" s="38"/>
      <c r="P25" s="38" t="s">
        <v>104</v>
      </c>
      <c r="Q25" s="38"/>
      <c r="R25" s="38"/>
    </row>
    <row r="26" spans="1:18" s="39" customFormat="1" ht="18" customHeight="1">
      <c r="B26" s="39" t="s">
        <v>81</v>
      </c>
      <c r="E26" s="228">
        <v>2530</v>
      </c>
      <c r="F26" s="228">
        <v>1326</v>
      </c>
      <c r="G26" s="228">
        <v>1204</v>
      </c>
      <c r="H26" s="228" t="s">
        <v>185</v>
      </c>
      <c r="I26" s="228" t="s">
        <v>186</v>
      </c>
      <c r="J26" s="228" t="s">
        <v>187</v>
      </c>
      <c r="K26" s="243">
        <v>5037</v>
      </c>
      <c r="L26" s="243">
        <v>1545</v>
      </c>
      <c r="M26" s="243">
        <v>3491</v>
      </c>
      <c r="N26" s="38"/>
      <c r="O26" s="38"/>
      <c r="P26" s="38" t="s">
        <v>81</v>
      </c>
      <c r="Q26" s="38"/>
      <c r="R26" s="38"/>
    </row>
    <row r="27" spans="1:18" s="39" customFormat="1" ht="19.5" customHeight="1">
      <c r="B27" s="39" t="s">
        <v>105</v>
      </c>
      <c r="E27" s="228">
        <v>2090</v>
      </c>
      <c r="F27" s="228">
        <v>1357</v>
      </c>
      <c r="G27" s="228">
        <v>733</v>
      </c>
      <c r="H27" s="228" t="s">
        <v>188</v>
      </c>
      <c r="I27" s="228" t="s">
        <v>189</v>
      </c>
      <c r="J27" s="228" t="s">
        <v>190</v>
      </c>
      <c r="K27" s="243">
        <v>2920</v>
      </c>
      <c r="L27" s="243">
        <v>1115</v>
      </c>
      <c r="M27" s="243">
        <v>1805</v>
      </c>
      <c r="N27" s="38"/>
      <c r="O27" s="38"/>
      <c r="P27" s="38" t="s">
        <v>114</v>
      </c>
      <c r="Q27" s="38"/>
      <c r="R27" s="38"/>
    </row>
    <row r="28" spans="1:18" s="39" customFormat="1" ht="3" customHeight="1">
      <c r="A28" s="52"/>
      <c r="B28" s="52"/>
      <c r="C28" s="52"/>
      <c r="D28" s="52"/>
      <c r="E28" s="240"/>
      <c r="F28" s="240"/>
      <c r="G28" s="240"/>
      <c r="H28" s="240"/>
      <c r="I28" s="240"/>
      <c r="J28" s="240"/>
      <c r="K28" s="240"/>
      <c r="L28" s="240"/>
      <c r="M28" s="240"/>
      <c r="N28" s="52"/>
      <c r="O28" s="52"/>
      <c r="P28" s="52"/>
      <c r="Q28" s="52"/>
      <c r="R28" s="38"/>
    </row>
    <row r="29" spans="1:18" s="39" customFormat="1" ht="6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9" customFormat="1" ht="17.25" customHeight="1">
      <c r="B30" s="31" t="s">
        <v>294</v>
      </c>
      <c r="C30" s="53"/>
      <c r="D30" s="35"/>
    </row>
    <row r="31" spans="1:18" s="39" customFormat="1" ht="17.25" customHeight="1">
      <c r="B31" s="54" t="s">
        <v>295</v>
      </c>
      <c r="C31" s="53"/>
      <c r="D31" s="55"/>
      <c r="E31" s="55"/>
      <c r="F31" s="55"/>
      <c r="H31" s="55"/>
      <c r="I31" s="55"/>
    </row>
    <row r="32" spans="1:18" s="31" customFormat="1" ht="17.25" customHeight="1"/>
    <row r="33" s="31" customFormat="1" ht="15.75" customHeight="1"/>
    <row r="34" s="31" customFormat="1" ht="17.25" customHeigh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2017-09-08T06:45:02Z</cp:lastPrinted>
  <dcterms:created xsi:type="dcterms:W3CDTF">2004-08-16T17:13:42Z</dcterms:created>
  <dcterms:modified xsi:type="dcterms:W3CDTF">2017-10-31T08:56:44Z</dcterms:modified>
</cp:coreProperties>
</file>