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-225" windowWidth="11715" windowHeight="6045"/>
  </bookViews>
  <sheets>
    <sheet name="T-15.4" sheetId="5" r:id="rId1"/>
  </sheets>
  <definedNames>
    <definedName name="_xlnm.Print_Area" localSheetId="0">'T-15.4'!$A$1:$W$33</definedName>
  </definedNames>
  <calcPr calcId="145621"/>
</workbook>
</file>

<file path=xl/calcChain.xml><?xml version="1.0" encoding="utf-8"?>
<calcChain xmlns="http://schemas.openxmlformats.org/spreadsheetml/2006/main">
  <c r="E30" i="5" l="1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L11" i="5"/>
  <c r="E11" i="5" s="1"/>
  <c r="Q21" i="5"/>
  <c r="P21" i="5"/>
  <c r="P24" i="5"/>
  <c r="P25" i="5"/>
  <c r="P26" i="5"/>
  <c r="P28" i="5"/>
  <c r="P29" i="5"/>
  <c r="P30" i="5"/>
  <c r="P27" i="5"/>
  <c r="P12" i="5"/>
  <c r="P13" i="5"/>
  <c r="P14" i="5"/>
  <c r="P15" i="5"/>
  <c r="P16" i="5"/>
  <c r="P17" i="5"/>
  <c r="P18" i="5"/>
  <c r="P19" i="5"/>
  <c r="P20" i="5"/>
  <c r="P22" i="5"/>
  <c r="P23" i="5"/>
  <c r="Q23" i="5"/>
  <c r="L29" i="5"/>
  <c r="L27" i="5"/>
  <c r="L28" i="5"/>
  <c r="L30" i="5"/>
  <c r="N23" i="5"/>
  <c r="L23" i="5"/>
  <c r="L25" i="5"/>
  <c r="L24" i="5"/>
  <c r="L22" i="5"/>
  <c r="L19" i="5"/>
  <c r="L20" i="5"/>
  <c r="L18" i="5"/>
  <c r="M12" i="5"/>
  <c r="L15" i="5"/>
  <c r="L16" i="5"/>
  <c r="L14" i="5"/>
  <c r="L13" i="5"/>
  <c r="L12" i="5"/>
  <c r="K12" i="5"/>
  <c r="K11" i="5" s="1"/>
  <c r="I22" i="5"/>
  <c r="I18" i="5"/>
  <c r="I15" i="5"/>
  <c r="I13" i="5"/>
  <c r="G23" i="5"/>
  <c r="R27" i="5" l="1"/>
  <c r="Q27" i="5"/>
  <c r="O27" i="5"/>
  <c r="N27" i="5"/>
  <c r="M27" i="5"/>
  <c r="K27" i="5"/>
  <c r="J27" i="5"/>
  <c r="I27" i="5"/>
  <c r="H27" i="5"/>
  <c r="G27" i="5"/>
  <c r="F27" i="5"/>
  <c r="R23" i="5"/>
  <c r="O23" i="5"/>
  <c r="M23" i="5"/>
  <c r="K23" i="5"/>
  <c r="J23" i="5"/>
  <c r="F23" i="5"/>
  <c r="R21" i="5"/>
  <c r="O21" i="5"/>
  <c r="N21" i="5"/>
  <c r="M21" i="5"/>
  <c r="L21" i="5"/>
  <c r="K21" i="5"/>
  <c r="I21" i="5" s="1"/>
  <c r="J21" i="5"/>
  <c r="H21" i="5"/>
  <c r="G21" i="5"/>
  <c r="F21" i="5"/>
  <c r="R17" i="5"/>
  <c r="Q17" i="5"/>
  <c r="O17" i="5"/>
  <c r="N17" i="5"/>
  <c r="M17" i="5"/>
  <c r="M11" i="5" s="1"/>
  <c r="L17" i="5"/>
  <c r="K17" i="5"/>
  <c r="J17" i="5"/>
  <c r="H17" i="5"/>
  <c r="G17" i="5"/>
  <c r="G11" i="5" s="1"/>
  <c r="F17" i="5"/>
  <c r="R12" i="5"/>
  <c r="R11" i="5" s="1"/>
  <c r="Q12" i="5"/>
  <c r="O12" i="5"/>
  <c r="O11" i="5" s="1"/>
  <c r="N12" i="5"/>
  <c r="N11" i="5" s="1"/>
  <c r="J12" i="5"/>
  <c r="J11" i="5" s="1"/>
  <c r="I12" i="5"/>
  <c r="H12" i="5"/>
  <c r="G12" i="5"/>
  <c r="F12" i="5"/>
  <c r="H11" i="5"/>
  <c r="F11" i="5"/>
  <c r="Q11" i="5" l="1"/>
  <c r="P11" i="5" s="1"/>
  <c r="I17" i="5"/>
  <c r="I11" i="5"/>
</calcChain>
</file>

<file path=xl/sharedStrings.xml><?xml version="1.0" encoding="utf-8"?>
<sst xmlns="http://schemas.openxmlformats.org/spreadsheetml/2006/main" count="172" uniqueCount="70">
  <si>
    <t>ตาราง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</si>
  <si>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</si>
  <si>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</si>
  <si>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</si>
  <si>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</si>
  <si>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</si>
  <si>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</si>
  <si>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</si>
  <si>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</si>
  <si>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</si>
  <si>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</si>
  <si>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</si>
  <si>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</si>
  <si>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</si>
  <si>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</si>
  <si>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</si>
  <si>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</si>
  <si>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</si>
  <si>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</si>
  <si>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muter</t>
  </si>
  <si>
    <t>District and station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</si>
  <si>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</si>
  <si>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</si>
  <si>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</si>
  <si>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ค่าโดยสาร</t>
  </si>
  <si>
    <t>Fares</t>
  </si>
  <si>
    <t>รวมยอด</t>
  </si>
  <si>
    <t>Table</t>
  </si>
  <si>
    <t>ผู้โดยสาร Number of passenger</t>
  </si>
  <si>
    <t>อำเภอระแงะ</t>
  </si>
  <si>
    <t xml:space="preserve">   มะรือโบ</t>
  </si>
  <si>
    <t xml:space="preserve">   ที่หยุดรถกะแด๊ะ</t>
  </si>
  <si>
    <t xml:space="preserve">   ตันหยงมัส</t>
  </si>
  <si>
    <t xml:space="preserve">   ป่าไผ่</t>
  </si>
  <si>
    <t>อำเภอรือเสาะ</t>
  </si>
  <si>
    <t xml:space="preserve">   รือเสาะ</t>
  </si>
  <si>
    <t xml:space="preserve">   ที่หยุดรถบ้านสะโลว์บูกิ๊ตยือแร</t>
  </si>
  <si>
    <t xml:space="preserve">   ลาโละ</t>
  </si>
  <si>
    <t>อำเภอสุไหงโก-ลก</t>
  </si>
  <si>
    <t xml:space="preserve">   สุไหงโก-ลก</t>
  </si>
  <si>
    <t>อำเภอสุไหงปาดี</t>
  </si>
  <si>
    <t xml:space="preserve">   โต๊ะเด็ง</t>
  </si>
  <si>
    <t xml:space="preserve">   สุไหงปาดี</t>
  </si>
  <si>
    <t xml:space="preserve">   ที่หยุดรถโดยโคกสยา</t>
  </si>
  <si>
    <t>อำเภอเจาะไอร้อง</t>
  </si>
  <si>
    <t xml:space="preserve">   เจาะไอร้อง</t>
  </si>
  <si>
    <t xml:space="preserve">   บูกิต</t>
  </si>
  <si>
    <t xml:space="preserve">   ไอสะเตีย</t>
  </si>
  <si>
    <t>Rangae District</t>
  </si>
  <si>
    <t>Marubo</t>
  </si>
  <si>
    <t>Stopping place Kadae</t>
  </si>
  <si>
    <t>Tanyong Mat</t>
  </si>
  <si>
    <t>Pa Phai</t>
  </si>
  <si>
    <t xml:space="preserve">Ruso District </t>
  </si>
  <si>
    <t>Ruso</t>
  </si>
  <si>
    <t xml:space="preserve">Stopping place Ban Salo Bukit Yuaerae </t>
  </si>
  <si>
    <t>Lalo</t>
  </si>
  <si>
    <t>Sungai Kolok District</t>
  </si>
  <si>
    <t>Sungai Kolok</t>
  </si>
  <si>
    <t>Sungai Padi District</t>
  </si>
  <si>
    <t>To Deng</t>
  </si>
  <si>
    <t xml:space="preserve">Sungai Padi </t>
  </si>
  <si>
    <t>Stopping place Kadae Sahya</t>
  </si>
  <si>
    <t>Cho-i Rong Disrtct</t>
  </si>
  <si>
    <t xml:space="preserve">Cho-i Rong </t>
  </si>
  <si>
    <t>Bukit</t>
  </si>
  <si>
    <t>Ai Satia</t>
  </si>
  <si>
    <t>-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</si>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</sst>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6" xfId="0" applyFont="1" applyBorder="1"/>
    <xf numFmtId="0" fontId="6" fillId="0" borderId="8" xfId="0" applyFont="1" applyBorder="1"/>
    <xf numFmtId="0" fontId="6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6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4" fillId="0" borderId="0" xfId="0" applyFont="1"/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7" xfId="0" quotePrefix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41" fontId="7" fillId="0" borderId="6" xfId="0" applyNumberFormat="1" applyFont="1" applyBorder="1" applyAlignment="1">
      <alignment horizontal="right"/>
    </xf>
    <xf numFmtId="41" fontId="7" fillId="0" borderId="7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/>
    </xf>
    <xf numFmtId="0" fontId="6" fillId="0" borderId="5" xfId="0" applyFont="1" applyBorder="1"/>
    <xf numFmtId="41" fontId="6" fillId="0" borderId="15" xfId="0" applyNumberFormat="1" applyFont="1" applyBorder="1" applyAlignment="1">
      <alignment horizontal="right"/>
    </xf>
    <xf numFmtId="41" fontId="6" fillId="0" borderId="6" xfId="0" applyNumberFormat="1" applyFont="1" applyBorder="1" applyAlignment="1">
      <alignment horizontal="right"/>
    </xf>
    <xf numFmtId="41" fontId="6" fillId="0" borderId="7" xfId="0" applyNumberFormat="1" applyFont="1" applyBorder="1" applyAlignment="1">
      <alignment horizontal="right"/>
    </xf>
    <xf numFmtId="41" fontId="6" fillId="0" borderId="6" xfId="0" applyNumberFormat="1" applyFont="1" applyBorder="1" applyAlignment="1">
      <alignment horizontal="right" vertical="center" shrinkToFit="1"/>
    </xf>
    <xf numFmtId="41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indent="1"/>
    </xf>
    <xf numFmtId="0" fontId="6" fillId="0" borderId="0" xfId="0" applyFont="1" applyBorder="1" applyAlignment="1">
      <alignment vertical="top"/>
    </xf>
    <xf numFmtId="41" fontId="6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41" fontId="7" fillId="0" borderId="15" xfId="0" applyNumberFormat="1" applyFont="1" applyBorder="1" applyAlignment="1">
      <alignment horizontal="right"/>
    </xf>
    <xf numFmtId="41" fontId="7" fillId="0" borderId="16" xfId="0" applyNumberFormat="1" applyFont="1" applyBorder="1" applyAlignment="1">
      <alignment horizontal="right"/>
    </xf>
    <xf numFmtId="41" fontId="6" fillId="0" borderId="16" xfId="0" applyNumberFormat="1" applyFont="1" applyBorder="1" applyAlignment="1">
      <alignment horizontal="right"/>
    </xf>
    <xf numFmtId="0" fontId="7" fillId="0" borderId="5" xfId="0" applyFont="1" applyBorder="1"/>
    <xf numFmtId="41" fontId="7" fillId="0" borderId="6" xfId="1" applyNumberFormat="1" applyFont="1" applyBorder="1" applyAlignment="1">
      <alignment horizontal="right"/>
    </xf>
    <xf numFmtId="41" fontId="7" fillId="0" borderId="7" xfId="1" applyNumberFormat="1" applyFont="1" applyBorder="1" applyAlignment="1">
      <alignment horizontal="right"/>
    </xf>
    <xf numFmtId="0" fontId="9" fillId="0" borderId="8" xfId="0" applyFont="1" applyBorder="1"/>
    <xf numFmtId="41" fontId="6" fillId="0" borderId="4" xfId="0" applyNumberFormat="1" applyFont="1" applyBorder="1" applyAlignment="1">
      <alignment horizontal="right"/>
    </xf>
    <xf numFmtId="41" fontId="6" fillId="0" borderId="17" xfId="0" applyNumberFormat="1" applyFont="1" applyBorder="1" applyAlignment="1">
      <alignment horizontal="right"/>
    </xf>
    <xf numFmtId="41" fontId="6" fillId="0" borderId="18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6" fillId="0" borderId="4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38099</xdr:colOff>
      <xdr:row>0</xdr:row>
      <xdr:rowOff>0</xdr:rowOff>
    </xdr:from>
    <xdr:to>
      <xdr:col>23</xdr:col>
      <xdr:colOff>66674</xdr:colOff>
      <xdr:row>31</xdr:row>
      <xdr:rowOff>161925</xdr:rowOff>
    </xdr:to>
    <xdr:grpSp>
      <xdr:nvGrpSpPr>
        <xdr:cNvPr id="3267" name="Group 95"/>
        <xdr:cNvGrpSpPr>
          <a:grpSpLocks/>
        </xdr:cNvGrpSpPr>
      </xdr:nvGrpSpPr>
      <xdr:grpSpPr bwMode="auto">
        <a:xfrm>
          <a:off x="10610849" y="0"/>
          <a:ext cx="371475" cy="6781800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W33"/>
  <sheetViews>
    <sheetView showGridLines="0" tabSelected="1" topLeftCell="A10" workbookViewId="0">
      <selection activeCell="I28" sqref="I28"/>
    </sheetView>
  </sheetViews>
  <sheetFormatPr defaultRowHeight="18.75" x14ac:dyDescent="0.3"/>
  <cols>
    <col min="1" max="1" width="1.85546875" style="6" customWidth="1"/>
    <col min="2" max="2" width="5.85546875" style="6" customWidth="1"/>
    <col min="3" max="3" width="5.42578125" style="6" customWidth="1"/>
    <col min="4" max="4" width="8.28515625" style="6" customWidth="1"/>
    <col min="5" max="5" width="9.140625" style="6" bestFit="1" customWidth="1"/>
    <col min="6" max="8" width="6" style="6" bestFit="1" customWidth="1"/>
    <col min="9" max="10" width="6.85546875" style="6" bestFit="1" customWidth="1"/>
    <col min="11" max="11" width="6" style="6" bestFit="1" customWidth="1"/>
    <col min="12" max="12" width="9.140625" style="6" bestFit="1" customWidth="1"/>
    <col min="13" max="13" width="9" style="6" bestFit="1" customWidth="1"/>
    <col min="14" max="14" width="7" style="6" bestFit="1" customWidth="1"/>
    <col min="15" max="15" width="6.85546875" style="6" bestFit="1" customWidth="1"/>
    <col min="16" max="16" width="11" style="6" bestFit="1" customWidth="1"/>
    <col min="17" max="17" width="10.140625" style="6" bestFit="1" customWidth="1"/>
    <col min="18" max="18" width="10.28515625" style="6" bestFit="1" customWidth="1"/>
    <col min="19" max="19" width="0.85546875" style="6" customWidth="1"/>
    <col min="20" max="20" width="17.7109375" style="6" customWidth="1"/>
    <col min="21" max="21" width="8.28515625" style="23" customWidth="1"/>
    <col min="22" max="22" width="5.140625" style="6" customWidth="1"/>
    <col min="23" max="23" width="0.85546875" style="3" hidden="1" customWidth="1"/>
    <col min="24" max="16384" width="9.140625" style="3"/>
  </cols>
  <sheetData>
    <row r="1" spans="1:22" s="15" customFormat="1" x14ac:dyDescent="0.5">
      <c r="A1" s="12"/>
      <c r="B1" s="12" t="s">
        <v>0</v>
      </c>
      <c r="C1" s="13">
        <v>15.4</v>
      </c>
      <c r="D1" s="12" t="s">
        <v>68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4"/>
    </row>
    <row r="2" spans="1:22" s="18" customFormat="1" x14ac:dyDescent="0.3">
      <c r="A2" s="16"/>
      <c r="B2" s="1" t="s">
        <v>27</v>
      </c>
      <c r="C2" s="13">
        <v>15.4</v>
      </c>
      <c r="D2" s="12" t="s">
        <v>69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</row>
    <row r="3" spans="1:22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s="7" customFormat="1" ht="20.25" customHeight="1" x14ac:dyDescent="0.25">
      <c r="A4" s="69" t="s">
        <v>23</v>
      </c>
      <c r="B4" s="69"/>
      <c r="C4" s="69"/>
      <c r="D4" s="70"/>
      <c r="E4" s="81" t="s">
        <v>28</v>
      </c>
      <c r="F4" s="82"/>
      <c r="G4" s="82"/>
      <c r="H4" s="82"/>
      <c r="I4" s="82"/>
      <c r="J4" s="82"/>
      <c r="K4" s="82"/>
      <c r="L4" s="82"/>
      <c r="M4" s="82"/>
      <c r="N4" s="82"/>
      <c r="O4" s="83"/>
      <c r="P4" s="84" t="s">
        <v>11</v>
      </c>
      <c r="Q4" s="85"/>
      <c r="R4" s="86"/>
      <c r="S4" s="77" t="s">
        <v>20</v>
      </c>
      <c r="T4" s="69"/>
      <c r="U4" s="67"/>
    </row>
    <row r="5" spans="1:22" s="7" customFormat="1" ht="21" customHeight="1" x14ac:dyDescent="0.25">
      <c r="A5" s="71"/>
      <c r="B5" s="71"/>
      <c r="C5" s="71"/>
      <c r="D5" s="72"/>
      <c r="F5" s="87" t="s">
        <v>16</v>
      </c>
      <c r="G5" s="88"/>
      <c r="H5" s="89"/>
      <c r="I5" s="81" t="s">
        <v>17</v>
      </c>
      <c r="J5" s="82"/>
      <c r="K5" s="82"/>
      <c r="L5" s="81" t="s">
        <v>18</v>
      </c>
      <c r="M5" s="82"/>
      <c r="N5" s="82"/>
      <c r="O5" s="83"/>
      <c r="P5" s="90" t="s">
        <v>12</v>
      </c>
      <c r="Q5" s="91"/>
      <c r="R5" s="92"/>
      <c r="S5" s="78"/>
      <c r="T5" s="71"/>
      <c r="U5" s="31"/>
    </row>
    <row r="6" spans="1:22" s="7" customFormat="1" ht="18.75" customHeight="1" x14ac:dyDescent="0.25">
      <c r="A6" s="71"/>
      <c r="B6" s="71"/>
      <c r="C6" s="71"/>
      <c r="D6" s="72"/>
      <c r="E6" s="24"/>
      <c r="F6" s="24"/>
      <c r="G6" s="24" t="s">
        <v>4</v>
      </c>
      <c r="H6" s="25"/>
      <c r="I6" s="24"/>
      <c r="J6" s="24" t="s">
        <v>4</v>
      </c>
      <c r="K6" s="25"/>
      <c r="L6" s="24"/>
      <c r="M6" s="24" t="s">
        <v>4</v>
      </c>
      <c r="N6" s="25"/>
      <c r="O6" s="25"/>
      <c r="P6" s="24"/>
      <c r="Q6" s="26"/>
      <c r="R6" s="26"/>
      <c r="S6" s="78"/>
      <c r="T6" s="71"/>
      <c r="U6" s="31"/>
    </row>
    <row r="7" spans="1:22" s="7" customFormat="1" ht="18.75" customHeight="1" x14ac:dyDescent="0.25">
      <c r="A7" s="71"/>
      <c r="B7" s="71"/>
      <c r="C7" s="71"/>
      <c r="D7" s="72"/>
      <c r="E7" s="24"/>
      <c r="F7" s="24"/>
      <c r="G7" s="24" t="s">
        <v>5</v>
      </c>
      <c r="H7" s="24" t="s">
        <v>8</v>
      </c>
      <c r="I7" s="24"/>
      <c r="J7" s="24" t="s">
        <v>5</v>
      </c>
      <c r="K7" s="24" t="s">
        <v>8</v>
      </c>
      <c r="L7" s="24"/>
      <c r="M7" s="24" t="s">
        <v>5</v>
      </c>
      <c r="N7" s="24" t="s">
        <v>8</v>
      </c>
      <c r="O7" s="24" t="s">
        <v>13</v>
      </c>
      <c r="P7" s="24"/>
      <c r="Q7" s="27"/>
      <c r="R7" s="27"/>
      <c r="S7" s="78"/>
      <c r="T7" s="71"/>
      <c r="U7" s="31"/>
    </row>
    <row r="8" spans="1:22" s="7" customFormat="1" ht="18" customHeight="1" x14ac:dyDescent="0.25">
      <c r="A8" s="71"/>
      <c r="B8" s="71"/>
      <c r="C8" s="71"/>
      <c r="D8" s="72"/>
      <c r="E8" s="24" t="s">
        <v>26</v>
      </c>
      <c r="F8" s="24" t="s">
        <v>1</v>
      </c>
      <c r="G8" s="24" t="s">
        <v>6</v>
      </c>
      <c r="H8" s="24" t="s">
        <v>9</v>
      </c>
      <c r="I8" s="24" t="s">
        <v>1</v>
      </c>
      <c r="J8" s="24" t="s">
        <v>6</v>
      </c>
      <c r="K8" s="24" t="s">
        <v>9</v>
      </c>
      <c r="L8" s="24" t="s">
        <v>1</v>
      </c>
      <c r="M8" s="24" t="s">
        <v>6</v>
      </c>
      <c r="N8" s="24" t="s">
        <v>9</v>
      </c>
      <c r="O8" s="24" t="s">
        <v>14</v>
      </c>
      <c r="P8" s="24" t="s">
        <v>1</v>
      </c>
      <c r="Q8" s="27" t="s">
        <v>24</v>
      </c>
      <c r="R8" s="27" t="s">
        <v>15</v>
      </c>
      <c r="S8" s="78"/>
      <c r="T8" s="71"/>
      <c r="U8" s="31"/>
    </row>
    <row r="9" spans="1:22" s="7" customFormat="1" ht="18" customHeight="1" x14ac:dyDescent="0.25">
      <c r="A9" s="73"/>
      <c r="B9" s="73"/>
      <c r="C9" s="73"/>
      <c r="D9" s="74"/>
      <c r="E9" s="28" t="s">
        <v>2</v>
      </c>
      <c r="F9" s="29" t="s">
        <v>2</v>
      </c>
      <c r="G9" s="28" t="s">
        <v>7</v>
      </c>
      <c r="H9" s="28" t="s">
        <v>10</v>
      </c>
      <c r="I9" s="29" t="s">
        <v>2</v>
      </c>
      <c r="J9" s="28" t="s">
        <v>7</v>
      </c>
      <c r="K9" s="28" t="s">
        <v>10</v>
      </c>
      <c r="L9" s="29" t="s">
        <v>2</v>
      </c>
      <c r="M9" s="28" t="s">
        <v>7</v>
      </c>
      <c r="N9" s="28" t="s">
        <v>10</v>
      </c>
      <c r="O9" s="29" t="s">
        <v>19</v>
      </c>
      <c r="P9" s="29" t="s">
        <v>2</v>
      </c>
      <c r="Q9" s="30" t="s">
        <v>25</v>
      </c>
      <c r="R9" s="30" t="s">
        <v>3</v>
      </c>
      <c r="S9" s="79"/>
      <c r="T9" s="73"/>
      <c r="U9" s="68"/>
    </row>
    <row r="10" spans="1:22" s="7" customFormat="1" ht="3" customHeight="1" x14ac:dyDescent="0.25">
      <c r="A10" s="31"/>
      <c r="B10" s="31"/>
      <c r="C10" s="31"/>
      <c r="D10" s="24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24"/>
      <c r="P10" s="24"/>
      <c r="Q10" s="33"/>
      <c r="R10" s="34"/>
      <c r="S10" s="35"/>
      <c r="T10" s="31"/>
      <c r="U10" s="31"/>
    </row>
    <row r="11" spans="1:22" s="2" customFormat="1" ht="20.25" customHeight="1" x14ac:dyDescent="0.3">
      <c r="A11" s="75" t="s">
        <v>26</v>
      </c>
      <c r="B11" s="75"/>
      <c r="C11" s="75"/>
      <c r="D11" s="76"/>
      <c r="E11" s="36">
        <f>SUM(F11+I11+L11)</f>
        <v>1343285</v>
      </c>
      <c r="F11" s="36">
        <f t="shared" ref="F11:R11" si="0">SUM(F12,F17,F21,F23,F27)</f>
        <v>1304</v>
      </c>
      <c r="G11" s="36">
        <f t="shared" si="0"/>
        <v>1304</v>
      </c>
      <c r="H11" s="36">
        <f t="shared" si="0"/>
        <v>0</v>
      </c>
      <c r="I11" s="36">
        <f t="shared" si="0"/>
        <v>38677</v>
      </c>
      <c r="J11" s="36">
        <f t="shared" si="0"/>
        <v>38613</v>
      </c>
      <c r="K11" s="36">
        <f>SUM(K12+K17+K21+K27)</f>
        <v>64</v>
      </c>
      <c r="L11" s="36">
        <f>SUM(M11:N11)</f>
        <v>1303304</v>
      </c>
      <c r="M11" s="36">
        <f t="shared" si="0"/>
        <v>1251439</v>
      </c>
      <c r="N11" s="36">
        <f t="shared" si="0"/>
        <v>51865</v>
      </c>
      <c r="O11" s="36">
        <f t="shared" si="0"/>
        <v>0</v>
      </c>
      <c r="P11" s="36">
        <f>SUM(Q11:R11)</f>
        <v>117883445</v>
      </c>
      <c r="Q11" s="36">
        <f t="shared" si="0"/>
        <v>56650475</v>
      </c>
      <c r="R11" s="37">
        <f t="shared" si="0"/>
        <v>61232970</v>
      </c>
      <c r="S11" s="80" t="s">
        <v>2</v>
      </c>
      <c r="T11" s="75"/>
      <c r="U11" s="39"/>
      <c r="V11" s="22"/>
    </row>
    <row r="12" spans="1:22" s="2" customFormat="1" ht="17.25" x14ac:dyDescent="0.3">
      <c r="A12" s="38" t="s">
        <v>29</v>
      </c>
      <c r="B12" s="19"/>
      <c r="C12" s="39"/>
      <c r="D12" s="39"/>
      <c r="E12" s="36">
        <f>SUM(F12+I12+L12)</f>
        <v>353554</v>
      </c>
      <c r="F12" s="37">
        <f t="shared" ref="F12:R12" si="1">SUM(F13:F16)</f>
        <v>236</v>
      </c>
      <c r="G12" s="37">
        <f t="shared" si="1"/>
        <v>236</v>
      </c>
      <c r="H12" s="37">
        <f t="shared" si="1"/>
        <v>0</v>
      </c>
      <c r="I12" s="37">
        <f t="shared" si="1"/>
        <v>11971</v>
      </c>
      <c r="J12" s="37">
        <f t="shared" si="1"/>
        <v>11929</v>
      </c>
      <c r="K12" s="37">
        <f>SUM(K13:K15)</f>
        <v>42</v>
      </c>
      <c r="L12" s="37">
        <f>SUM(M12:N12)</f>
        <v>341347</v>
      </c>
      <c r="M12" s="37">
        <f>SUM(M13:M16)</f>
        <v>332837</v>
      </c>
      <c r="N12" s="37">
        <f t="shared" si="1"/>
        <v>8510</v>
      </c>
      <c r="O12" s="37">
        <f t="shared" si="1"/>
        <v>0</v>
      </c>
      <c r="P12" s="36">
        <f t="shared" ref="P12:P26" si="2">SUM(Q12:R12)</f>
        <v>20290233</v>
      </c>
      <c r="Q12" s="37">
        <f t="shared" si="1"/>
        <v>14706524</v>
      </c>
      <c r="R12" s="37">
        <f t="shared" si="1"/>
        <v>5583709</v>
      </c>
      <c r="S12" s="40" t="s">
        <v>48</v>
      </c>
      <c r="T12" s="39"/>
      <c r="U12" s="39"/>
      <c r="V12" s="22"/>
    </row>
    <row r="13" spans="1:22" s="2" customFormat="1" ht="17.25" x14ac:dyDescent="0.3">
      <c r="A13" s="41" t="s">
        <v>30</v>
      </c>
      <c r="B13" s="7"/>
      <c r="C13" s="41"/>
      <c r="D13" s="42"/>
      <c r="E13" s="43">
        <f>SUM(I13+L13)</f>
        <v>76334</v>
      </c>
      <c r="F13" s="43" t="s">
        <v>67</v>
      </c>
      <c r="G13" s="43" t="s">
        <v>67</v>
      </c>
      <c r="H13" s="43" t="s">
        <v>67</v>
      </c>
      <c r="I13" s="44">
        <f>SUM(J13:K13)</f>
        <v>900</v>
      </c>
      <c r="J13" s="44">
        <v>899</v>
      </c>
      <c r="K13" s="44">
        <v>1</v>
      </c>
      <c r="L13" s="44">
        <f>SUM(M13:N13)</f>
        <v>75434</v>
      </c>
      <c r="M13" s="44">
        <v>74623</v>
      </c>
      <c r="N13" s="45">
        <v>811</v>
      </c>
      <c r="O13" s="46" t="s">
        <v>67</v>
      </c>
      <c r="P13" s="44">
        <f t="shared" si="2"/>
        <v>3209335</v>
      </c>
      <c r="Q13" s="45">
        <v>2893427</v>
      </c>
      <c r="R13" s="47">
        <v>315908</v>
      </c>
      <c r="S13" s="20" t="s">
        <v>49</v>
      </c>
      <c r="T13" s="39"/>
      <c r="U13" s="39"/>
      <c r="V13" s="22"/>
    </row>
    <row r="14" spans="1:22" s="4" customFormat="1" ht="17.25" x14ac:dyDescent="0.3">
      <c r="A14" s="7" t="s">
        <v>31</v>
      </c>
      <c r="B14" s="7"/>
      <c r="C14" s="7"/>
      <c r="D14" s="42"/>
      <c r="E14" s="43">
        <f>SUM(L14)</f>
        <v>11</v>
      </c>
      <c r="F14" s="43" t="s">
        <v>67</v>
      </c>
      <c r="G14" s="43" t="s">
        <v>67</v>
      </c>
      <c r="H14" s="43" t="s">
        <v>67</v>
      </c>
      <c r="I14" s="43" t="s">
        <v>67</v>
      </c>
      <c r="J14" s="43" t="s">
        <v>67</v>
      </c>
      <c r="K14" s="43" t="s">
        <v>67</v>
      </c>
      <c r="L14" s="44">
        <f>SUM(M14:N14)</f>
        <v>11</v>
      </c>
      <c r="M14" s="43" t="s">
        <v>67</v>
      </c>
      <c r="N14" s="45">
        <v>11</v>
      </c>
      <c r="O14" s="46" t="s">
        <v>67</v>
      </c>
      <c r="P14" s="44">
        <f t="shared" si="2"/>
        <v>52</v>
      </c>
      <c r="Q14" s="45">
        <v>52</v>
      </c>
      <c r="R14" s="47" t="s">
        <v>67</v>
      </c>
      <c r="S14" s="48" t="s">
        <v>50</v>
      </c>
      <c r="T14" s="7"/>
      <c r="U14" s="7"/>
      <c r="V14" s="8"/>
    </row>
    <row r="15" spans="1:22" s="4" customFormat="1" ht="17.25" x14ac:dyDescent="0.3">
      <c r="A15" s="7" t="s">
        <v>32</v>
      </c>
      <c r="B15" s="7"/>
      <c r="C15" s="7"/>
      <c r="D15" s="42"/>
      <c r="E15" s="43">
        <f>SUM(F15+I15+L15)</f>
        <v>264100</v>
      </c>
      <c r="F15" s="43">
        <v>236</v>
      </c>
      <c r="G15" s="44">
        <v>236</v>
      </c>
      <c r="H15" s="43" t="s">
        <v>67</v>
      </c>
      <c r="I15" s="44">
        <f>SUM(J15:K15)</f>
        <v>11071</v>
      </c>
      <c r="J15" s="44">
        <v>11030</v>
      </c>
      <c r="K15" s="44">
        <v>41</v>
      </c>
      <c r="L15" s="44">
        <f t="shared" ref="L15:L16" si="3">SUM(M15:N15)</f>
        <v>252793</v>
      </c>
      <c r="M15" s="44">
        <v>247600</v>
      </c>
      <c r="N15" s="45">
        <v>5193</v>
      </c>
      <c r="O15" s="46" t="s">
        <v>67</v>
      </c>
      <c r="P15" s="44">
        <f t="shared" si="2"/>
        <v>16849704</v>
      </c>
      <c r="Q15" s="45">
        <v>11583003</v>
      </c>
      <c r="R15" s="47">
        <v>5266701</v>
      </c>
      <c r="S15" s="48" t="s">
        <v>51</v>
      </c>
      <c r="T15" s="7"/>
      <c r="U15" s="7"/>
      <c r="V15" s="8"/>
    </row>
    <row r="16" spans="1:22" s="4" customFormat="1" ht="17.25" x14ac:dyDescent="0.3">
      <c r="A16" s="7" t="s">
        <v>33</v>
      </c>
      <c r="B16" s="7"/>
      <c r="C16" s="7"/>
      <c r="D16" s="42"/>
      <c r="E16" s="43">
        <f>SUM(L16)</f>
        <v>13109</v>
      </c>
      <c r="F16" s="43" t="s">
        <v>67</v>
      </c>
      <c r="G16" s="43" t="s">
        <v>67</v>
      </c>
      <c r="H16" s="43" t="s">
        <v>67</v>
      </c>
      <c r="I16" s="43" t="s">
        <v>67</v>
      </c>
      <c r="J16" s="43" t="s">
        <v>67</v>
      </c>
      <c r="K16" s="43" t="s">
        <v>67</v>
      </c>
      <c r="L16" s="44">
        <f t="shared" si="3"/>
        <v>13109</v>
      </c>
      <c r="M16" s="44">
        <v>10614</v>
      </c>
      <c r="N16" s="45">
        <v>2495</v>
      </c>
      <c r="O16" s="46" t="s">
        <v>67</v>
      </c>
      <c r="P16" s="44">
        <f t="shared" si="2"/>
        <v>231142</v>
      </c>
      <c r="Q16" s="45">
        <v>230042</v>
      </c>
      <c r="R16" s="47">
        <v>1100</v>
      </c>
      <c r="S16" s="49" t="s">
        <v>52</v>
      </c>
      <c r="T16" s="7"/>
      <c r="U16" s="7"/>
      <c r="V16" s="8"/>
    </row>
    <row r="17" spans="1:22" s="4" customFormat="1" ht="17.25" x14ac:dyDescent="0.3">
      <c r="A17" s="38" t="s">
        <v>34</v>
      </c>
      <c r="B17" s="19"/>
      <c r="C17" s="19"/>
      <c r="D17" s="19"/>
      <c r="E17" s="37">
        <f>SUM(F17+I17+L17)</f>
        <v>188590</v>
      </c>
      <c r="F17" s="37">
        <f t="shared" ref="F17:R17" si="4">SUM(F18:F20)</f>
        <v>41</v>
      </c>
      <c r="G17" s="37">
        <f t="shared" si="4"/>
        <v>41</v>
      </c>
      <c r="H17" s="37">
        <f t="shared" si="4"/>
        <v>0</v>
      </c>
      <c r="I17" s="37">
        <f>SUM(J17:K17)</f>
        <v>3978</v>
      </c>
      <c r="J17" s="37">
        <f t="shared" si="4"/>
        <v>3973</v>
      </c>
      <c r="K17" s="37">
        <f t="shared" si="4"/>
        <v>5</v>
      </c>
      <c r="L17" s="37">
        <f t="shared" si="4"/>
        <v>184571</v>
      </c>
      <c r="M17" s="37">
        <f t="shared" si="4"/>
        <v>170981</v>
      </c>
      <c r="N17" s="37">
        <f t="shared" si="4"/>
        <v>13590</v>
      </c>
      <c r="O17" s="37">
        <f t="shared" si="4"/>
        <v>0</v>
      </c>
      <c r="P17" s="36">
        <f t="shared" si="2"/>
        <v>9591527</v>
      </c>
      <c r="Q17" s="37">
        <f t="shared" si="4"/>
        <v>7855336</v>
      </c>
      <c r="R17" s="37">
        <f t="shared" si="4"/>
        <v>1736191</v>
      </c>
      <c r="S17" s="50" t="s">
        <v>53</v>
      </c>
      <c r="T17" s="7"/>
      <c r="U17" s="7"/>
      <c r="V17" s="8"/>
    </row>
    <row r="18" spans="1:22" s="4" customFormat="1" ht="17.25" x14ac:dyDescent="0.3">
      <c r="A18" s="51" t="s">
        <v>35</v>
      </c>
      <c r="B18" s="7"/>
      <c r="C18" s="7"/>
      <c r="D18" s="7"/>
      <c r="E18" s="45">
        <f>SUM(F18+I18+L18)</f>
        <v>150133</v>
      </c>
      <c r="F18" s="52">
        <v>41</v>
      </c>
      <c r="G18" s="44">
        <v>41</v>
      </c>
      <c r="H18" s="43" t="s">
        <v>67</v>
      </c>
      <c r="I18" s="44">
        <f>SUM(J18:K18)</f>
        <v>3978</v>
      </c>
      <c r="J18" s="44">
        <v>3973</v>
      </c>
      <c r="K18" s="44">
        <v>5</v>
      </c>
      <c r="L18" s="44">
        <f>SUM(M18:N18)</f>
        <v>146114</v>
      </c>
      <c r="M18" s="44">
        <v>144810</v>
      </c>
      <c r="N18" s="45">
        <v>1304</v>
      </c>
      <c r="O18" s="46" t="s">
        <v>67</v>
      </c>
      <c r="P18" s="44">
        <f t="shared" si="2"/>
        <v>9052811</v>
      </c>
      <c r="Q18" s="45">
        <v>7319066</v>
      </c>
      <c r="R18" s="47">
        <v>1733745</v>
      </c>
      <c r="S18" s="9" t="s">
        <v>54</v>
      </c>
      <c r="T18" s="7"/>
      <c r="U18" s="7"/>
      <c r="V18" s="8"/>
    </row>
    <row r="19" spans="1:22" s="4" customFormat="1" ht="17.25" x14ac:dyDescent="0.3">
      <c r="A19" s="51" t="s">
        <v>36</v>
      </c>
      <c r="B19" s="7"/>
      <c r="C19" s="53"/>
      <c r="D19" s="7"/>
      <c r="E19" s="45">
        <f>SUM(L19)</f>
        <v>826</v>
      </c>
      <c r="F19" s="43" t="s">
        <v>67</v>
      </c>
      <c r="G19" s="43" t="s">
        <v>67</v>
      </c>
      <c r="H19" s="43" t="s">
        <v>67</v>
      </c>
      <c r="I19" s="43" t="s">
        <v>67</v>
      </c>
      <c r="J19" s="43" t="s">
        <v>67</v>
      </c>
      <c r="K19" s="43" t="s">
        <v>67</v>
      </c>
      <c r="L19" s="44">
        <f t="shared" ref="L19:L20" si="5">SUM(M19:N19)</f>
        <v>826</v>
      </c>
      <c r="M19" s="44">
        <v>11</v>
      </c>
      <c r="N19" s="45">
        <v>815</v>
      </c>
      <c r="O19" s="46" t="s">
        <v>67</v>
      </c>
      <c r="P19" s="44">
        <f t="shared" si="2"/>
        <v>6480</v>
      </c>
      <c r="Q19" s="45">
        <v>6480</v>
      </c>
      <c r="R19" s="47" t="s">
        <v>67</v>
      </c>
      <c r="S19" s="48" t="s">
        <v>55</v>
      </c>
      <c r="T19" s="7"/>
      <c r="U19" s="7"/>
      <c r="V19" s="8"/>
    </row>
    <row r="20" spans="1:22" s="4" customFormat="1" ht="17.25" x14ac:dyDescent="0.3">
      <c r="A20" s="51" t="s">
        <v>37</v>
      </c>
      <c r="B20" s="7"/>
      <c r="C20" s="54"/>
      <c r="D20" s="7"/>
      <c r="E20" s="45">
        <f>SUM(L20)</f>
        <v>37631</v>
      </c>
      <c r="F20" s="43" t="s">
        <v>67</v>
      </c>
      <c r="G20" s="43" t="s">
        <v>67</v>
      </c>
      <c r="H20" s="43" t="s">
        <v>67</v>
      </c>
      <c r="I20" s="43" t="s">
        <v>67</v>
      </c>
      <c r="J20" s="43" t="s">
        <v>67</v>
      </c>
      <c r="K20" s="43" t="s">
        <v>67</v>
      </c>
      <c r="L20" s="44">
        <f t="shared" si="5"/>
        <v>37631</v>
      </c>
      <c r="M20" s="44">
        <v>26160</v>
      </c>
      <c r="N20" s="45">
        <v>11471</v>
      </c>
      <c r="O20" s="46" t="s">
        <v>67</v>
      </c>
      <c r="P20" s="44">
        <f t="shared" si="2"/>
        <v>532236</v>
      </c>
      <c r="Q20" s="45">
        <v>529790</v>
      </c>
      <c r="R20" s="47">
        <v>2446</v>
      </c>
      <c r="S20" s="9" t="s">
        <v>56</v>
      </c>
      <c r="T20" s="7"/>
      <c r="U20" s="7"/>
      <c r="V20" s="8"/>
    </row>
    <row r="21" spans="1:22" s="4" customFormat="1" ht="17.25" x14ac:dyDescent="0.3">
      <c r="A21" s="19" t="s">
        <v>38</v>
      </c>
      <c r="B21" s="19"/>
      <c r="C21" s="19"/>
      <c r="D21" s="19"/>
      <c r="E21" s="55">
        <f>SUM(F21+I21+L21)</f>
        <v>632277</v>
      </c>
      <c r="F21" s="55">
        <f t="shared" ref="F21:R21" si="6">SUM(F22)</f>
        <v>967</v>
      </c>
      <c r="G21" s="55">
        <f t="shared" si="6"/>
        <v>967</v>
      </c>
      <c r="H21" s="55">
        <f t="shared" si="6"/>
        <v>0</v>
      </c>
      <c r="I21" s="55">
        <f>SUM(J21:K21)</f>
        <v>18290</v>
      </c>
      <c r="J21" s="55">
        <f t="shared" si="6"/>
        <v>18274</v>
      </c>
      <c r="K21" s="55">
        <f t="shared" si="6"/>
        <v>16</v>
      </c>
      <c r="L21" s="55">
        <f t="shared" si="6"/>
        <v>613020</v>
      </c>
      <c r="M21" s="55">
        <f t="shared" si="6"/>
        <v>602055</v>
      </c>
      <c r="N21" s="55">
        <f t="shared" si="6"/>
        <v>10965</v>
      </c>
      <c r="O21" s="55">
        <f t="shared" si="6"/>
        <v>0</v>
      </c>
      <c r="P21" s="36">
        <f t="shared" si="2"/>
        <v>79954895</v>
      </c>
      <c r="Q21" s="55">
        <f t="shared" si="6"/>
        <v>27762149</v>
      </c>
      <c r="R21" s="56">
        <f t="shared" si="6"/>
        <v>52192746</v>
      </c>
      <c r="S21" s="50" t="s">
        <v>57</v>
      </c>
      <c r="T21" s="7"/>
      <c r="U21" s="7"/>
      <c r="V21" s="8"/>
    </row>
    <row r="22" spans="1:22" s="4" customFormat="1" ht="17.25" x14ac:dyDescent="0.3">
      <c r="A22" s="7" t="s">
        <v>39</v>
      </c>
      <c r="B22" s="7"/>
      <c r="C22" s="7"/>
      <c r="D22" s="42"/>
      <c r="E22" s="43">
        <f>SUM(F22+I22+L22)</f>
        <v>632277</v>
      </c>
      <c r="F22" s="57">
        <v>967</v>
      </c>
      <c r="G22" s="43">
        <v>967</v>
      </c>
      <c r="H22" s="44" t="s">
        <v>67</v>
      </c>
      <c r="I22" s="44">
        <f>SUM(J22:K22)</f>
        <v>18290</v>
      </c>
      <c r="J22" s="44">
        <v>18274</v>
      </c>
      <c r="K22" s="44">
        <v>16</v>
      </c>
      <c r="L22" s="44">
        <f>SUM(M22:N22)</f>
        <v>613020</v>
      </c>
      <c r="M22" s="44">
        <v>602055</v>
      </c>
      <c r="N22" s="45">
        <v>10965</v>
      </c>
      <c r="O22" s="46" t="s">
        <v>67</v>
      </c>
      <c r="P22" s="44">
        <f t="shared" si="2"/>
        <v>79954895</v>
      </c>
      <c r="Q22" s="45">
        <v>27762149</v>
      </c>
      <c r="R22" s="47">
        <v>52192746</v>
      </c>
      <c r="S22" s="9" t="s">
        <v>58</v>
      </c>
      <c r="T22" s="7"/>
      <c r="U22" s="7"/>
      <c r="V22" s="8"/>
    </row>
    <row r="23" spans="1:22" s="4" customFormat="1" ht="17.25" x14ac:dyDescent="0.3">
      <c r="A23" s="19" t="s">
        <v>40</v>
      </c>
      <c r="B23" s="19"/>
      <c r="C23" s="19"/>
      <c r="D23" s="58"/>
      <c r="E23" s="59">
        <f>SUM(F23+I23+L23)</f>
        <v>82343</v>
      </c>
      <c r="F23" s="59">
        <f t="shared" ref="F23:R23" si="7">SUM(F24:F25)</f>
        <v>60</v>
      </c>
      <c r="G23" s="59">
        <f t="shared" si="7"/>
        <v>60</v>
      </c>
      <c r="H23" s="59" t="s">
        <v>67</v>
      </c>
      <c r="I23" s="59">
        <v>3497</v>
      </c>
      <c r="J23" s="59">
        <f t="shared" si="7"/>
        <v>3497</v>
      </c>
      <c r="K23" s="59">
        <f t="shared" si="7"/>
        <v>0</v>
      </c>
      <c r="L23" s="59">
        <f>SUM(L24:L26)</f>
        <v>78786</v>
      </c>
      <c r="M23" s="59">
        <f t="shared" si="7"/>
        <v>75410</v>
      </c>
      <c r="N23" s="59">
        <f>SUM(N24:N26)</f>
        <v>3376</v>
      </c>
      <c r="O23" s="59">
        <f t="shared" si="7"/>
        <v>0</v>
      </c>
      <c r="P23" s="36">
        <f t="shared" si="2"/>
        <v>5128548</v>
      </c>
      <c r="Q23" s="59">
        <f>SUM(Q24:Q26)</f>
        <v>3756048</v>
      </c>
      <c r="R23" s="60">
        <f t="shared" si="7"/>
        <v>1372500</v>
      </c>
      <c r="S23" s="50" t="s">
        <v>59</v>
      </c>
      <c r="T23" s="7"/>
      <c r="U23" s="7"/>
      <c r="V23" s="8"/>
    </row>
    <row r="24" spans="1:22" s="4" customFormat="1" ht="17.25" x14ac:dyDescent="0.3">
      <c r="A24" s="51" t="s">
        <v>41</v>
      </c>
      <c r="B24" s="7"/>
      <c r="C24" s="7"/>
      <c r="D24" s="7"/>
      <c r="E24" s="45">
        <f>SUM(L24)</f>
        <v>14659</v>
      </c>
      <c r="F24" s="43" t="s">
        <v>67</v>
      </c>
      <c r="G24" s="43" t="s">
        <v>67</v>
      </c>
      <c r="H24" s="43" t="s">
        <v>67</v>
      </c>
      <c r="I24" s="43" t="s">
        <v>67</v>
      </c>
      <c r="J24" s="43" t="s">
        <v>67</v>
      </c>
      <c r="K24" s="43" t="s">
        <v>67</v>
      </c>
      <c r="L24" s="44">
        <f>SUM(M24:N24)</f>
        <v>14659</v>
      </c>
      <c r="M24" s="44">
        <v>12021</v>
      </c>
      <c r="N24" s="45">
        <v>2638</v>
      </c>
      <c r="O24" s="46" t="s">
        <v>67</v>
      </c>
      <c r="P24" s="44">
        <f t="shared" si="2"/>
        <v>213914</v>
      </c>
      <c r="Q24" s="45">
        <v>212414</v>
      </c>
      <c r="R24" s="47">
        <v>1500</v>
      </c>
      <c r="S24" s="9" t="s">
        <v>60</v>
      </c>
      <c r="T24" s="7"/>
      <c r="U24" s="7"/>
      <c r="V24" s="8"/>
    </row>
    <row r="25" spans="1:22" s="4" customFormat="1" ht="17.25" x14ac:dyDescent="0.3">
      <c r="A25" s="51" t="s">
        <v>42</v>
      </c>
      <c r="B25" s="7"/>
      <c r="C25" s="7"/>
      <c r="D25" s="7"/>
      <c r="E25" s="45">
        <f>SUM(F25+I25+L25)</f>
        <v>67683</v>
      </c>
      <c r="F25" s="44">
        <v>60</v>
      </c>
      <c r="G25" s="44">
        <v>60</v>
      </c>
      <c r="H25" s="44" t="s">
        <v>67</v>
      </c>
      <c r="I25" s="44">
        <v>3497</v>
      </c>
      <c r="J25" s="44">
        <v>3497</v>
      </c>
      <c r="K25" s="44" t="s">
        <v>67</v>
      </c>
      <c r="L25" s="44">
        <f>SUM(M25:N25)</f>
        <v>64126</v>
      </c>
      <c r="M25" s="44">
        <v>63389</v>
      </c>
      <c r="N25" s="45">
        <v>737</v>
      </c>
      <c r="O25" s="46" t="s">
        <v>67</v>
      </c>
      <c r="P25" s="44">
        <f t="shared" si="2"/>
        <v>4914629</v>
      </c>
      <c r="Q25" s="45">
        <v>3543629</v>
      </c>
      <c r="R25" s="47">
        <v>1371000</v>
      </c>
      <c r="S25" s="9" t="s">
        <v>61</v>
      </c>
      <c r="T25" s="7"/>
      <c r="U25" s="7"/>
      <c r="V25" s="8"/>
    </row>
    <row r="26" spans="1:22" s="4" customFormat="1" ht="17.25" x14ac:dyDescent="0.3">
      <c r="A26" s="51" t="s">
        <v>43</v>
      </c>
      <c r="B26" s="7"/>
      <c r="C26" s="7"/>
      <c r="D26" s="7"/>
      <c r="E26" s="45">
        <f>SUM(L26)</f>
        <v>1</v>
      </c>
      <c r="F26" s="45" t="s">
        <v>67</v>
      </c>
      <c r="G26" s="44" t="s">
        <v>67</v>
      </c>
      <c r="H26" s="44" t="s">
        <v>67</v>
      </c>
      <c r="I26" s="44" t="s">
        <v>67</v>
      </c>
      <c r="J26" s="44" t="s">
        <v>67</v>
      </c>
      <c r="K26" s="44" t="s">
        <v>67</v>
      </c>
      <c r="L26" s="44">
        <v>1</v>
      </c>
      <c r="M26" s="44" t="s">
        <v>67</v>
      </c>
      <c r="N26" s="45">
        <v>1</v>
      </c>
      <c r="O26" s="46" t="s">
        <v>67</v>
      </c>
      <c r="P26" s="44">
        <f t="shared" si="2"/>
        <v>5</v>
      </c>
      <c r="Q26" s="45">
        <v>5</v>
      </c>
      <c r="R26" s="47" t="s">
        <v>67</v>
      </c>
      <c r="S26" s="9" t="s">
        <v>62</v>
      </c>
      <c r="T26" s="7"/>
      <c r="U26" s="7"/>
      <c r="V26" s="8"/>
    </row>
    <row r="27" spans="1:22" s="4" customFormat="1" ht="17.25" x14ac:dyDescent="0.3">
      <c r="A27" s="38" t="s">
        <v>44</v>
      </c>
      <c r="B27" s="19"/>
      <c r="C27" s="19"/>
      <c r="D27" s="19"/>
      <c r="E27" s="36">
        <f>SUM(I27+L27)</f>
        <v>86521</v>
      </c>
      <c r="F27" s="36">
        <f t="shared" ref="F27:R27" si="8">SUM(F28:F30)</f>
        <v>0</v>
      </c>
      <c r="G27" s="36">
        <f t="shared" si="8"/>
        <v>0</v>
      </c>
      <c r="H27" s="36">
        <f t="shared" si="8"/>
        <v>0</v>
      </c>
      <c r="I27" s="36">
        <f t="shared" si="8"/>
        <v>941</v>
      </c>
      <c r="J27" s="36">
        <f t="shared" si="8"/>
        <v>940</v>
      </c>
      <c r="K27" s="36">
        <f t="shared" si="8"/>
        <v>1</v>
      </c>
      <c r="L27" s="36">
        <f>SUM(L28:L30)</f>
        <v>85580</v>
      </c>
      <c r="M27" s="36">
        <f t="shared" si="8"/>
        <v>70156</v>
      </c>
      <c r="N27" s="36">
        <f t="shared" si="8"/>
        <v>15424</v>
      </c>
      <c r="O27" s="36">
        <f t="shared" si="8"/>
        <v>0</v>
      </c>
      <c r="P27" s="36">
        <f>SUM(Q27:R27)</f>
        <v>2918242</v>
      </c>
      <c r="Q27" s="36">
        <f t="shared" si="8"/>
        <v>2570418</v>
      </c>
      <c r="R27" s="37">
        <f t="shared" si="8"/>
        <v>347824</v>
      </c>
      <c r="S27" s="50" t="s">
        <v>63</v>
      </c>
      <c r="T27" s="7"/>
      <c r="U27" s="7"/>
      <c r="V27" s="8"/>
    </row>
    <row r="28" spans="1:22" s="4" customFormat="1" ht="17.25" x14ac:dyDescent="0.3">
      <c r="A28" s="7" t="s">
        <v>45</v>
      </c>
      <c r="B28" s="7"/>
      <c r="C28" s="7"/>
      <c r="D28" s="7"/>
      <c r="E28" s="44">
        <f>SUM(I28+L28)</f>
        <v>60214</v>
      </c>
      <c r="F28" s="43" t="s">
        <v>67</v>
      </c>
      <c r="G28" s="43" t="s">
        <v>67</v>
      </c>
      <c r="H28" s="43" t="s">
        <v>67</v>
      </c>
      <c r="I28" s="44">
        <v>941</v>
      </c>
      <c r="J28" s="44">
        <v>940</v>
      </c>
      <c r="K28" s="44">
        <v>1</v>
      </c>
      <c r="L28" s="45">
        <f t="shared" ref="L28:L30" si="9">SUM(M28:N28)</f>
        <v>59273</v>
      </c>
      <c r="M28" s="44">
        <v>48944</v>
      </c>
      <c r="N28" s="45">
        <v>10329</v>
      </c>
      <c r="O28" s="46" t="s">
        <v>67</v>
      </c>
      <c r="P28" s="45">
        <f t="shared" ref="P28:P30" si="10">SUM(Q28:R28)</f>
        <v>2530614</v>
      </c>
      <c r="Q28" s="45">
        <v>2186400</v>
      </c>
      <c r="R28" s="47">
        <v>344214</v>
      </c>
      <c r="S28" s="9" t="s">
        <v>64</v>
      </c>
      <c r="T28" s="7"/>
      <c r="U28" s="7"/>
      <c r="V28" s="8"/>
    </row>
    <row r="29" spans="1:22" s="4" customFormat="1" ht="13.5" customHeight="1" x14ac:dyDescent="0.3">
      <c r="A29" s="7" t="s">
        <v>46</v>
      </c>
      <c r="B29" s="7"/>
      <c r="C29" s="7"/>
      <c r="D29" s="7"/>
      <c r="E29" s="44">
        <f>SUM(L29)</f>
        <v>26266</v>
      </c>
      <c r="F29" s="43" t="s">
        <v>67</v>
      </c>
      <c r="G29" s="43" t="s">
        <v>67</v>
      </c>
      <c r="H29" s="43" t="s">
        <v>67</v>
      </c>
      <c r="I29" s="43" t="s">
        <v>67</v>
      </c>
      <c r="J29" s="43" t="s">
        <v>67</v>
      </c>
      <c r="K29" s="43" t="s">
        <v>67</v>
      </c>
      <c r="L29" s="45">
        <f>SUM(M29:N29)</f>
        <v>26266</v>
      </c>
      <c r="M29" s="44">
        <v>21205</v>
      </c>
      <c r="N29" s="45">
        <v>5061</v>
      </c>
      <c r="O29" s="46" t="s">
        <v>67</v>
      </c>
      <c r="P29" s="45">
        <f t="shared" si="10"/>
        <v>387189</v>
      </c>
      <c r="Q29" s="45">
        <v>383579</v>
      </c>
      <c r="R29" s="47">
        <v>3610</v>
      </c>
      <c r="S29" s="9" t="s">
        <v>65</v>
      </c>
      <c r="T29" s="7"/>
      <c r="U29" s="7"/>
      <c r="V29" s="8"/>
    </row>
    <row r="30" spans="1:22" s="4" customFormat="1" ht="15.75" customHeight="1" x14ac:dyDescent="0.3">
      <c r="A30" s="10" t="s">
        <v>47</v>
      </c>
      <c r="B30" s="61"/>
      <c r="C30" s="10"/>
      <c r="D30" s="10"/>
      <c r="E30" s="62">
        <f>SUM(L30)</f>
        <v>41</v>
      </c>
      <c r="F30" s="63" t="s">
        <v>67</v>
      </c>
      <c r="G30" s="63" t="s">
        <v>67</v>
      </c>
      <c r="H30" s="63" t="s">
        <v>67</v>
      </c>
      <c r="I30" s="63" t="s">
        <v>67</v>
      </c>
      <c r="J30" s="63" t="s">
        <v>67</v>
      </c>
      <c r="K30" s="64" t="s">
        <v>67</v>
      </c>
      <c r="L30" s="65">
        <f t="shared" si="9"/>
        <v>41</v>
      </c>
      <c r="M30" s="62">
        <v>7</v>
      </c>
      <c r="N30" s="65">
        <v>34</v>
      </c>
      <c r="O30" s="66" t="s">
        <v>67</v>
      </c>
      <c r="P30" s="65">
        <f t="shared" si="10"/>
        <v>439</v>
      </c>
      <c r="Q30" s="65">
        <v>439</v>
      </c>
      <c r="R30" s="65" t="s">
        <v>67</v>
      </c>
      <c r="S30" s="11" t="s">
        <v>66</v>
      </c>
      <c r="T30" s="10"/>
      <c r="U30" s="10"/>
      <c r="V30" s="8"/>
    </row>
    <row r="31" spans="1:22" s="4" customFormat="1" ht="17.25" x14ac:dyDescent="0.3">
      <c r="A31" s="5"/>
      <c r="B31" s="5" t="s">
        <v>21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5"/>
    </row>
    <row r="32" spans="1:22" s="4" customFormat="1" ht="17.25" x14ac:dyDescent="0.3">
      <c r="A32" s="5"/>
      <c r="B32" s="5" t="s">
        <v>22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21"/>
      <c r="V32" s="5"/>
    </row>
    <row r="33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7.874015748031496E-2" top="0.78740157480314965" bottom="0.19685039370078741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2017-09-06T04:36:42Z</cp:lastPrinted>
  <dcterms:created xsi:type="dcterms:W3CDTF">2004-08-20T21:28:46Z</dcterms:created>
  <dcterms:modified xsi:type="dcterms:W3CDTF">2010-03-10T23:47:27Z</dcterms:modified>
</cp:coreProperties>
</file>