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7.สถิติหญิงและชาย\"/>
    </mc:Choice>
  </mc:AlternateContent>
  <bookViews>
    <workbookView xWindow="0" yWindow="0" windowWidth="20490" windowHeight="7680"/>
  </bookViews>
  <sheets>
    <sheet name="T-7.4" sheetId="1" r:id="rId1"/>
  </sheets>
  <definedNames>
    <definedName name="_xlnm.Print_Area" localSheetId="0">'T-7.4'!$A$1:$V$34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O8" i="1"/>
  <c r="P8" i="1"/>
  <c r="N9" i="1"/>
  <c r="R9" i="1"/>
  <c r="Q9" i="1" s="1"/>
  <c r="S9" i="1"/>
  <c r="N10" i="1"/>
  <c r="R10" i="1"/>
  <c r="Q10" i="1" s="1"/>
  <c r="S10" i="1"/>
  <c r="N11" i="1"/>
  <c r="R11" i="1"/>
  <c r="Q11" i="1" s="1"/>
  <c r="S11" i="1"/>
  <c r="S8" i="1" s="1"/>
  <c r="Z8" i="1" s="1"/>
  <c r="N12" i="1"/>
  <c r="Q12" i="1"/>
  <c r="N14" i="1"/>
  <c r="O14" i="1"/>
  <c r="P14" i="1"/>
  <c r="K15" i="1"/>
  <c r="R15" i="1"/>
  <c r="Q15" i="1" s="1"/>
  <c r="S15" i="1"/>
  <c r="K16" i="1"/>
  <c r="K14" i="1" s="1"/>
  <c r="R16" i="1"/>
  <c r="K17" i="1"/>
  <c r="K18" i="1"/>
  <c r="R18" i="1"/>
  <c r="Q18" i="1" s="1"/>
  <c r="S18" i="1"/>
  <c r="E21" i="1"/>
  <c r="F21" i="1"/>
  <c r="G21" i="1"/>
  <c r="H21" i="1"/>
  <c r="I21" i="1"/>
  <c r="J21" i="1"/>
  <c r="K21" i="1"/>
  <c r="L21" i="1"/>
  <c r="M21" i="1"/>
  <c r="N21" i="1"/>
  <c r="O21" i="1"/>
  <c r="P21" i="1"/>
  <c r="R21" i="1"/>
  <c r="S21" i="1"/>
  <c r="R22" i="1"/>
  <c r="S22" i="1"/>
  <c r="Q22" i="1" s="1"/>
  <c r="Q21" i="1" s="1"/>
  <c r="Q23" i="1"/>
  <c r="R23" i="1"/>
  <c r="S23" i="1"/>
  <c r="E27" i="1"/>
  <c r="F27" i="1"/>
  <c r="G27" i="1"/>
  <c r="H27" i="1"/>
  <c r="I27" i="1"/>
  <c r="J27" i="1"/>
  <c r="K27" i="1"/>
  <c r="L27" i="1"/>
  <c r="M27" i="1"/>
  <c r="N27" i="1"/>
  <c r="O27" i="1"/>
  <c r="P27" i="1"/>
  <c r="R28" i="1"/>
  <c r="R27" i="1" s="1"/>
  <c r="S28" i="1"/>
  <c r="S27" i="1" s="1"/>
  <c r="R29" i="1"/>
  <c r="S29" i="1"/>
  <c r="Q29" i="1" s="1"/>
  <c r="Q37" i="1"/>
  <c r="Q99" i="1" s="1"/>
  <c r="Q103" i="1" s="1"/>
  <c r="Q38" i="1"/>
  <c r="R39" i="1"/>
  <c r="S39" i="1"/>
  <c r="Q42" i="1"/>
  <c r="Q43" i="1"/>
  <c r="Q44" i="1"/>
  <c r="R44" i="1"/>
  <c r="S44" i="1"/>
  <c r="Q46" i="1"/>
  <c r="Q49" i="1" s="1"/>
  <c r="Q47" i="1"/>
  <c r="Q100" i="1" s="1"/>
  <c r="Q48" i="1"/>
  <c r="R49" i="1"/>
  <c r="S49" i="1"/>
  <c r="Q54" i="1"/>
  <c r="R54" i="1"/>
  <c r="S54" i="1"/>
  <c r="Q59" i="1"/>
  <c r="R59" i="1"/>
  <c r="S59" i="1"/>
  <c r="Q61" i="1"/>
  <c r="Q62" i="1"/>
  <c r="Q64" i="1" s="1"/>
  <c r="Q63" i="1"/>
  <c r="R64" i="1"/>
  <c r="S64" i="1"/>
  <c r="Q66" i="1"/>
  <c r="Q69" i="1" s="1"/>
  <c r="Q67" i="1"/>
  <c r="R67" i="1"/>
  <c r="R69" i="1"/>
  <c r="S69" i="1"/>
  <c r="Q70" i="1"/>
  <c r="Q71" i="1"/>
  <c r="Q106" i="1" s="1"/>
  <c r="Q74" i="1"/>
  <c r="R74" i="1"/>
  <c r="S74" i="1"/>
  <c r="Q76" i="1"/>
  <c r="Q77" i="1"/>
  <c r="Q80" i="1" s="1"/>
  <c r="Q78" i="1"/>
  <c r="R80" i="1"/>
  <c r="S80" i="1"/>
  <c r="Q82" i="1"/>
  <c r="R83" i="1"/>
  <c r="Q83" i="1" s="1"/>
  <c r="S83" i="1"/>
  <c r="S16" i="1" s="1"/>
  <c r="R84" i="1"/>
  <c r="R17" i="1" s="1"/>
  <c r="S84" i="1"/>
  <c r="S17" i="1" s="1"/>
  <c r="Q85" i="1"/>
  <c r="R85" i="1"/>
  <c r="S85" i="1"/>
  <c r="R86" i="1"/>
  <c r="Q88" i="1"/>
  <c r="Q91" i="1" s="1"/>
  <c r="Q89" i="1"/>
  <c r="Q90" i="1"/>
  <c r="R91" i="1"/>
  <c r="S91" i="1"/>
  <c r="Q93" i="1"/>
  <c r="Q94" i="1"/>
  <c r="Q95" i="1"/>
  <c r="Q96" i="1"/>
  <c r="Q97" i="1"/>
  <c r="R97" i="1"/>
  <c r="R99" i="1"/>
  <c r="S99" i="1"/>
  <c r="S103" i="1" s="1"/>
  <c r="R100" i="1"/>
  <c r="S100" i="1"/>
  <c r="Q101" i="1"/>
  <c r="R101" i="1"/>
  <c r="S101" i="1"/>
  <c r="R103" i="1"/>
  <c r="T103" i="1" s="1"/>
  <c r="Q105" i="1"/>
  <c r="R105" i="1"/>
  <c r="R109" i="1" s="1"/>
  <c r="S105" i="1"/>
  <c r="S109" i="1" s="1"/>
  <c r="R106" i="1"/>
  <c r="S106" i="1"/>
  <c r="R107" i="1"/>
  <c r="S107" i="1"/>
  <c r="Q108" i="1"/>
  <c r="R108" i="1"/>
  <c r="S108" i="1"/>
  <c r="Q86" i="1" l="1"/>
  <c r="Q17" i="1"/>
  <c r="R14" i="1"/>
  <c r="Y9" i="1" s="1"/>
  <c r="S14" i="1"/>
  <c r="Z9" i="1" s="1"/>
  <c r="Q8" i="1"/>
  <c r="X8" i="1" s="1"/>
  <c r="Q39" i="1"/>
  <c r="Q28" i="1"/>
  <c r="Q27" i="1" s="1"/>
  <c r="Q107" i="1"/>
  <c r="Q109" i="1" s="1"/>
  <c r="S86" i="1"/>
  <c r="Q84" i="1"/>
  <c r="R8" i="1"/>
  <c r="Y8" i="1" s="1"/>
  <c r="AA8" i="1" s="1"/>
  <c r="Q16" i="1"/>
  <c r="Q14" i="1" s="1"/>
  <c r="X9" i="1" s="1"/>
  <c r="AA9" i="1" l="1"/>
</calcChain>
</file>

<file path=xl/sharedStrings.xml><?xml version="1.0" encoding="utf-8"?>
<sst xmlns="http://schemas.openxmlformats.org/spreadsheetml/2006/main" count="266" uniqueCount="64">
  <si>
    <t>รวมนักเรียน</t>
  </si>
  <si>
    <t>นักเรียนก่อนประถมศึกษา</t>
  </si>
  <si>
    <t>นักเรียนประถมศึกษา</t>
  </si>
  <si>
    <t>นักเรียนมัธยมศึกษาต้น</t>
  </si>
  <si>
    <t>นักเรียนมัธยมศึกษาปลาย</t>
  </si>
  <si>
    <t>หญิง</t>
  </si>
  <si>
    <t>ชาย</t>
  </si>
  <si>
    <t>รวมครู</t>
  </si>
  <si>
    <t>ต่ำกว่าอนุปริญญา</t>
  </si>
  <si>
    <t>-</t>
  </si>
  <si>
    <t>อนุปริญญา</t>
  </si>
  <si>
    <t>ปริญญาตรี</t>
  </si>
  <si>
    <t>ปริญญาโทหรือสูงกว่า</t>
  </si>
  <si>
    <t>สำนักพุทธ</t>
  </si>
  <si>
    <t>เอกชน</t>
  </si>
  <si>
    <t>เขต 19</t>
  </si>
  <si>
    <t>เขต 2</t>
  </si>
  <si>
    <t>เขต 1</t>
  </si>
  <si>
    <t>กรมส่งเสริมการปกครองส่วนท้องถิ่น</t>
  </si>
  <si>
    <t>Nong Bua Lam Phu Secondary Educational Service Area Office, Area 19</t>
  </si>
  <si>
    <t>สำนักงานเขตพื้นที่การศึกษามัธยมศึกษาเขต 19 จังหวัดหนองบัวลำภู</t>
  </si>
  <si>
    <t xml:space="preserve">             </t>
  </si>
  <si>
    <t>Nong Bua Lam Phu Primary Educational Service Area Office, Area 2</t>
  </si>
  <si>
    <t>Source:</t>
  </si>
  <si>
    <t>สำนักงานเขตพื้นที่การศึกษาประถมศึกษาหนองบัวลำภู เขต 2</t>
  </si>
  <si>
    <t xml:space="preserve">     ที่มา:  </t>
  </si>
  <si>
    <t xml:space="preserve">  Pre-elementary</t>
  </si>
  <si>
    <t xml:space="preserve">          -</t>
  </si>
  <si>
    <t>ก่อนประถมศึกษา</t>
  </si>
  <si>
    <t xml:space="preserve">  Elementary</t>
  </si>
  <si>
    <t>ประถมศึกษา</t>
  </si>
  <si>
    <t xml:space="preserve">  Lower Secondary</t>
  </si>
  <si>
    <t>มัธยมศึกษาตอนต้น</t>
  </si>
  <si>
    <t xml:space="preserve">  Upper Secondary</t>
  </si>
  <si>
    <t>มัธยมศึกษาตอนปลาย</t>
  </si>
  <si>
    <t>Level of education</t>
  </si>
  <si>
    <t>ระดับการศึกษา</t>
  </si>
  <si>
    <t>นักเรียน  Student</t>
  </si>
  <si>
    <t xml:space="preserve">  Lower than Diploma</t>
  </si>
  <si>
    <t xml:space="preserve">  Dip.in Ed. or equivalent</t>
  </si>
  <si>
    <t>อนุปริญญาหรือเทียบเท่า</t>
  </si>
  <si>
    <t xml:space="preserve">  Bachelor's Degree</t>
  </si>
  <si>
    <t xml:space="preserve">  Master's Degree or higher</t>
  </si>
  <si>
    <t>Qualification</t>
  </si>
  <si>
    <t>วุฒิการศึกษา</t>
  </si>
  <si>
    <t>Area 19</t>
  </si>
  <si>
    <t>ครู  Teacher</t>
  </si>
  <si>
    <t>นร.</t>
  </si>
  <si>
    <t>ครู</t>
  </si>
  <si>
    <t>Area 1 and Area 2</t>
  </si>
  <si>
    <t>เขต 1 และ เขต 2</t>
  </si>
  <si>
    <t>Female</t>
  </si>
  <si>
    <t>Male</t>
  </si>
  <si>
    <t>Total</t>
  </si>
  <si>
    <t>รวม</t>
  </si>
  <si>
    <t>2560 (2017)</t>
  </si>
  <si>
    <t>2559 (2016)</t>
  </si>
  <si>
    <t>2558 (2015)</t>
  </si>
  <si>
    <t>2557 (2014)</t>
  </si>
  <si>
    <t>2556 (2013)</t>
  </si>
  <si>
    <t>Teacher by Sex and Qualification and Student by Sex and Level of Education: 2013- 2017</t>
  </si>
  <si>
    <t>Table</t>
  </si>
  <si>
    <t>ครู จำแนกตามเพศและวุฒิการศึกษา และนักเรียน จำแนกตามเพศและระดับการศึกษา พ.ศ. 2556 - 2560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</si>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</sst>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\ "/>
  </numFmts>
  <fonts count="19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2"/>
      <color theme="5"/>
      <name val="TH SarabunPSK"/>
      <family val="2"/>
    </font>
    <font>
      <sz val="12"/>
      <color theme="9" tint="-0.499984740745262"/>
      <name val="TH SarabunPSK"/>
      <family val="2"/>
    </font>
    <font>
      <sz val="14"/>
      <color theme="9" tint="-0.499984740745262"/>
      <name val="TH SarabunPSK"/>
      <family val="2"/>
    </font>
    <font>
      <sz val="12"/>
      <color theme="3"/>
      <name val="TH SarabunPSK"/>
      <family val="2"/>
    </font>
    <font>
      <sz val="14"/>
      <color theme="3"/>
      <name val="TH SarabunPSK"/>
      <family val="2"/>
    </font>
    <font>
      <sz val="14"/>
      <color theme="5"/>
      <name val="TH SarabunPSK"/>
      <family val="2"/>
    </font>
    <font>
      <sz val="14"/>
      <color rgb="FFFF0000"/>
      <name val="TH SarabunPSK"/>
      <family val="2"/>
    </font>
    <font>
      <sz val="12"/>
      <color theme="1"/>
      <name val="TH SarabunPSK"/>
      <family val="2"/>
    </font>
    <font>
      <sz val="11"/>
      <color rgb="FFFF0000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3"/>
      <color rgb="FFFF0000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2" borderId="0" xfId="0" applyFont="1" applyFill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5" fillId="3" borderId="0" xfId="0" applyNumberFormat="1" applyFont="1" applyFill="1" applyAlignment="1">
      <alignment horizontal="right" vertical="center"/>
    </xf>
    <xf numFmtId="3" fontId="5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5" fillId="4" borderId="0" xfId="0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5" fillId="4" borderId="0" xfId="0" applyNumberFormat="1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3" fontId="3" fillId="3" borderId="0" xfId="0" applyNumberFormat="1" applyFont="1" applyFill="1" applyAlignment="1">
      <alignment horizontal="right" vertical="center"/>
    </xf>
    <xf numFmtId="3" fontId="3" fillId="3" borderId="0" xfId="0" applyNumberFormat="1" applyFont="1" applyFill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3" fontId="2" fillId="3" borderId="0" xfId="0" applyNumberFormat="1" applyFont="1" applyFill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3" fillId="5" borderId="0" xfId="0" applyNumberFormat="1" applyFont="1" applyFill="1" applyAlignment="1">
      <alignment vertical="center"/>
    </xf>
    <xf numFmtId="0" fontId="8" fillId="5" borderId="0" xfId="0" applyFont="1" applyFill="1" applyAlignment="1">
      <alignment vertical="center"/>
    </xf>
    <xf numFmtId="3" fontId="7" fillId="5" borderId="0" xfId="0" applyNumberFormat="1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3" fontId="7" fillId="4" borderId="0" xfId="0" applyNumberFormat="1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7" fillId="5" borderId="0" xfId="0" applyFont="1" applyFill="1" applyBorder="1" applyAlignment="1">
      <alignment vertical="center"/>
    </xf>
    <xf numFmtId="3" fontId="3" fillId="5" borderId="0" xfId="0" applyNumberFormat="1" applyFont="1" applyFill="1" applyAlignment="1">
      <alignment horizontal="right" vertical="center"/>
    </xf>
    <xf numFmtId="0" fontId="2" fillId="5" borderId="0" xfId="0" applyFont="1" applyFill="1" applyBorder="1" applyAlignment="1">
      <alignment vertical="center"/>
    </xf>
    <xf numFmtId="3" fontId="2" fillId="5" borderId="0" xfId="0" applyNumberFormat="1" applyFont="1" applyFill="1" applyAlignment="1">
      <alignment vertical="center"/>
    </xf>
    <xf numFmtId="3" fontId="2" fillId="5" borderId="0" xfId="0" applyNumberFormat="1" applyFont="1" applyFill="1" applyAlignment="1">
      <alignment horizontal="right" vertical="center"/>
    </xf>
    <xf numFmtId="0" fontId="2" fillId="5" borderId="0" xfId="0" applyFont="1" applyFill="1" applyBorder="1" applyAlignment="1">
      <alignment horizontal="left" vertical="center"/>
    </xf>
    <xf numFmtId="3" fontId="3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3" fontId="2" fillId="0" borderId="0" xfId="0" applyNumberFormat="1" applyFont="1" applyBorder="1" applyAlignment="1"/>
    <xf numFmtId="0" fontId="1" fillId="3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1" fillId="3" borderId="0" xfId="0" applyFont="1" applyFill="1" applyAlignment="1">
      <alignment horizontal="right" vertical="center"/>
    </xf>
    <xf numFmtId="3" fontId="3" fillId="6" borderId="0" xfId="0" applyNumberFormat="1" applyFont="1" applyFill="1" applyAlignment="1">
      <alignment vertical="center"/>
    </xf>
    <xf numFmtId="0" fontId="1" fillId="6" borderId="0" xfId="0" applyFont="1" applyFill="1" applyAlignment="1">
      <alignment vertical="center"/>
    </xf>
    <xf numFmtId="3" fontId="2" fillId="6" borderId="0" xfId="0" applyNumberFormat="1" applyFont="1" applyFill="1" applyAlignment="1">
      <alignment vertical="center"/>
    </xf>
    <xf numFmtId="0" fontId="1" fillId="6" borderId="0" xfId="0" applyFont="1" applyFill="1" applyAlignment="1">
      <alignment horizontal="right" vertical="center"/>
    </xf>
    <xf numFmtId="0" fontId="2" fillId="6" borderId="0" xfId="0" applyFont="1" applyFill="1" applyBorder="1" applyAlignment="1">
      <alignment vertical="center"/>
    </xf>
    <xf numFmtId="3" fontId="2" fillId="0" borderId="0" xfId="0" quotePrefix="1" applyNumberFormat="1" applyFont="1" applyBorder="1" applyAlignment="1"/>
    <xf numFmtId="0" fontId="2" fillId="6" borderId="0" xfId="0" applyFont="1" applyFill="1" applyBorder="1" applyAlignment="1">
      <alignment horizontal="left" vertical="center"/>
    </xf>
    <xf numFmtId="3" fontId="2" fillId="0" borderId="0" xfId="0" quotePrefix="1" applyNumberFormat="1" applyFont="1" applyFill="1" applyBorder="1" applyAlignment="1"/>
    <xf numFmtId="3" fontId="3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3" fontId="3" fillId="7" borderId="0" xfId="0" applyNumberFormat="1" applyFont="1" applyFill="1" applyAlignment="1">
      <alignment vertical="center"/>
    </xf>
    <xf numFmtId="0" fontId="10" fillId="7" borderId="0" xfId="0" applyFont="1" applyFill="1" applyAlignment="1">
      <alignment vertical="center"/>
    </xf>
    <xf numFmtId="3" fontId="11" fillId="7" borderId="0" xfId="0" applyNumberFormat="1" applyFont="1" applyFill="1" applyAlignment="1">
      <alignment vertical="center"/>
    </xf>
    <xf numFmtId="3" fontId="11" fillId="7" borderId="0" xfId="0" applyNumberFormat="1" applyFont="1" applyFill="1" applyAlignment="1">
      <alignment horizontal="right" vertical="center"/>
    </xf>
    <xf numFmtId="0" fontId="3" fillId="7" borderId="0" xfId="0" applyFont="1" applyFill="1" applyBorder="1" applyAlignment="1">
      <alignment vertical="center"/>
    </xf>
    <xf numFmtId="0" fontId="12" fillId="7" borderId="0" xfId="0" applyFont="1" applyFill="1"/>
    <xf numFmtId="0" fontId="11" fillId="7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1" fillId="7" borderId="0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3" fontId="2" fillId="0" borderId="5" xfId="0" quotePrefix="1" applyNumberFormat="1" applyFont="1" applyBorder="1" applyAlignment="1">
      <alignment horizontal="left" vertical="center"/>
    </xf>
    <xf numFmtId="0" fontId="2" fillId="0" borderId="5" xfId="0" quotePrefix="1" applyFont="1" applyBorder="1" applyAlignment="1">
      <alignment horizontal="left" vertical="center"/>
    </xf>
    <xf numFmtId="0" fontId="2" fillId="0" borderId="6" xfId="0" quotePrefix="1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187" fontId="2" fillId="0" borderId="5" xfId="0" applyNumberFormat="1" applyFont="1" applyBorder="1" applyAlignment="1">
      <alignment vertical="center"/>
    </xf>
    <xf numFmtId="187" fontId="2" fillId="0" borderId="4" xfId="0" applyNumberFormat="1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187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187" fontId="2" fillId="0" borderId="0" xfId="0" applyNumberFormat="1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187" fontId="14" fillId="0" borderId="5" xfId="0" applyNumberFormat="1" applyFont="1" applyBorder="1" applyAlignment="1">
      <alignment vertical="center"/>
    </xf>
    <xf numFmtId="187" fontId="14" fillId="0" borderId="6" xfId="0" applyNumberFormat="1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87" fontId="2" fillId="0" borderId="5" xfId="0" applyNumberFormat="1" applyFont="1" applyBorder="1" applyAlignment="1">
      <alignment horizontal="right" vertical="center"/>
    </xf>
    <xf numFmtId="187" fontId="2" fillId="0" borderId="6" xfId="0" applyNumberFormat="1" applyFont="1" applyBorder="1" applyAlignment="1">
      <alignment horizontal="right" vertical="center"/>
    </xf>
    <xf numFmtId="187" fontId="14" fillId="0" borderId="5" xfId="0" applyNumberFormat="1" applyFont="1" applyBorder="1" applyAlignment="1">
      <alignment horizontal="right" vertical="center"/>
    </xf>
    <xf numFmtId="187" fontId="14" fillId="0" borderId="6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4" xfId="0" applyNumberFormat="1" applyFont="1" applyBorder="1" applyAlignment="1">
      <alignment horizontal="right" vertical="center"/>
    </xf>
    <xf numFmtId="187" fontId="2" fillId="0" borderId="5" xfId="0" quotePrefix="1" applyNumberFormat="1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187" fontId="14" fillId="0" borderId="0" xfId="0" applyNumberFormat="1" applyFont="1" applyAlignment="1">
      <alignment horizontal="right" vertical="center"/>
    </xf>
    <xf numFmtId="187" fontId="14" fillId="0" borderId="4" xfId="0" applyNumberFormat="1" applyFont="1" applyBorder="1" applyAlignment="1">
      <alignment horizontal="right" vertical="center"/>
    </xf>
    <xf numFmtId="187" fontId="14" fillId="0" borderId="0" xfId="0" applyNumberFormat="1" applyFont="1" applyBorder="1" applyAlignment="1">
      <alignment horizontal="right" vertical="center"/>
    </xf>
    <xf numFmtId="3" fontId="14" fillId="0" borderId="6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3" fontId="16" fillId="0" borderId="4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17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1514493</xdr:colOff>
      <xdr:row>0</xdr:row>
      <xdr:rowOff>9524</xdr:rowOff>
    </xdr:from>
    <xdr:to>
      <xdr:col>22</xdr:col>
      <xdr:colOff>28595</xdr:colOff>
      <xdr:row>10</xdr:row>
      <xdr:rowOff>57150</xdr:rowOff>
    </xdr:to>
    <xdr:grpSp>
      <xdr:nvGrpSpPr>
        <xdr:cNvPr id="2" name="Group 5"/>
        <xdr:cNvGrpSpPr/>
      </xdr:nvGrpSpPr>
      <xdr:grpSpPr>
        <a:xfrm>
          <a:off x="9634556" y="9524"/>
          <a:ext cx="478633" cy="2024064"/>
          <a:chOff x="9583014" y="57150"/>
          <a:chExt cx="389661" cy="1704975"/>
        </a:xfrm>
      </xdr:grpSpPr>
      <xdr:grpSp>
        <xdr:nvGrpSpPr>
          <xdr:cNvPr id="3" name="Group 1"/>
          <xdr:cNvGrpSpPr/>
        </xdr:nvGrpSpPr>
        <xdr:grpSpPr>
          <a:xfrm>
            <a:off x="9583014" y="57150"/>
            <a:ext cx="380136" cy="433390"/>
            <a:chOff x="9583014" y="161925"/>
            <a:chExt cx="380136" cy="433390"/>
          </a:xfrm>
        </xdr:grpSpPr>
        <xdr:sp macro="" textlink="">
          <xdr:nvSpPr>
            <xdr:cNvPr id="5" name="Flowchart: Delay 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3"/>
            <xdr:cNvSpPr txBox="1"/>
          </xdr:nvSpPr>
          <xdr:spPr>
            <a:xfrm rot="5400000">
              <a:off x="9559201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04825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  <xdr:twoCellAnchor>
    <xdr:from>
      <xdr:col>26</xdr:col>
      <xdr:colOff>0</xdr:colOff>
      <xdr:row>20</xdr:row>
      <xdr:rowOff>123825</xdr:rowOff>
    </xdr:from>
    <xdr:to>
      <xdr:col>32</xdr:col>
      <xdr:colOff>597693</xdr:colOff>
      <xdr:row>23</xdr:row>
      <xdr:rowOff>0</xdr:rowOff>
    </xdr:to>
    <xdr:sp macro="" textlink="">
      <xdr:nvSpPr>
        <xdr:cNvPr id="7" name="คำบรรยายภาพแบบสี่เหลี่ยมมุมมน 6"/>
        <xdr:cNvSpPr/>
      </xdr:nvSpPr>
      <xdr:spPr>
        <a:xfrm>
          <a:off x="15849600" y="5648325"/>
          <a:ext cx="4255293" cy="704850"/>
        </a:xfrm>
        <a:prstGeom prst="wedgeRoundRectCallout">
          <a:avLst>
            <a:gd name="adj1" fmla="val -69971"/>
            <a:gd name="adj2" fmla="val -7500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บรรทัดวุฒิการศึกษา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เป็นการนำเสนอรวมยอดของครูทุกคนตามวุฒิการศึกษา 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(ยอดต้องสอดคล้องกับตาราง 3.4)</a:t>
          </a:r>
          <a:endParaRPr lang="en-US" sz="1800" b="1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26</xdr:col>
      <xdr:colOff>0</xdr:colOff>
      <xdr:row>14</xdr:row>
      <xdr:rowOff>47625</xdr:rowOff>
    </xdr:from>
    <xdr:to>
      <xdr:col>32</xdr:col>
      <xdr:colOff>280987</xdr:colOff>
      <xdr:row>17</xdr:row>
      <xdr:rowOff>95250</xdr:rowOff>
    </xdr:to>
    <xdr:sp macro="" textlink="">
      <xdr:nvSpPr>
        <xdr:cNvPr id="8" name="คำบรรยายภาพแบบสี่เหลี่ยมมุมมน 7"/>
        <xdr:cNvSpPr>
          <a:spLocks noChangeArrowheads="1"/>
        </xdr:cNvSpPr>
      </xdr:nvSpPr>
      <xdr:spPr bwMode="auto">
        <a:xfrm>
          <a:off x="15849600" y="3914775"/>
          <a:ext cx="3938587" cy="876300"/>
        </a:xfrm>
        <a:prstGeom prst="wedgeRoundRectCallout">
          <a:avLst>
            <a:gd name="adj1" fmla="val -69194"/>
            <a:gd name="adj2" fmla="val -75000"/>
            <a:gd name="adj3" fmla="val 16667"/>
          </a:avLst>
        </a:prstGeom>
        <a:solidFill>
          <a:srgbClr val="FFFFFF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บรรทัดระดับการศึกษา </a:t>
          </a: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เป็นการนำเสนอรวมยอดของนักเรียนทุกคนตามระดับการศึกษา </a:t>
          </a:r>
          <a:r>
            <a: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(ยอดต้องสอดคล้องกับตาราง 3.5)</a:t>
          </a:r>
        </a:p>
      </xdr:txBody>
    </xdr:sp>
    <xdr:clientData/>
  </xdr:twoCellAnchor>
  <xdr:twoCellAnchor>
    <xdr:from>
      <xdr:col>23</xdr:col>
      <xdr:colOff>9524</xdr:colOff>
      <xdr:row>57</xdr:row>
      <xdr:rowOff>171450</xdr:rowOff>
    </xdr:from>
    <xdr:to>
      <xdr:col>23</xdr:col>
      <xdr:colOff>247649</xdr:colOff>
      <xdr:row>58</xdr:row>
      <xdr:rowOff>171450</xdr:rowOff>
    </xdr:to>
    <xdr:cxnSp macro="">
      <xdr:nvCxnSpPr>
        <xdr:cNvPr id="9" name="ตัวเชื่อมต่อตรง 8"/>
        <xdr:cNvCxnSpPr/>
      </xdr:nvCxnSpPr>
      <xdr:spPr>
        <a:xfrm flipV="1">
          <a:off x="14030324" y="15916275"/>
          <a:ext cx="238125" cy="2762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23817</xdr:colOff>
      <xdr:row>62</xdr:row>
      <xdr:rowOff>142874</xdr:rowOff>
    </xdr:from>
    <xdr:to>
      <xdr:col>23</xdr:col>
      <xdr:colOff>261942</xdr:colOff>
      <xdr:row>63</xdr:row>
      <xdr:rowOff>142874</xdr:rowOff>
    </xdr:to>
    <xdr:cxnSp macro="">
      <xdr:nvCxnSpPr>
        <xdr:cNvPr id="10" name="ตัวเชื่อมต่อตรง 9"/>
        <xdr:cNvCxnSpPr/>
      </xdr:nvCxnSpPr>
      <xdr:spPr>
        <a:xfrm flipV="1">
          <a:off x="14044617" y="17268824"/>
          <a:ext cx="238125" cy="2762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238125</xdr:colOff>
      <xdr:row>74</xdr:row>
      <xdr:rowOff>0</xdr:rowOff>
    </xdr:to>
    <xdr:cxnSp macro="">
      <xdr:nvCxnSpPr>
        <xdr:cNvPr id="11" name="ตัวเชื่อมต่อตรง 10"/>
        <xdr:cNvCxnSpPr/>
      </xdr:nvCxnSpPr>
      <xdr:spPr>
        <a:xfrm flipV="1">
          <a:off x="14020800" y="20164425"/>
          <a:ext cx="238125" cy="2762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238125</xdr:colOff>
      <xdr:row>69</xdr:row>
      <xdr:rowOff>-1</xdr:rowOff>
    </xdr:to>
    <xdr:cxnSp macro="">
      <xdr:nvCxnSpPr>
        <xdr:cNvPr id="12" name="ตัวเชื่อมต่อตรง 11"/>
        <xdr:cNvCxnSpPr/>
      </xdr:nvCxnSpPr>
      <xdr:spPr>
        <a:xfrm flipV="1">
          <a:off x="14020800" y="18783300"/>
          <a:ext cx="238125" cy="276224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238125</xdr:colOff>
      <xdr:row>91</xdr:row>
      <xdr:rowOff>-1</xdr:rowOff>
    </xdr:to>
    <xdr:cxnSp macro="">
      <xdr:nvCxnSpPr>
        <xdr:cNvPr id="13" name="ตัวเชื่อมต่อตรง 12"/>
        <xdr:cNvCxnSpPr/>
      </xdr:nvCxnSpPr>
      <xdr:spPr>
        <a:xfrm flipV="1">
          <a:off x="14020800" y="24860250"/>
          <a:ext cx="238125" cy="276224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238125</xdr:colOff>
      <xdr:row>97</xdr:row>
      <xdr:rowOff>0</xdr:rowOff>
    </xdr:to>
    <xdr:cxnSp macro="">
      <xdr:nvCxnSpPr>
        <xdr:cNvPr id="14" name="ตัวเชื่อมต่อตรง 13"/>
        <xdr:cNvCxnSpPr/>
      </xdr:nvCxnSpPr>
      <xdr:spPr>
        <a:xfrm flipV="1">
          <a:off x="14020800" y="26517600"/>
          <a:ext cx="238125" cy="2762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23</xdr:col>
      <xdr:colOff>35718</xdr:colOff>
      <xdr:row>84</xdr:row>
      <xdr:rowOff>142875</xdr:rowOff>
    </xdr:from>
    <xdr:to>
      <xdr:col>23</xdr:col>
      <xdr:colOff>273843</xdr:colOff>
      <xdr:row>85</xdr:row>
      <xdr:rowOff>142875</xdr:rowOff>
    </xdr:to>
    <xdr:cxnSp macro="">
      <xdr:nvCxnSpPr>
        <xdr:cNvPr id="15" name="ตัวเชื่อมต่อตรง 14"/>
        <xdr:cNvCxnSpPr/>
      </xdr:nvCxnSpPr>
      <xdr:spPr>
        <a:xfrm flipV="1">
          <a:off x="14056518" y="23345775"/>
          <a:ext cx="238125" cy="2762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23</xdr:col>
      <xdr:colOff>35719</xdr:colOff>
      <xdr:row>78</xdr:row>
      <xdr:rowOff>142875</xdr:rowOff>
    </xdr:from>
    <xdr:to>
      <xdr:col>23</xdr:col>
      <xdr:colOff>273844</xdr:colOff>
      <xdr:row>79</xdr:row>
      <xdr:rowOff>142875</xdr:rowOff>
    </xdr:to>
    <xdr:cxnSp macro="">
      <xdr:nvCxnSpPr>
        <xdr:cNvPr id="16" name="ตัวเชื่อมต่อตรง 15"/>
        <xdr:cNvCxnSpPr/>
      </xdr:nvCxnSpPr>
      <xdr:spPr>
        <a:xfrm flipV="1">
          <a:off x="14056519" y="21688425"/>
          <a:ext cx="238125" cy="2762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23</xdr:col>
      <xdr:colOff>0</xdr:colOff>
      <xdr:row>52</xdr:row>
      <xdr:rowOff>190500</xdr:rowOff>
    </xdr:from>
    <xdr:to>
      <xdr:col>23</xdr:col>
      <xdr:colOff>238125</xdr:colOff>
      <xdr:row>53</xdr:row>
      <xdr:rowOff>190500</xdr:rowOff>
    </xdr:to>
    <xdr:cxnSp macro="">
      <xdr:nvCxnSpPr>
        <xdr:cNvPr id="17" name="ตัวเชื่อมต่อตรง 16"/>
        <xdr:cNvCxnSpPr/>
      </xdr:nvCxnSpPr>
      <xdr:spPr>
        <a:xfrm flipV="1">
          <a:off x="14020800" y="14554200"/>
          <a:ext cx="238125" cy="2762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23</xdr:col>
      <xdr:colOff>0</xdr:colOff>
      <xdr:row>108</xdr:row>
      <xdr:rowOff>0</xdr:rowOff>
    </xdr:from>
    <xdr:to>
      <xdr:col>23</xdr:col>
      <xdr:colOff>238125</xdr:colOff>
      <xdr:row>109</xdr:row>
      <xdr:rowOff>0</xdr:rowOff>
    </xdr:to>
    <xdr:cxnSp macro="">
      <xdr:nvCxnSpPr>
        <xdr:cNvPr id="18" name="ตัวเชื่อมต่อตรง 17"/>
        <xdr:cNvCxnSpPr/>
      </xdr:nvCxnSpPr>
      <xdr:spPr>
        <a:xfrm flipV="1">
          <a:off x="14020800" y="29832300"/>
          <a:ext cx="238125" cy="2762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23</xdr:col>
      <xdr:colOff>0</xdr:colOff>
      <xdr:row>43</xdr:row>
      <xdr:rowOff>0</xdr:rowOff>
    </xdr:from>
    <xdr:to>
      <xdr:col>23</xdr:col>
      <xdr:colOff>238125</xdr:colOff>
      <xdr:row>44</xdr:row>
      <xdr:rowOff>0</xdr:rowOff>
    </xdr:to>
    <xdr:cxnSp macro="">
      <xdr:nvCxnSpPr>
        <xdr:cNvPr id="19" name="ตัวเชื่อมต่อตรง 18"/>
        <xdr:cNvCxnSpPr/>
      </xdr:nvCxnSpPr>
      <xdr:spPr>
        <a:xfrm flipV="1">
          <a:off x="14020800" y="11877675"/>
          <a:ext cx="238125" cy="2762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238125</xdr:colOff>
      <xdr:row>39</xdr:row>
      <xdr:rowOff>-1</xdr:rowOff>
    </xdr:to>
    <xdr:cxnSp macro="">
      <xdr:nvCxnSpPr>
        <xdr:cNvPr id="20" name="ตัวเชื่อมต่อตรง 19"/>
        <xdr:cNvCxnSpPr/>
      </xdr:nvCxnSpPr>
      <xdr:spPr>
        <a:xfrm flipV="1">
          <a:off x="14020800" y="10496550"/>
          <a:ext cx="238125" cy="276224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9"/>
  <sheetViews>
    <sheetView tabSelected="1" zoomScale="80" zoomScaleNormal="80" workbookViewId="0">
      <selection activeCell="W22" sqref="W22"/>
    </sheetView>
  </sheetViews>
  <sheetFormatPr defaultRowHeight="15.95" customHeight="1" x14ac:dyDescent="0.5"/>
  <cols>
    <col min="1" max="1" width="0.85546875" style="1" customWidth="1"/>
    <col min="2" max="2" width="5.85546875" style="1" customWidth="1"/>
    <col min="3" max="3" width="4.140625" style="1" customWidth="1"/>
    <col min="4" max="4" width="9.140625" style="1" customWidth="1"/>
    <col min="5" max="16" width="6.7109375" style="1" customWidth="1"/>
    <col min="17" max="19" width="6.7109375" style="3" customWidth="1"/>
    <col min="20" max="20" width="23.7109375" style="2" customWidth="1"/>
    <col min="21" max="21" width="3.7109375" style="1" customWidth="1"/>
    <col min="22" max="22" width="2" style="1" customWidth="1"/>
    <col min="23" max="16384" width="9.140625" style="1"/>
  </cols>
  <sheetData>
    <row r="1" spans="1:27" s="144" customFormat="1" ht="20.100000000000001" customHeight="1" x14ac:dyDescent="0.5">
      <c r="B1" s="144" t="s">
        <v>63</v>
      </c>
      <c r="C1" s="145">
        <v>7.4</v>
      </c>
      <c r="D1" s="144" t="s">
        <v>62</v>
      </c>
      <c r="Q1" s="143"/>
      <c r="R1" s="143"/>
      <c r="S1" s="143"/>
      <c r="T1" s="105"/>
    </row>
    <row r="2" spans="1:27" s="142" customFormat="1" ht="20.100000000000001" customHeight="1" x14ac:dyDescent="0.5">
      <c r="B2" s="144" t="s">
        <v>61</v>
      </c>
      <c r="C2" s="145">
        <v>7.4</v>
      </c>
      <c r="D2" s="144" t="s">
        <v>60</v>
      </c>
      <c r="Q2" s="143"/>
      <c r="R2" s="143"/>
      <c r="S2" s="143"/>
      <c r="T2" s="105"/>
    </row>
    <row r="3" spans="1:27" ht="6" customHeight="1" x14ac:dyDescent="0.5">
      <c r="A3" s="54"/>
      <c r="B3" s="54"/>
      <c r="C3" s="54"/>
      <c r="D3" s="54"/>
      <c r="E3" s="54"/>
      <c r="F3" s="54"/>
      <c r="G3" s="54"/>
    </row>
    <row r="4" spans="1:27" s="76" customFormat="1" ht="15.95" customHeight="1" x14ac:dyDescent="0.5">
      <c r="A4" s="78"/>
      <c r="B4" s="78"/>
      <c r="C4" s="78"/>
      <c r="D4" s="141"/>
      <c r="E4" s="139" t="s">
        <v>59</v>
      </c>
      <c r="F4" s="139"/>
      <c r="G4" s="139"/>
      <c r="H4" s="140" t="s">
        <v>58</v>
      </c>
      <c r="I4" s="139"/>
      <c r="J4" s="139"/>
      <c r="K4" s="140" t="s">
        <v>57</v>
      </c>
      <c r="L4" s="139"/>
      <c r="M4" s="139"/>
      <c r="N4" s="140" t="s">
        <v>56</v>
      </c>
      <c r="O4" s="139"/>
      <c r="P4" s="139"/>
      <c r="Q4" s="138" t="s">
        <v>55</v>
      </c>
      <c r="R4" s="137"/>
      <c r="S4" s="137"/>
      <c r="T4" s="136" t="s">
        <v>35</v>
      </c>
    </row>
    <row r="5" spans="1:27" s="76" customFormat="1" ht="15.95" customHeight="1" x14ac:dyDescent="0.5">
      <c r="A5" s="135" t="s">
        <v>36</v>
      </c>
      <c r="B5" s="135"/>
      <c r="C5" s="135"/>
      <c r="D5" s="134"/>
      <c r="E5" s="133" t="s">
        <v>54</v>
      </c>
      <c r="F5" s="132" t="s">
        <v>6</v>
      </c>
      <c r="G5" s="131" t="s">
        <v>5</v>
      </c>
      <c r="H5" s="132" t="s">
        <v>54</v>
      </c>
      <c r="I5" s="132" t="s">
        <v>6</v>
      </c>
      <c r="J5" s="131" t="s">
        <v>5</v>
      </c>
      <c r="K5" s="132" t="s">
        <v>54</v>
      </c>
      <c r="L5" s="132" t="s">
        <v>6</v>
      </c>
      <c r="M5" s="131" t="s">
        <v>5</v>
      </c>
      <c r="N5" s="132" t="s">
        <v>54</v>
      </c>
      <c r="O5" s="132" t="s">
        <v>6</v>
      </c>
      <c r="P5" s="131" t="s">
        <v>5</v>
      </c>
      <c r="Q5" s="7" t="s">
        <v>54</v>
      </c>
      <c r="R5" s="7" t="s">
        <v>6</v>
      </c>
      <c r="S5" s="6" t="s">
        <v>5</v>
      </c>
      <c r="T5" s="130"/>
    </row>
    <row r="6" spans="1:27" s="76" customFormat="1" ht="15.95" customHeight="1" x14ac:dyDescent="0.5">
      <c r="A6" s="129"/>
      <c r="B6" s="129"/>
      <c r="C6" s="129"/>
      <c r="D6" s="128"/>
      <c r="E6" s="127" t="s">
        <v>53</v>
      </c>
      <c r="F6" s="126" t="s">
        <v>52</v>
      </c>
      <c r="G6" s="125" t="s">
        <v>51</v>
      </c>
      <c r="H6" s="126" t="s">
        <v>53</v>
      </c>
      <c r="I6" s="126" t="s">
        <v>52</v>
      </c>
      <c r="J6" s="125" t="s">
        <v>51</v>
      </c>
      <c r="K6" s="126" t="s">
        <v>53</v>
      </c>
      <c r="L6" s="126" t="s">
        <v>52</v>
      </c>
      <c r="M6" s="125" t="s">
        <v>51</v>
      </c>
      <c r="N6" s="126" t="s">
        <v>53</v>
      </c>
      <c r="O6" s="126" t="s">
        <v>52</v>
      </c>
      <c r="P6" s="125" t="s">
        <v>51</v>
      </c>
      <c r="Q6" s="124" t="s">
        <v>53</v>
      </c>
      <c r="R6" s="124" t="s">
        <v>52</v>
      </c>
      <c r="S6" s="123" t="s">
        <v>51</v>
      </c>
      <c r="T6" s="122"/>
      <c r="X6" s="121">
        <v>4116</v>
      </c>
      <c r="Y6" s="121">
        <v>1561</v>
      </c>
      <c r="Z6" s="121">
        <v>2555</v>
      </c>
    </row>
    <row r="7" spans="1:27" s="81" customFormat="1" ht="15" customHeight="1" x14ac:dyDescent="0.5">
      <c r="A7" s="2"/>
      <c r="B7" s="105" t="s">
        <v>50</v>
      </c>
      <c r="C7" s="2"/>
      <c r="D7" s="86"/>
      <c r="E7" s="98" t="s">
        <v>46</v>
      </c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6"/>
      <c r="T7" s="104" t="s">
        <v>49</v>
      </c>
    </row>
    <row r="8" spans="1:27" ht="15.95" customHeight="1" x14ac:dyDescent="0.5">
      <c r="A8" s="97" t="s">
        <v>44</v>
      </c>
      <c r="B8" s="97"/>
      <c r="C8" s="97"/>
      <c r="D8" s="96"/>
      <c r="E8" s="115">
        <v>4140</v>
      </c>
      <c r="F8" s="114">
        <v>1599</v>
      </c>
      <c r="G8" s="102">
        <v>2541</v>
      </c>
      <c r="H8" s="113">
        <v>4127</v>
      </c>
      <c r="I8" s="114">
        <v>1616</v>
      </c>
      <c r="J8" s="102">
        <v>2508</v>
      </c>
      <c r="K8" s="113">
        <v>3730</v>
      </c>
      <c r="L8" s="114">
        <v>1510</v>
      </c>
      <c r="M8" s="102">
        <v>2220</v>
      </c>
      <c r="N8" s="102">
        <f>SUM(N9:N12)</f>
        <v>3245</v>
      </c>
      <c r="O8" s="102">
        <f>SUM(O9:O12)</f>
        <v>1272</v>
      </c>
      <c r="P8" s="113">
        <f>SUM(P9:P12)</f>
        <v>1973</v>
      </c>
      <c r="Q8" s="102">
        <f>SUM(Q9:Q12)</f>
        <v>3246</v>
      </c>
      <c r="R8" s="102">
        <f>SUM(R9:R12)</f>
        <v>1218</v>
      </c>
      <c r="S8" s="113">
        <f>SUM(S9:S12)</f>
        <v>2028</v>
      </c>
      <c r="T8" s="93" t="s">
        <v>43</v>
      </c>
      <c r="W8" s="120" t="s">
        <v>48</v>
      </c>
      <c r="X8" s="11">
        <f>Q8+Q21</f>
        <v>4116</v>
      </c>
      <c r="Y8" s="11">
        <f>R8+R21</f>
        <v>1562</v>
      </c>
      <c r="Z8" s="11">
        <f>S8+S21</f>
        <v>2554</v>
      </c>
      <c r="AA8" s="11">
        <f>SUM(Y8:Z8)</f>
        <v>4116</v>
      </c>
    </row>
    <row r="9" spans="1:27" ht="15.95" customHeight="1" x14ac:dyDescent="0.5">
      <c r="A9" s="77"/>
      <c r="B9" s="77" t="s">
        <v>12</v>
      </c>
      <c r="C9" s="77"/>
      <c r="D9" s="99"/>
      <c r="E9" s="101">
        <v>409</v>
      </c>
      <c r="F9" s="100">
        <v>158</v>
      </c>
      <c r="G9" s="100">
        <v>251</v>
      </c>
      <c r="H9" s="100">
        <v>412</v>
      </c>
      <c r="I9" s="100">
        <v>161</v>
      </c>
      <c r="J9" s="100">
        <v>250</v>
      </c>
      <c r="K9" s="100">
        <v>372</v>
      </c>
      <c r="L9" s="100">
        <v>151</v>
      </c>
      <c r="M9" s="100">
        <v>221</v>
      </c>
      <c r="N9" s="100">
        <f>SUM(O9:P9)</f>
        <v>323</v>
      </c>
      <c r="O9" s="100">
        <v>127</v>
      </c>
      <c r="P9" s="100">
        <v>196</v>
      </c>
      <c r="Q9" s="100">
        <f>SUM(R9:S9)</f>
        <v>1097</v>
      </c>
      <c r="R9" s="100">
        <f>3+306+162+3</f>
        <v>474</v>
      </c>
      <c r="S9" s="100">
        <f>6+403+206+8</f>
        <v>623</v>
      </c>
      <c r="T9" s="91" t="s">
        <v>42</v>
      </c>
      <c r="W9" s="120" t="s">
        <v>47</v>
      </c>
      <c r="X9" s="11">
        <f>Q14+Q27</f>
        <v>72282</v>
      </c>
      <c r="Y9" s="11">
        <f>R14+R27</f>
        <v>36167</v>
      </c>
      <c r="Z9" s="11">
        <f>S14+S27</f>
        <v>36115</v>
      </c>
      <c r="AA9" s="11">
        <f>SUM(Y9:Z9)</f>
        <v>72282</v>
      </c>
    </row>
    <row r="10" spans="1:27" s="81" customFormat="1" ht="15.95" customHeight="1" x14ac:dyDescent="0.5">
      <c r="A10" s="2"/>
      <c r="B10" s="2" t="s">
        <v>11</v>
      </c>
      <c r="C10" s="2"/>
      <c r="D10" s="86"/>
      <c r="E10" s="108">
        <v>3511</v>
      </c>
      <c r="F10" s="110">
        <v>1346</v>
      </c>
      <c r="G10" s="100">
        <v>2165</v>
      </c>
      <c r="H10" s="109">
        <v>3505</v>
      </c>
      <c r="I10" s="110">
        <v>1357</v>
      </c>
      <c r="J10" s="100">
        <v>2131</v>
      </c>
      <c r="K10" s="109">
        <v>3167</v>
      </c>
      <c r="L10" s="110">
        <v>1268</v>
      </c>
      <c r="M10" s="100">
        <v>1899</v>
      </c>
      <c r="N10" s="100">
        <f>SUM(O10:P10)</f>
        <v>2756</v>
      </c>
      <c r="O10" s="110">
        <v>1068</v>
      </c>
      <c r="P10" s="100">
        <v>1688</v>
      </c>
      <c r="Q10" s="100">
        <f>SUM(R10:S10)</f>
        <v>2125</v>
      </c>
      <c r="R10" s="100">
        <f>1+367+292+71</f>
        <v>731</v>
      </c>
      <c r="S10" s="100">
        <f>5+659+476+254</f>
        <v>1394</v>
      </c>
      <c r="T10" s="91" t="s">
        <v>41</v>
      </c>
      <c r="W10" s="119"/>
      <c r="X10" s="119"/>
      <c r="Y10" s="119"/>
    </row>
    <row r="11" spans="1:27" s="81" customFormat="1" ht="15.95" customHeight="1" x14ac:dyDescent="0.5">
      <c r="A11" s="77"/>
      <c r="B11" s="77" t="s">
        <v>40</v>
      </c>
      <c r="C11" s="77"/>
      <c r="D11" s="99"/>
      <c r="E11" s="108">
        <v>213</v>
      </c>
      <c r="F11" s="110">
        <v>95</v>
      </c>
      <c r="G11" s="100">
        <v>118</v>
      </c>
      <c r="H11" s="109">
        <v>206</v>
      </c>
      <c r="I11" s="110">
        <v>96</v>
      </c>
      <c r="J11" s="100">
        <v>125</v>
      </c>
      <c r="K11" s="109">
        <v>89</v>
      </c>
      <c r="L11" s="110">
        <v>89</v>
      </c>
      <c r="M11" s="100">
        <v>98</v>
      </c>
      <c r="N11" s="100">
        <f>SUM(O11:P11)</f>
        <v>164</v>
      </c>
      <c r="O11" s="110">
        <v>77</v>
      </c>
      <c r="P11" s="100">
        <v>87</v>
      </c>
      <c r="Q11" s="100">
        <f>SUM(R11:S11)</f>
        <v>23</v>
      </c>
      <c r="R11" s="100">
        <f>8+5</f>
        <v>13</v>
      </c>
      <c r="S11" s="100">
        <f>4+6</f>
        <v>10</v>
      </c>
      <c r="T11" s="91" t="s">
        <v>39</v>
      </c>
    </row>
    <row r="12" spans="1:27" ht="15.95" customHeight="1" x14ac:dyDescent="0.5">
      <c r="A12" s="77"/>
      <c r="B12" s="77" t="s">
        <v>8</v>
      </c>
      <c r="C12" s="77"/>
      <c r="D12" s="99"/>
      <c r="E12" s="108">
        <v>7</v>
      </c>
      <c r="F12" s="84" t="s">
        <v>27</v>
      </c>
      <c r="G12" s="100">
        <v>7</v>
      </c>
      <c r="H12" s="109">
        <v>4</v>
      </c>
      <c r="I12" s="110">
        <v>2</v>
      </c>
      <c r="J12" s="100">
        <v>2</v>
      </c>
      <c r="K12" s="109">
        <v>2</v>
      </c>
      <c r="L12" s="110">
        <v>2</v>
      </c>
      <c r="M12" s="100">
        <v>2</v>
      </c>
      <c r="N12" s="100">
        <f>SUM(O12:P12)</f>
        <v>2</v>
      </c>
      <c r="O12" s="84" t="s">
        <v>27</v>
      </c>
      <c r="P12" s="100">
        <v>2</v>
      </c>
      <c r="Q12" s="113">
        <f>SUM(R12:S12)</f>
        <v>1</v>
      </c>
      <c r="R12" s="84" t="s">
        <v>27</v>
      </c>
      <c r="S12" s="113">
        <v>1</v>
      </c>
      <c r="T12" s="91" t="s">
        <v>38</v>
      </c>
      <c r="W12" s="81"/>
      <c r="X12" s="81"/>
      <c r="Y12" s="81"/>
    </row>
    <row r="13" spans="1:27" ht="15" customHeight="1" x14ac:dyDescent="0.5">
      <c r="A13" s="2"/>
      <c r="B13" s="2"/>
      <c r="C13" s="2"/>
      <c r="D13" s="86"/>
      <c r="E13" s="118" t="s">
        <v>37</v>
      </c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6"/>
      <c r="T13" s="91"/>
    </row>
    <row r="14" spans="1:27" ht="15.95" customHeight="1" x14ac:dyDescent="0.5">
      <c r="A14" s="97" t="s">
        <v>36</v>
      </c>
      <c r="B14" s="97"/>
      <c r="C14" s="97"/>
      <c r="D14" s="96"/>
      <c r="E14" s="115">
        <v>81256</v>
      </c>
      <c r="F14" s="114">
        <v>39945</v>
      </c>
      <c r="G14" s="102">
        <v>41311</v>
      </c>
      <c r="H14" s="113">
        <v>75569</v>
      </c>
      <c r="I14" s="114">
        <v>41275</v>
      </c>
      <c r="J14" s="102">
        <v>34294</v>
      </c>
      <c r="K14" s="113">
        <f>SUM(K15:K18)</f>
        <v>74618</v>
      </c>
      <c r="L14" s="114">
        <v>37387</v>
      </c>
      <c r="M14" s="102">
        <v>37231</v>
      </c>
      <c r="N14" s="102">
        <f>SUM(N15:N18)</f>
        <v>52215</v>
      </c>
      <c r="O14" s="103">
        <f>SUM(O15:O18)</f>
        <v>27240</v>
      </c>
      <c r="P14" s="113">
        <f>SUM(P15:P18)</f>
        <v>24975</v>
      </c>
      <c r="Q14" s="102">
        <f>SUM(Q15:Q18)</f>
        <v>53990</v>
      </c>
      <c r="R14" s="102">
        <f>SUM(R15:R18)</f>
        <v>28108</v>
      </c>
      <c r="S14" s="113">
        <f>SUM(S15:S18)</f>
        <v>25882</v>
      </c>
      <c r="T14" s="93" t="s">
        <v>35</v>
      </c>
      <c r="W14" s="112"/>
    </row>
    <row r="15" spans="1:27" ht="15.95" customHeight="1" x14ac:dyDescent="0.5">
      <c r="A15" s="2"/>
      <c r="B15" s="2" t="s">
        <v>34</v>
      </c>
      <c r="C15" s="2"/>
      <c r="D15" s="86"/>
      <c r="E15" s="108">
        <v>9681</v>
      </c>
      <c r="F15" s="110">
        <v>4203</v>
      </c>
      <c r="G15" s="100">
        <v>5478</v>
      </c>
      <c r="H15" s="109">
        <v>9773</v>
      </c>
      <c r="I15" s="110">
        <v>3831</v>
      </c>
      <c r="J15" s="100">
        <v>5942</v>
      </c>
      <c r="K15" s="109">
        <f>SUM(L15:M15)</f>
        <v>9671</v>
      </c>
      <c r="L15" s="110">
        <v>3836</v>
      </c>
      <c r="M15" s="100">
        <v>5835</v>
      </c>
      <c r="N15" s="111">
        <v>273</v>
      </c>
      <c r="O15" s="111">
        <v>159</v>
      </c>
      <c r="P15" s="111">
        <v>114</v>
      </c>
      <c r="Q15" s="111">
        <f>SUM(R15:S15)</f>
        <v>277</v>
      </c>
      <c r="R15" s="111">
        <f>SUM(R40,R50,R60,R82)</f>
        <v>174</v>
      </c>
      <c r="S15" s="111">
        <f>SUM(S40,S50,S60,S82)</f>
        <v>103</v>
      </c>
      <c r="T15" s="91" t="s">
        <v>33</v>
      </c>
    </row>
    <row r="16" spans="1:27" ht="15.95" customHeight="1" x14ac:dyDescent="0.5">
      <c r="A16" s="2"/>
      <c r="B16" s="2" t="s">
        <v>32</v>
      </c>
      <c r="C16" s="2"/>
      <c r="D16" s="86"/>
      <c r="E16" s="101">
        <v>10744</v>
      </c>
      <c r="F16" s="110">
        <v>4665</v>
      </c>
      <c r="G16" s="110">
        <v>6079</v>
      </c>
      <c r="H16" s="100">
        <v>17856</v>
      </c>
      <c r="I16" s="109">
        <v>9264</v>
      </c>
      <c r="J16" s="110">
        <v>8592</v>
      </c>
      <c r="K16" s="109">
        <f>SUM(L16:M16)</f>
        <v>17531</v>
      </c>
      <c r="L16" s="109">
        <v>9113</v>
      </c>
      <c r="M16" s="110">
        <v>8418</v>
      </c>
      <c r="N16" s="100">
        <v>6957</v>
      </c>
      <c r="O16" s="110">
        <v>3860</v>
      </c>
      <c r="P16" s="100">
        <v>3097</v>
      </c>
      <c r="Q16" s="100">
        <f>SUM(R16:S16)</f>
        <v>6898</v>
      </c>
      <c r="R16" s="100">
        <f>SUM(R41,R51,R61,R83)</f>
        <v>3760</v>
      </c>
      <c r="S16" s="100">
        <f>SUM(S41,S51,S61,S83)</f>
        <v>3138</v>
      </c>
      <c r="T16" s="82" t="s">
        <v>31</v>
      </c>
    </row>
    <row r="17" spans="1:25" ht="15.95" customHeight="1" x14ac:dyDescent="0.5">
      <c r="A17" s="2"/>
      <c r="B17" s="2" t="s">
        <v>30</v>
      </c>
      <c r="C17" s="2"/>
      <c r="D17" s="86"/>
      <c r="E17" s="108">
        <v>43112</v>
      </c>
      <c r="F17" s="110">
        <v>21530</v>
      </c>
      <c r="G17" s="100">
        <v>21582</v>
      </c>
      <c r="H17" s="109">
        <v>36273</v>
      </c>
      <c r="I17" s="110">
        <v>21172</v>
      </c>
      <c r="J17" s="100">
        <v>15101</v>
      </c>
      <c r="K17" s="109">
        <f>SUM(L17:M17)</f>
        <v>35742</v>
      </c>
      <c r="L17" s="110">
        <v>18346</v>
      </c>
      <c r="M17" s="100">
        <v>17396</v>
      </c>
      <c r="N17" s="109">
        <v>34083</v>
      </c>
      <c r="O17" s="110">
        <v>17540</v>
      </c>
      <c r="P17" s="100">
        <v>16543</v>
      </c>
      <c r="Q17" s="100">
        <f>SUM(R17:S17)</f>
        <v>34741</v>
      </c>
      <c r="R17" s="100">
        <f>SUM(R42,R52,R62,R84)</f>
        <v>17930</v>
      </c>
      <c r="S17" s="100">
        <f>SUM(S42,S52,S62,S84)</f>
        <v>16811</v>
      </c>
      <c r="T17" s="82" t="s">
        <v>29</v>
      </c>
    </row>
    <row r="18" spans="1:25" ht="15.95" customHeight="1" x14ac:dyDescent="0.5">
      <c r="A18" s="2"/>
      <c r="B18" s="2" t="s">
        <v>28</v>
      </c>
      <c r="C18" s="2"/>
      <c r="D18" s="86"/>
      <c r="E18" s="108">
        <v>17719</v>
      </c>
      <c r="F18" s="110">
        <v>9547</v>
      </c>
      <c r="G18" s="100">
        <v>8172</v>
      </c>
      <c r="H18" s="108">
        <v>11667</v>
      </c>
      <c r="I18" s="110">
        <v>7008</v>
      </c>
      <c r="J18" s="100">
        <v>4659</v>
      </c>
      <c r="K18" s="109">
        <f>SUM(L18:M18)</f>
        <v>11674</v>
      </c>
      <c r="L18" s="110">
        <v>6092</v>
      </c>
      <c r="M18" s="100">
        <v>5582</v>
      </c>
      <c r="N18" s="108">
        <v>10902</v>
      </c>
      <c r="O18" s="110">
        <v>5681</v>
      </c>
      <c r="P18" s="100">
        <v>5221</v>
      </c>
      <c r="Q18" s="100">
        <f>SUM(R18:S18)</f>
        <v>12074</v>
      </c>
      <c r="R18" s="100">
        <f>SUM(R43,R53,R63,R85)</f>
        <v>6244</v>
      </c>
      <c r="S18" s="100">
        <f>SUM(S43,S53,S63,S85)</f>
        <v>5830</v>
      </c>
      <c r="T18" s="82" t="s">
        <v>26</v>
      </c>
    </row>
    <row r="19" spans="1:25" ht="6" customHeight="1" x14ac:dyDescent="0.5">
      <c r="A19" s="2"/>
      <c r="B19" s="2"/>
      <c r="C19" s="2"/>
      <c r="D19" s="86"/>
      <c r="E19" s="108"/>
      <c r="F19" s="108"/>
      <c r="G19" s="108"/>
      <c r="H19" s="108"/>
      <c r="I19" s="108"/>
      <c r="J19" s="108"/>
      <c r="K19" s="109"/>
      <c r="L19" s="108"/>
      <c r="M19" s="108"/>
      <c r="N19" s="108"/>
      <c r="O19" s="108"/>
      <c r="P19" s="108"/>
      <c r="Q19" s="107"/>
      <c r="R19" s="107"/>
      <c r="S19" s="106"/>
      <c r="T19" s="82"/>
    </row>
    <row r="20" spans="1:25" s="81" customFormat="1" ht="15" customHeight="1" x14ac:dyDescent="0.5">
      <c r="A20" s="2"/>
      <c r="B20" s="105" t="s">
        <v>15</v>
      </c>
      <c r="C20" s="2"/>
      <c r="D20" s="86"/>
      <c r="E20" s="98" t="s">
        <v>46</v>
      </c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6"/>
      <c r="T20" s="104" t="s">
        <v>45</v>
      </c>
      <c r="W20" s="75"/>
      <c r="X20" s="75"/>
      <c r="Y20" s="75"/>
    </row>
    <row r="21" spans="1:25" s="81" customFormat="1" ht="15.95" customHeight="1" x14ac:dyDescent="0.5">
      <c r="A21" s="97" t="s">
        <v>44</v>
      </c>
      <c r="B21" s="97"/>
      <c r="C21" s="97"/>
      <c r="D21" s="96"/>
      <c r="E21" s="103">
        <f>SUM(E22:E25)</f>
        <v>769</v>
      </c>
      <c r="F21" s="102">
        <f>SUM(F22:F25)</f>
        <v>316</v>
      </c>
      <c r="G21" s="102">
        <f>SUM(G22:G25)</f>
        <v>453</v>
      </c>
      <c r="H21" s="102">
        <f>SUM(H22:H25)</f>
        <v>807</v>
      </c>
      <c r="I21" s="102">
        <f>SUM(I22:I25)</f>
        <v>319</v>
      </c>
      <c r="J21" s="102">
        <f>SUM(J22:J25)</f>
        <v>488</v>
      </c>
      <c r="K21" s="102">
        <f>SUM(K22:K25)</f>
        <v>834</v>
      </c>
      <c r="L21" s="102">
        <f>SUM(L22:L25)</f>
        <v>351</v>
      </c>
      <c r="M21" s="102">
        <f>SUM(M22:M25)</f>
        <v>483</v>
      </c>
      <c r="N21" s="102">
        <f>SUM(N22:N25)</f>
        <v>853</v>
      </c>
      <c r="O21" s="102">
        <f>SUM(O22:O25)</f>
        <v>350</v>
      </c>
      <c r="P21" s="102">
        <f>SUM(P22:P25)</f>
        <v>503</v>
      </c>
      <c r="Q21" s="102">
        <f>SUM(Q22:Q25)</f>
        <v>870</v>
      </c>
      <c r="R21" s="102">
        <f>SUM(R22:R25)</f>
        <v>344</v>
      </c>
      <c r="S21" s="102">
        <f>SUM(S22:S25)</f>
        <v>526</v>
      </c>
      <c r="T21" s="93" t="s">
        <v>43</v>
      </c>
    </row>
    <row r="22" spans="1:25" s="81" customFormat="1" ht="15.95" customHeight="1" x14ac:dyDescent="0.5">
      <c r="A22" s="77"/>
      <c r="B22" s="77" t="s">
        <v>12</v>
      </c>
      <c r="C22" s="77"/>
      <c r="D22" s="99"/>
      <c r="E22" s="101">
        <v>184</v>
      </c>
      <c r="F22" s="100">
        <v>79</v>
      </c>
      <c r="G22" s="100">
        <v>105</v>
      </c>
      <c r="H22" s="100">
        <v>233</v>
      </c>
      <c r="I22" s="100">
        <v>95</v>
      </c>
      <c r="J22" s="100">
        <v>138</v>
      </c>
      <c r="K22" s="100">
        <v>297</v>
      </c>
      <c r="L22" s="100">
        <v>140</v>
      </c>
      <c r="M22" s="100">
        <v>157</v>
      </c>
      <c r="N22" s="100">
        <v>338</v>
      </c>
      <c r="O22" s="100">
        <v>141</v>
      </c>
      <c r="P22" s="100">
        <v>197</v>
      </c>
      <c r="Q22" s="100">
        <f>SUM(R22:S22)</f>
        <v>528</v>
      </c>
      <c r="R22" s="100">
        <f>R66+R88</f>
        <v>217</v>
      </c>
      <c r="S22" s="100">
        <f>311+0</f>
        <v>311</v>
      </c>
      <c r="T22" s="91" t="s">
        <v>42</v>
      </c>
    </row>
    <row r="23" spans="1:25" s="81" customFormat="1" ht="15.95" customHeight="1" x14ac:dyDescent="0.5">
      <c r="A23" s="2"/>
      <c r="B23" s="2" t="s">
        <v>11</v>
      </c>
      <c r="C23" s="2"/>
      <c r="D23" s="86"/>
      <c r="E23" s="101">
        <v>570</v>
      </c>
      <c r="F23" s="100">
        <v>229</v>
      </c>
      <c r="G23" s="100">
        <v>341</v>
      </c>
      <c r="H23" s="100">
        <v>572</v>
      </c>
      <c r="I23" s="100">
        <v>223</v>
      </c>
      <c r="J23" s="100">
        <v>349</v>
      </c>
      <c r="K23" s="100">
        <v>535</v>
      </c>
      <c r="L23" s="100">
        <v>210</v>
      </c>
      <c r="M23" s="100">
        <v>325</v>
      </c>
      <c r="N23" s="100">
        <v>513</v>
      </c>
      <c r="O23" s="100">
        <v>208</v>
      </c>
      <c r="P23" s="100">
        <v>305</v>
      </c>
      <c r="Q23" s="100">
        <f>SUM(R23:S23)</f>
        <v>342</v>
      </c>
      <c r="R23" s="100">
        <f>R67+R89</f>
        <v>127</v>
      </c>
      <c r="S23" s="100">
        <f>210+5</f>
        <v>215</v>
      </c>
      <c r="T23" s="91" t="s">
        <v>41</v>
      </c>
    </row>
    <row r="24" spans="1:25" s="81" customFormat="1" ht="15.95" customHeight="1" x14ac:dyDescent="0.5">
      <c r="A24" s="77"/>
      <c r="B24" s="77" t="s">
        <v>40</v>
      </c>
      <c r="C24" s="77"/>
      <c r="D24" s="99"/>
      <c r="E24" s="101">
        <v>15</v>
      </c>
      <c r="F24" s="100">
        <v>8</v>
      </c>
      <c r="G24" s="100">
        <v>7</v>
      </c>
      <c r="H24" s="100">
        <v>2</v>
      </c>
      <c r="I24" s="100">
        <v>1</v>
      </c>
      <c r="J24" s="100">
        <v>1</v>
      </c>
      <c r="K24" s="100">
        <v>2</v>
      </c>
      <c r="L24" s="100">
        <v>1</v>
      </c>
      <c r="M24" s="100">
        <v>1</v>
      </c>
      <c r="N24" s="100">
        <v>2</v>
      </c>
      <c r="O24" s="100">
        <v>1</v>
      </c>
      <c r="P24" s="100">
        <v>1</v>
      </c>
      <c r="Q24" s="84" t="s">
        <v>27</v>
      </c>
      <c r="R24" s="84" t="s">
        <v>27</v>
      </c>
      <c r="S24" s="84" t="s">
        <v>27</v>
      </c>
      <c r="T24" s="91" t="s">
        <v>39</v>
      </c>
    </row>
    <row r="25" spans="1:25" s="81" customFormat="1" ht="15.95" customHeight="1" x14ac:dyDescent="0.5">
      <c r="A25" s="77"/>
      <c r="B25" s="77" t="s">
        <v>8</v>
      </c>
      <c r="C25" s="77"/>
      <c r="D25" s="99"/>
      <c r="E25" s="85" t="s">
        <v>27</v>
      </c>
      <c r="F25" s="84" t="s">
        <v>27</v>
      </c>
      <c r="G25" s="84" t="s">
        <v>27</v>
      </c>
      <c r="H25" s="84" t="s">
        <v>27</v>
      </c>
      <c r="I25" s="84" t="s">
        <v>27</v>
      </c>
      <c r="J25" s="84" t="s">
        <v>27</v>
      </c>
      <c r="K25" s="84" t="s">
        <v>27</v>
      </c>
      <c r="L25" s="84" t="s">
        <v>27</v>
      </c>
      <c r="M25" s="84" t="s">
        <v>27</v>
      </c>
      <c r="N25" s="84" t="s">
        <v>27</v>
      </c>
      <c r="O25" s="84" t="s">
        <v>27</v>
      </c>
      <c r="P25" s="84" t="s">
        <v>27</v>
      </c>
      <c r="Q25" s="84" t="s">
        <v>27</v>
      </c>
      <c r="R25" s="84" t="s">
        <v>27</v>
      </c>
      <c r="S25" s="84" t="s">
        <v>27</v>
      </c>
      <c r="T25" s="91" t="s">
        <v>38</v>
      </c>
    </row>
    <row r="26" spans="1:25" s="81" customFormat="1" ht="15" customHeight="1" x14ac:dyDescent="0.5">
      <c r="A26" s="2"/>
      <c r="B26" s="2"/>
      <c r="C26" s="2"/>
      <c r="D26" s="86"/>
      <c r="E26" s="98" t="s">
        <v>37</v>
      </c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6"/>
      <c r="T26" s="91"/>
    </row>
    <row r="27" spans="1:25" s="81" customFormat="1" ht="15.95" customHeight="1" x14ac:dyDescent="0.5">
      <c r="A27" s="97" t="s">
        <v>36</v>
      </c>
      <c r="B27" s="97"/>
      <c r="C27" s="97"/>
      <c r="D27" s="96"/>
      <c r="E27" s="95">
        <f>SUM(E28:E31)</f>
        <v>20425</v>
      </c>
      <c r="F27" s="94">
        <f>SUM(F28:F31)</f>
        <v>8868</v>
      </c>
      <c r="G27" s="94">
        <f>SUM(G28:G31)</f>
        <v>11557</v>
      </c>
      <c r="H27" s="94">
        <f>SUM(H28:H31)</f>
        <v>19710</v>
      </c>
      <c r="I27" s="94">
        <f>SUM(I28:I31)</f>
        <v>8450</v>
      </c>
      <c r="J27" s="94">
        <f>SUM(J28:J31)</f>
        <v>11260</v>
      </c>
      <c r="K27" s="94">
        <f>SUM(K28:K31)</f>
        <v>19206</v>
      </c>
      <c r="L27" s="94">
        <f>SUM(L28:L31)</f>
        <v>8257</v>
      </c>
      <c r="M27" s="94">
        <f>SUM(M28:M31)</f>
        <v>10949</v>
      </c>
      <c r="N27" s="94">
        <f>SUM(N28:N31)</f>
        <v>18241</v>
      </c>
      <c r="O27" s="94">
        <f>SUM(O28:O31)</f>
        <v>7707</v>
      </c>
      <c r="P27" s="94">
        <f>SUM(P28:P31)</f>
        <v>10534</v>
      </c>
      <c r="Q27" s="94">
        <f>SUM(Q28:Q31)</f>
        <v>18292</v>
      </c>
      <c r="R27" s="94">
        <f>SUM(R28:R31)</f>
        <v>8059</v>
      </c>
      <c r="S27" s="94">
        <f>SUM(S28:S31)</f>
        <v>10233</v>
      </c>
      <c r="T27" s="93" t="s">
        <v>35</v>
      </c>
    </row>
    <row r="28" spans="1:25" s="81" customFormat="1" ht="15.95" customHeight="1" x14ac:dyDescent="0.5">
      <c r="A28" s="2"/>
      <c r="B28" s="2" t="s">
        <v>34</v>
      </c>
      <c r="C28" s="2"/>
      <c r="D28" s="86"/>
      <c r="E28" s="92">
        <v>9564</v>
      </c>
      <c r="F28" s="88">
        <v>3739</v>
      </c>
      <c r="G28" s="87">
        <v>5825</v>
      </c>
      <c r="H28" s="89">
        <v>9458</v>
      </c>
      <c r="I28" s="88">
        <v>3666</v>
      </c>
      <c r="J28" s="87">
        <v>5792</v>
      </c>
      <c r="K28" s="89">
        <v>9262</v>
      </c>
      <c r="L28" s="88">
        <v>3589</v>
      </c>
      <c r="M28" s="87">
        <v>5673</v>
      </c>
      <c r="N28" s="89">
        <v>8284</v>
      </c>
      <c r="O28" s="88">
        <v>3100</v>
      </c>
      <c r="P28" s="87">
        <v>5184</v>
      </c>
      <c r="Q28" s="87">
        <f>SUM(R28:S28)</f>
        <v>9947</v>
      </c>
      <c r="R28" s="87">
        <f>SUM(R70,R93)</f>
        <v>4679</v>
      </c>
      <c r="S28" s="87">
        <f>SUM(S70,S93)</f>
        <v>5268</v>
      </c>
      <c r="T28" s="91" t="s">
        <v>33</v>
      </c>
    </row>
    <row r="29" spans="1:25" s="81" customFormat="1" ht="15.95" customHeight="1" x14ac:dyDescent="0.5">
      <c r="A29" s="2"/>
      <c r="B29" s="2" t="s">
        <v>32</v>
      </c>
      <c r="C29" s="2"/>
      <c r="D29" s="86"/>
      <c r="E29" s="90">
        <v>10861</v>
      </c>
      <c r="F29" s="88">
        <v>5129</v>
      </c>
      <c r="G29" s="88">
        <v>5732</v>
      </c>
      <c r="H29" s="87">
        <v>10252</v>
      </c>
      <c r="I29" s="89">
        <v>4784</v>
      </c>
      <c r="J29" s="88">
        <v>5468</v>
      </c>
      <c r="K29" s="87">
        <v>9944</v>
      </c>
      <c r="L29" s="89">
        <v>4668</v>
      </c>
      <c r="M29" s="88">
        <v>5276</v>
      </c>
      <c r="N29" s="87">
        <v>9957</v>
      </c>
      <c r="O29" s="88">
        <v>4607</v>
      </c>
      <c r="P29" s="87">
        <v>5350</v>
      </c>
      <c r="Q29" s="87">
        <f>SUM(R29:S29)</f>
        <v>8345</v>
      </c>
      <c r="R29" s="87">
        <f>SUM(R71,R94)</f>
        <v>3380</v>
      </c>
      <c r="S29" s="87">
        <f>SUM(S71,S94)</f>
        <v>4965</v>
      </c>
      <c r="T29" s="82" t="s">
        <v>31</v>
      </c>
    </row>
    <row r="30" spans="1:25" s="81" customFormat="1" ht="15.95" customHeight="1" x14ac:dyDescent="0.5">
      <c r="A30" s="2"/>
      <c r="B30" s="2" t="s">
        <v>30</v>
      </c>
      <c r="C30" s="2"/>
      <c r="D30" s="86"/>
      <c r="E30" s="85" t="s">
        <v>27</v>
      </c>
      <c r="F30" s="84" t="s">
        <v>27</v>
      </c>
      <c r="G30" s="84" t="s">
        <v>27</v>
      </c>
      <c r="H30" s="84" t="s">
        <v>27</v>
      </c>
      <c r="I30" s="84" t="s">
        <v>27</v>
      </c>
      <c r="J30" s="84" t="s">
        <v>27</v>
      </c>
      <c r="K30" s="84" t="s">
        <v>27</v>
      </c>
      <c r="L30" s="84" t="s">
        <v>27</v>
      </c>
      <c r="M30" s="84" t="s">
        <v>27</v>
      </c>
      <c r="N30" s="84" t="s">
        <v>27</v>
      </c>
      <c r="O30" s="84" t="s">
        <v>27</v>
      </c>
      <c r="P30" s="84" t="s">
        <v>27</v>
      </c>
      <c r="Q30" s="83" t="s">
        <v>27</v>
      </c>
      <c r="R30" s="83" t="s">
        <v>27</v>
      </c>
      <c r="S30" s="83" t="s">
        <v>27</v>
      </c>
      <c r="T30" s="82" t="s">
        <v>29</v>
      </c>
    </row>
    <row r="31" spans="1:25" s="81" customFormat="1" ht="15.95" customHeight="1" x14ac:dyDescent="0.5">
      <c r="A31" s="2"/>
      <c r="B31" s="2" t="s">
        <v>28</v>
      </c>
      <c r="C31" s="2"/>
      <c r="D31" s="86"/>
      <c r="E31" s="85" t="s">
        <v>27</v>
      </c>
      <c r="F31" s="84" t="s">
        <v>27</v>
      </c>
      <c r="G31" s="84" t="s">
        <v>27</v>
      </c>
      <c r="H31" s="84" t="s">
        <v>27</v>
      </c>
      <c r="I31" s="84" t="s">
        <v>27</v>
      </c>
      <c r="J31" s="84" t="s">
        <v>27</v>
      </c>
      <c r="K31" s="84" t="s">
        <v>27</v>
      </c>
      <c r="L31" s="84" t="s">
        <v>27</v>
      </c>
      <c r="M31" s="84" t="s">
        <v>27</v>
      </c>
      <c r="N31" s="84" t="s">
        <v>27</v>
      </c>
      <c r="O31" s="84" t="s">
        <v>27</v>
      </c>
      <c r="P31" s="84" t="s">
        <v>27</v>
      </c>
      <c r="Q31" s="83" t="s">
        <v>27</v>
      </c>
      <c r="R31" s="83" t="s">
        <v>27</v>
      </c>
      <c r="S31" s="83" t="s">
        <v>27</v>
      </c>
      <c r="T31" s="82" t="s">
        <v>26</v>
      </c>
    </row>
    <row r="32" spans="1:25" ht="6" customHeight="1" x14ac:dyDescent="0.5"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79"/>
      <c r="R32" s="79"/>
      <c r="S32" s="79"/>
      <c r="T32" s="78"/>
    </row>
    <row r="33" spans="2:26" s="76" customFormat="1" ht="15.95" customHeight="1" x14ac:dyDescent="0.5">
      <c r="B33" s="77" t="s">
        <v>25</v>
      </c>
      <c r="C33" s="76" t="s">
        <v>24</v>
      </c>
      <c r="J33" s="76" t="s">
        <v>23</v>
      </c>
      <c r="K33" s="76" t="s">
        <v>22</v>
      </c>
      <c r="Q33" s="3"/>
      <c r="R33" s="3"/>
      <c r="S33" s="3"/>
      <c r="T33" s="2"/>
    </row>
    <row r="34" spans="2:26" s="76" customFormat="1" ht="15.95" customHeight="1" x14ac:dyDescent="0.5">
      <c r="B34" s="77" t="s">
        <v>21</v>
      </c>
      <c r="C34" s="76" t="s">
        <v>20</v>
      </c>
      <c r="K34" s="76" t="s">
        <v>19</v>
      </c>
      <c r="Q34" s="3"/>
      <c r="R34" s="3"/>
      <c r="S34" s="3"/>
      <c r="T34" s="2"/>
    </row>
    <row r="35" spans="2:26" ht="15.95" customHeight="1" x14ac:dyDescent="0.5">
      <c r="B35" s="75"/>
      <c r="C35" s="75"/>
    </row>
    <row r="36" spans="2:26" ht="15.95" customHeight="1" x14ac:dyDescent="0.5">
      <c r="R36" s="7" t="s">
        <v>6</v>
      </c>
      <c r="S36" s="6" t="s">
        <v>5</v>
      </c>
    </row>
    <row r="37" spans="2:26" ht="15.95" customHeight="1" x14ac:dyDescent="0.25">
      <c r="B37" s="71" t="s">
        <v>18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8">
        <f>R37+S37</f>
        <v>9</v>
      </c>
      <c r="R37" s="68">
        <v>3</v>
      </c>
      <c r="S37" s="68">
        <v>6</v>
      </c>
      <c r="T37" s="74" t="s">
        <v>12</v>
      </c>
      <c r="X37" s="73"/>
      <c r="Y37" s="73"/>
      <c r="Z37" s="73"/>
    </row>
    <row r="38" spans="2:26" ht="15.95" customHeight="1" x14ac:dyDescent="0.25">
      <c r="B38" s="71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8">
        <f>R38+S38</f>
        <v>6</v>
      </c>
      <c r="R38" s="68">
        <v>1</v>
      </c>
      <c r="S38" s="68">
        <v>5</v>
      </c>
      <c r="T38" s="72" t="s">
        <v>11</v>
      </c>
      <c r="X38" s="11"/>
      <c r="Y38" s="11"/>
      <c r="Z38" s="11"/>
    </row>
    <row r="39" spans="2:26" ht="15.95" customHeight="1" x14ac:dyDescent="0.25">
      <c r="B39" s="71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6">
        <f>SUM(Q37:Q38)</f>
        <v>15</v>
      </c>
      <c r="R39" s="66">
        <f>SUM(R37:R38)</f>
        <v>4</v>
      </c>
      <c r="S39" s="66">
        <f>SUM(S37:S38)</f>
        <v>11</v>
      </c>
      <c r="T39" s="70"/>
      <c r="X39" s="11"/>
      <c r="Y39" s="11"/>
      <c r="Z39" s="11"/>
    </row>
    <row r="40" spans="2:26" ht="15.95" customHeight="1" x14ac:dyDescent="0.25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9" t="s">
        <v>9</v>
      </c>
      <c r="R40" s="69" t="s">
        <v>9</v>
      </c>
      <c r="S40" s="69" t="s">
        <v>9</v>
      </c>
      <c r="T40" s="5" t="s">
        <v>4</v>
      </c>
      <c r="W40" s="61"/>
      <c r="X40" s="11"/>
      <c r="Y40" s="11"/>
      <c r="Z40" s="11"/>
    </row>
    <row r="41" spans="2:26" ht="15.95" customHeight="1" x14ac:dyDescent="0.25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9" t="s">
        <v>9</v>
      </c>
      <c r="R41" s="69" t="s">
        <v>9</v>
      </c>
      <c r="S41" s="69" t="s">
        <v>9</v>
      </c>
      <c r="T41" s="5" t="s">
        <v>3</v>
      </c>
      <c r="W41" s="61"/>
      <c r="X41" s="61"/>
      <c r="Y41" s="61"/>
      <c r="Z41" s="61"/>
    </row>
    <row r="42" spans="2:26" ht="15.95" customHeight="1" x14ac:dyDescent="0.25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8">
        <f>R42+S42</f>
        <v>190</v>
      </c>
      <c r="R42" s="68">
        <v>93</v>
      </c>
      <c r="S42" s="68">
        <v>97</v>
      </c>
      <c r="T42" s="5" t="s">
        <v>2</v>
      </c>
      <c r="W42" s="61"/>
      <c r="X42" s="61"/>
      <c r="Y42" s="61"/>
      <c r="Z42" s="61"/>
    </row>
    <row r="43" spans="2:26" ht="15.95" customHeight="1" x14ac:dyDescent="0.25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8">
        <f>R43+S43</f>
        <v>66</v>
      </c>
      <c r="R43" s="68">
        <v>29</v>
      </c>
      <c r="S43" s="68">
        <v>37</v>
      </c>
      <c r="T43" s="5" t="s">
        <v>1</v>
      </c>
      <c r="X43" s="61"/>
      <c r="Y43" s="61"/>
      <c r="Z43" s="61"/>
    </row>
    <row r="44" spans="2:26" ht="15.95" customHeight="1" x14ac:dyDescent="0.25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6">
        <f>SUM(Q42:Q43)</f>
        <v>256</v>
      </c>
      <c r="R44" s="66">
        <f>SUM(R42:R43)</f>
        <v>122</v>
      </c>
      <c r="S44" s="66">
        <f>SUM(S42:S43)</f>
        <v>134</v>
      </c>
      <c r="T44" s="5"/>
      <c r="X44" s="61"/>
      <c r="Y44" s="61"/>
      <c r="Z44" s="61"/>
    </row>
    <row r="45" spans="2:26" s="26" customFormat="1" ht="15.95" customHeight="1" x14ac:dyDescent="0.25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4"/>
      <c r="R45" s="7" t="s">
        <v>6</v>
      </c>
      <c r="S45" s="6" t="s">
        <v>5</v>
      </c>
      <c r="T45" s="27"/>
      <c r="W45" s="63"/>
      <c r="X45" s="61"/>
      <c r="Y45" s="61"/>
      <c r="Z45" s="61"/>
    </row>
    <row r="46" spans="2:26" ht="15.95" customHeight="1" x14ac:dyDescent="0.25">
      <c r="B46" s="57" t="s">
        <v>17</v>
      </c>
      <c r="C46" s="57"/>
      <c r="D46" s="57"/>
      <c r="E46" s="57"/>
      <c r="F46" s="57"/>
      <c r="G46" s="57"/>
      <c r="H46" s="57"/>
      <c r="I46" s="57" t="s">
        <v>17</v>
      </c>
      <c r="J46" s="57"/>
      <c r="K46" s="57"/>
      <c r="L46" s="57"/>
      <c r="M46" s="57"/>
      <c r="N46" s="57"/>
      <c r="O46" s="57"/>
      <c r="P46" s="57"/>
      <c r="Q46" s="58">
        <f>R46+S46</f>
        <v>709</v>
      </c>
      <c r="R46" s="58">
        <v>306</v>
      </c>
      <c r="S46" s="58">
        <v>403</v>
      </c>
      <c r="T46" s="62" t="s">
        <v>12</v>
      </c>
      <c r="X46" s="61"/>
      <c r="Y46" s="61"/>
      <c r="Z46" s="61"/>
    </row>
    <row r="47" spans="2:26" ht="15.95" customHeight="1" x14ac:dyDescent="0.25"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8">
        <f>R47+S47</f>
        <v>1026</v>
      </c>
      <c r="R47" s="58">
        <v>367</v>
      </c>
      <c r="S47" s="58">
        <v>659</v>
      </c>
      <c r="T47" s="60" t="s">
        <v>11</v>
      </c>
      <c r="X47" s="61"/>
      <c r="Y47" s="61"/>
      <c r="Z47" s="61"/>
    </row>
    <row r="48" spans="2:26" ht="15.95" customHeight="1" x14ac:dyDescent="0.25"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8">
        <f>R48+S48</f>
        <v>12</v>
      </c>
      <c r="R48" s="58">
        <v>8</v>
      </c>
      <c r="S48" s="58">
        <v>4</v>
      </c>
      <c r="T48" s="60" t="s">
        <v>10</v>
      </c>
      <c r="X48" s="61"/>
      <c r="Y48" s="61"/>
      <c r="Z48" s="61"/>
    </row>
    <row r="49" spans="2:27" ht="15.95" customHeight="1" x14ac:dyDescent="0.5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6">
        <f>SUM(Q46:Q48)</f>
        <v>1747</v>
      </c>
      <c r="R49" s="56">
        <f>SUM(R46:R48)</f>
        <v>681</v>
      </c>
      <c r="S49" s="56">
        <f>SUM(S46:S48)</f>
        <v>1066</v>
      </c>
      <c r="T49" s="60"/>
      <c r="X49" s="11"/>
      <c r="Y49" s="11"/>
      <c r="Z49" s="11"/>
    </row>
    <row r="50" spans="2:27" ht="15.95" customHeight="1" x14ac:dyDescent="0.5">
      <c r="Q50" s="59" t="s">
        <v>9</v>
      </c>
      <c r="R50" s="59" t="s">
        <v>9</v>
      </c>
      <c r="S50" s="59" t="s">
        <v>9</v>
      </c>
      <c r="T50" s="5" t="s">
        <v>4</v>
      </c>
      <c r="X50" s="11"/>
      <c r="Y50" s="11"/>
      <c r="Z50" s="11"/>
    </row>
    <row r="51" spans="2:27" ht="15.95" customHeight="1" x14ac:dyDescent="0.5"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8">
        <v>3514</v>
      </c>
      <c r="R51" s="58">
        <v>1973</v>
      </c>
      <c r="S51" s="58">
        <v>1541</v>
      </c>
      <c r="T51" s="5" t="s">
        <v>3</v>
      </c>
      <c r="X51" s="11"/>
      <c r="Y51" s="11"/>
      <c r="Z51" s="11"/>
    </row>
    <row r="52" spans="2:27" ht="15.95" customHeight="1" x14ac:dyDescent="0.5"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8">
        <v>18070</v>
      </c>
      <c r="R52" s="58">
        <v>9409</v>
      </c>
      <c r="S52" s="58">
        <v>8661</v>
      </c>
      <c r="T52" s="5" t="s">
        <v>2</v>
      </c>
      <c r="X52" s="11"/>
      <c r="Y52" s="11"/>
      <c r="Z52" s="11"/>
    </row>
    <row r="53" spans="2:27" ht="15.95" customHeight="1" x14ac:dyDescent="0.5"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8">
        <v>5595</v>
      </c>
      <c r="R53" s="58">
        <v>2888</v>
      </c>
      <c r="S53" s="58">
        <v>2707</v>
      </c>
      <c r="T53" s="5" t="s">
        <v>1</v>
      </c>
      <c r="X53" s="11"/>
      <c r="Y53" s="11"/>
      <c r="Z53" s="11"/>
    </row>
    <row r="54" spans="2:27" ht="15.95" customHeight="1" x14ac:dyDescent="0.5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6">
        <f>SUM(Q51:Q53)</f>
        <v>27179</v>
      </c>
      <c r="R54" s="56">
        <f>SUM(R51:R53)</f>
        <v>14270</v>
      </c>
      <c r="S54" s="56">
        <f>SUM(S51:S53)</f>
        <v>12909</v>
      </c>
      <c r="T54" s="5"/>
      <c r="X54" s="11"/>
      <c r="Y54" s="11"/>
      <c r="Z54" s="11"/>
    </row>
    <row r="55" spans="2:27" ht="15.95" customHeight="1" x14ac:dyDescent="0.5">
      <c r="Q55" s="51"/>
      <c r="R55" s="7" t="s">
        <v>6</v>
      </c>
      <c r="S55" s="6" t="s">
        <v>5</v>
      </c>
      <c r="T55" s="27"/>
    </row>
    <row r="56" spans="2:27" ht="15.95" customHeight="1" x14ac:dyDescent="0.5">
      <c r="B56" s="53" t="s">
        <v>16</v>
      </c>
      <c r="C56" s="53"/>
      <c r="D56" s="53"/>
      <c r="E56" s="53"/>
      <c r="F56" s="53"/>
      <c r="G56" s="53"/>
      <c r="H56" s="53"/>
      <c r="I56" s="53" t="s">
        <v>16</v>
      </c>
      <c r="J56" s="53"/>
      <c r="K56" s="53"/>
      <c r="L56" s="53"/>
      <c r="M56" s="53"/>
      <c r="N56" s="53"/>
      <c r="O56" s="53"/>
      <c r="P56" s="53"/>
      <c r="Q56" s="24">
        <v>368</v>
      </c>
      <c r="R56" s="24">
        <v>162</v>
      </c>
      <c r="S56" s="24">
        <v>206</v>
      </c>
      <c r="T56" s="25" t="s">
        <v>12</v>
      </c>
    </row>
    <row r="57" spans="2:27" ht="15.95" customHeight="1" x14ac:dyDescent="0.5"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24">
        <v>768</v>
      </c>
      <c r="R57" s="24">
        <v>292</v>
      </c>
      <c r="S57" s="24">
        <v>476</v>
      </c>
      <c r="T57" s="20" t="s">
        <v>11</v>
      </c>
    </row>
    <row r="58" spans="2:27" ht="15.95" customHeight="1" x14ac:dyDescent="0.25"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24"/>
      <c r="R58" s="24" t="s">
        <v>9</v>
      </c>
      <c r="S58" s="24" t="s">
        <v>9</v>
      </c>
      <c r="T58" s="20" t="s">
        <v>10</v>
      </c>
      <c r="X58" s="52"/>
      <c r="Y58" s="52"/>
      <c r="Z58" s="52"/>
      <c r="AA58" s="52"/>
    </row>
    <row r="59" spans="2:27" ht="15.95" customHeight="1" x14ac:dyDescent="0.25"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22">
        <f>SUM(Q56:Q58)</f>
        <v>1136</v>
      </c>
      <c r="R59" s="22">
        <f>SUM(R56:R58)</f>
        <v>454</v>
      </c>
      <c r="S59" s="22">
        <f>SUM(S56:S58)</f>
        <v>682</v>
      </c>
      <c r="T59" s="20"/>
      <c r="X59" s="52"/>
      <c r="Y59" s="52"/>
      <c r="Z59" s="52"/>
      <c r="AA59" s="52"/>
    </row>
    <row r="60" spans="2:27" ht="15.95" customHeight="1" x14ac:dyDescent="0.5">
      <c r="Q60" s="55" t="s">
        <v>9</v>
      </c>
      <c r="R60" s="55" t="s">
        <v>9</v>
      </c>
      <c r="S60" s="55" t="s">
        <v>9</v>
      </c>
      <c r="T60" s="5" t="s">
        <v>4</v>
      </c>
    </row>
    <row r="61" spans="2:27" ht="15.95" customHeight="1" x14ac:dyDescent="0.5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24">
        <f>R61+S61</f>
        <v>2425</v>
      </c>
      <c r="R61" s="24">
        <v>1241</v>
      </c>
      <c r="S61" s="24">
        <v>1184</v>
      </c>
      <c r="T61" s="5" t="s">
        <v>3</v>
      </c>
    </row>
    <row r="62" spans="2:27" ht="15.95" customHeight="1" x14ac:dyDescent="0.5"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24">
        <f>R62+S62</f>
        <v>12277</v>
      </c>
      <c r="R62" s="24">
        <v>6273</v>
      </c>
      <c r="S62" s="24">
        <v>6004</v>
      </c>
      <c r="T62" s="5" t="s">
        <v>2</v>
      </c>
      <c r="X62" s="54"/>
      <c r="Y62" s="54"/>
      <c r="Z62" s="54"/>
      <c r="AA62" s="54"/>
    </row>
    <row r="63" spans="2:27" ht="15.95" customHeight="1" x14ac:dyDescent="0.25"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24">
        <f>R63+S63</f>
        <v>3694</v>
      </c>
      <c r="R63" s="24">
        <v>1895</v>
      </c>
      <c r="S63" s="24">
        <v>1799</v>
      </c>
      <c r="T63" s="5" t="s">
        <v>1</v>
      </c>
      <c r="X63" s="52"/>
      <c r="Y63" s="52"/>
      <c r="Z63" s="52"/>
      <c r="AA63" s="52"/>
    </row>
    <row r="64" spans="2:27" ht="15.95" customHeight="1" x14ac:dyDescent="0.25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22">
        <f>SUM(Q61:Q63)</f>
        <v>18396</v>
      </c>
      <c r="R64" s="22">
        <f>SUM(R61:R63)</f>
        <v>9409</v>
      </c>
      <c r="S64" s="22">
        <f>SUM(S61:S63)</f>
        <v>8987</v>
      </c>
      <c r="T64" s="5"/>
      <c r="X64" s="52"/>
      <c r="Y64" s="52"/>
      <c r="Z64" s="52"/>
      <c r="AA64" s="52"/>
    </row>
    <row r="65" spans="2:20" ht="15.95" customHeight="1" x14ac:dyDescent="0.5">
      <c r="Q65" s="51"/>
      <c r="R65" s="7" t="s">
        <v>6</v>
      </c>
      <c r="S65" s="6" t="s">
        <v>5</v>
      </c>
      <c r="T65" s="27"/>
    </row>
    <row r="66" spans="2:20" ht="15.95" customHeight="1" x14ac:dyDescent="0.5">
      <c r="B66" s="43" t="s">
        <v>15</v>
      </c>
      <c r="C66" s="43"/>
      <c r="D66" s="43"/>
      <c r="E66" s="43"/>
      <c r="F66" s="43"/>
      <c r="G66" s="43"/>
      <c r="H66" s="43"/>
      <c r="I66" s="43" t="s">
        <v>15</v>
      </c>
      <c r="J66" s="43"/>
      <c r="K66" s="43"/>
      <c r="L66" s="43"/>
      <c r="M66" s="43"/>
      <c r="N66" s="43"/>
      <c r="O66" s="43"/>
      <c r="P66" s="43"/>
      <c r="Q66" s="49">
        <f>R66+S66</f>
        <v>523</v>
      </c>
      <c r="R66" s="48">
        <v>212</v>
      </c>
      <c r="S66" s="48">
        <v>311</v>
      </c>
      <c r="T66" s="50" t="s">
        <v>12</v>
      </c>
    </row>
    <row r="67" spans="2:20" ht="15.95" customHeight="1" x14ac:dyDescent="0.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9">
        <f>R67+S67</f>
        <v>325</v>
      </c>
      <c r="R67" s="48">
        <f>115</f>
        <v>115</v>
      </c>
      <c r="S67" s="48">
        <v>210</v>
      </c>
      <c r="T67" s="46" t="s">
        <v>11</v>
      </c>
    </row>
    <row r="68" spans="2:20" ht="15.95" customHeight="1" x14ac:dyDescent="0.5"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7" t="s">
        <v>9</v>
      </c>
      <c r="R68" s="47" t="s">
        <v>9</v>
      </c>
      <c r="S68" s="47" t="s">
        <v>9</v>
      </c>
      <c r="T68" s="46" t="s">
        <v>10</v>
      </c>
    </row>
    <row r="69" spans="2:20" ht="15.95" customHeight="1" x14ac:dyDescent="0.5"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2">
        <f>SUM(Q66:Q68)</f>
        <v>848</v>
      </c>
      <c r="R69" s="42">
        <f>SUM(R66:R68)</f>
        <v>327</v>
      </c>
      <c r="S69" s="42">
        <f>SUM(S66:S68)</f>
        <v>521</v>
      </c>
      <c r="T69" s="5"/>
    </row>
    <row r="70" spans="2:20" ht="15.95" customHeight="1" x14ac:dyDescent="0.5"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5">
        <f>R70+S70</f>
        <v>9872</v>
      </c>
      <c r="R70" s="45">
        <v>4604</v>
      </c>
      <c r="S70" s="45">
        <v>5268</v>
      </c>
      <c r="T70" s="5" t="s">
        <v>4</v>
      </c>
    </row>
    <row r="71" spans="2:20" ht="15.95" customHeight="1" x14ac:dyDescent="0.5"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5">
        <f>R71+S71</f>
        <v>7967</v>
      </c>
      <c r="R71" s="45">
        <v>3002</v>
      </c>
      <c r="S71" s="45">
        <v>4965</v>
      </c>
      <c r="T71" s="5" t="s">
        <v>3</v>
      </c>
    </row>
    <row r="72" spans="2:20" ht="15.95" customHeight="1" x14ac:dyDescent="0.5"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4" t="s">
        <v>9</v>
      </c>
      <c r="R72" s="44" t="s">
        <v>9</v>
      </c>
      <c r="S72" s="44" t="s">
        <v>9</v>
      </c>
      <c r="T72" s="5" t="s">
        <v>2</v>
      </c>
    </row>
    <row r="73" spans="2:20" ht="15.95" customHeight="1" x14ac:dyDescent="0.5"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4" t="s">
        <v>9</v>
      </c>
      <c r="R73" s="44" t="s">
        <v>9</v>
      </c>
      <c r="S73" s="44" t="s">
        <v>9</v>
      </c>
      <c r="T73" s="5" t="s">
        <v>1</v>
      </c>
    </row>
    <row r="74" spans="2:20" ht="15.95" customHeight="1" x14ac:dyDescent="0.5"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2">
        <f>SUM(Q70:Q73)</f>
        <v>17839</v>
      </c>
      <c r="R74" s="42">
        <f>SUM(R70:R73)</f>
        <v>7606</v>
      </c>
      <c r="S74" s="42">
        <f>SUM(S70:S73)</f>
        <v>10233</v>
      </c>
      <c r="T74" s="5"/>
    </row>
    <row r="75" spans="2:20" ht="15.95" customHeight="1" x14ac:dyDescent="0.5">
      <c r="R75" s="7" t="s">
        <v>6</v>
      </c>
      <c r="S75" s="6" t="s">
        <v>5</v>
      </c>
    </row>
    <row r="76" spans="2:20" ht="15.95" customHeight="1" x14ac:dyDescent="0.5">
      <c r="B76" s="31" t="s">
        <v>14</v>
      </c>
      <c r="C76" s="31"/>
      <c r="D76" s="31"/>
      <c r="E76" s="31"/>
      <c r="F76" s="31"/>
      <c r="G76" s="31"/>
      <c r="H76" s="31"/>
      <c r="I76" s="31" t="s">
        <v>14</v>
      </c>
      <c r="J76" s="31"/>
      <c r="K76" s="31"/>
      <c r="L76" s="31"/>
      <c r="M76" s="31"/>
      <c r="N76" s="31"/>
      <c r="O76" s="31"/>
      <c r="P76" s="31"/>
      <c r="Q76" s="39">
        <f>R76+S76</f>
        <v>11</v>
      </c>
      <c r="R76" s="39">
        <v>3</v>
      </c>
      <c r="S76" s="39">
        <v>8</v>
      </c>
      <c r="T76" s="41" t="s">
        <v>12</v>
      </c>
    </row>
    <row r="77" spans="2:20" ht="15.95" customHeight="1" x14ac:dyDescent="0.5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9">
        <f>R77+S77</f>
        <v>325</v>
      </c>
      <c r="R77" s="39">
        <v>71</v>
      </c>
      <c r="S77" s="39">
        <v>254</v>
      </c>
      <c r="T77" s="38" t="s">
        <v>11</v>
      </c>
    </row>
    <row r="78" spans="2:20" ht="15.95" customHeight="1" x14ac:dyDescent="0.5"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9">
        <f>R78+S78</f>
        <v>11</v>
      </c>
      <c r="R78" s="39">
        <v>5</v>
      </c>
      <c r="S78" s="39">
        <v>6</v>
      </c>
      <c r="T78" s="38" t="s">
        <v>10</v>
      </c>
    </row>
    <row r="79" spans="2:20" ht="15.95" customHeight="1" x14ac:dyDescent="0.5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9">
        <v>1</v>
      </c>
      <c r="R79" s="40" t="s">
        <v>9</v>
      </c>
      <c r="S79" s="39">
        <v>1</v>
      </c>
      <c r="T79" s="38" t="s">
        <v>8</v>
      </c>
    </row>
    <row r="80" spans="2:20" ht="15.95" customHeight="1" x14ac:dyDescent="0.5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0">
        <f>SUM(Q76:Q79)</f>
        <v>348</v>
      </c>
      <c r="R80" s="37">
        <f>SUM(R76:R79)</f>
        <v>79</v>
      </c>
      <c r="S80" s="30">
        <f>SUM(S76:S79)</f>
        <v>269</v>
      </c>
      <c r="T80" s="36"/>
    </row>
    <row r="81" spans="2:21" ht="15.95" customHeight="1" x14ac:dyDescent="0.5"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4"/>
      <c r="R81" s="17" t="s">
        <v>6</v>
      </c>
      <c r="S81" s="16" t="s">
        <v>5</v>
      </c>
      <c r="T81" s="33"/>
    </row>
    <row r="82" spans="2:21" ht="15.95" customHeight="1" x14ac:dyDescent="0.5"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2">
        <f>R82+S82</f>
        <v>277</v>
      </c>
      <c r="R82" s="32">
        <v>174</v>
      </c>
      <c r="S82" s="32">
        <v>103</v>
      </c>
      <c r="T82" s="5" t="s">
        <v>4</v>
      </c>
    </row>
    <row r="83" spans="2:21" ht="15.95" customHeight="1" x14ac:dyDescent="0.5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2">
        <f>R83+S83</f>
        <v>959</v>
      </c>
      <c r="R83" s="32">
        <f>501+45</f>
        <v>546</v>
      </c>
      <c r="S83" s="32">
        <f>381+32</f>
        <v>413</v>
      </c>
      <c r="T83" s="5" t="s">
        <v>3</v>
      </c>
    </row>
    <row r="84" spans="2:21" ht="15.95" customHeight="1" x14ac:dyDescent="0.5"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2">
        <f>R84+S84</f>
        <v>4204</v>
      </c>
      <c r="R84" s="32">
        <f>1472+683</f>
        <v>2155</v>
      </c>
      <c r="S84" s="32">
        <f>1420+629</f>
        <v>2049</v>
      </c>
      <c r="T84" s="5" t="s">
        <v>2</v>
      </c>
    </row>
    <row r="85" spans="2:21" ht="15.95" customHeight="1" x14ac:dyDescent="0.5"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2">
        <f>R85+S85</f>
        <v>2719</v>
      </c>
      <c r="R85" s="32">
        <f>915+517</f>
        <v>1432</v>
      </c>
      <c r="S85" s="32">
        <f>849+438</f>
        <v>1287</v>
      </c>
      <c r="T85" s="5" t="s">
        <v>1</v>
      </c>
    </row>
    <row r="86" spans="2:21" ht="15.95" customHeight="1" x14ac:dyDescent="0.5"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0">
        <f>SUM(Q82:Q85)</f>
        <v>8159</v>
      </c>
      <c r="R86" s="30">
        <f>SUM(R82:R85)</f>
        <v>4307</v>
      </c>
      <c r="S86" s="30">
        <f>SUM(S82:S85)</f>
        <v>3852</v>
      </c>
      <c r="T86" s="5"/>
    </row>
    <row r="87" spans="2:21" s="26" customFormat="1" ht="15.95" customHeight="1" x14ac:dyDescent="0.5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8"/>
      <c r="R87" s="17" t="s">
        <v>6</v>
      </c>
      <c r="S87" s="16" t="s">
        <v>5</v>
      </c>
      <c r="T87" s="27"/>
    </row>
    <row r="88" spans="2:21" ht="15.95" customHeight="1" x14ac:dyDescent="0.5">
      <c r="B88" s="14" t="s">
        <v>13</v>
      </c>
      <c r="C88" s="14"/>
      <c r="D88" s="14"/>
      <c r="E88" s="14"/>
      <c r="F88" s="14"/>
      <c r="G88" s="14"/>
      <c r="H88" s="14"/>
      <c r="I88" s="14" t="s">
        <v>13</v>
      </c>
      <c r="J88" s="14"/>
      <c r="K88" s="14"/>
      <c r="L88" s="14"/>
      <c r="M88" s="14"/>
      <c r="N88" s="14"/>
      <c r="O88" s="14"/>
      <c r="P88" s="14"/>
      <c r="Q88" s="24">
        <f>SUM(R88,S88)</f>
        <v>5</v>
      </c>
      <c r="R88" s="23">
        <v>5</v>
      </c>
      <c r="S88" s="23" t="s">
        <v>9</v>
      </c>
      <c r="T88" s="25" t="s">
        <v>12</v>
      </c>
    </row>
    <row r="89" spans="2:21" ht="15.95" customHeight="1" x14ac:dyDescent="0.5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24">
        <f>SUM(R89,S89)</f>
        <v>17</v>
      </c>
      <c r="R89" s="23">
        <v>12</v>
      </c>
      <c r="S89" s="23">
        <v>5</v>
      </c>
      <c r="T89" s="20" t="s">
        <v>11</v>
      </c>
    </row>
    <row r="90" spans="2:21" ht="15.95" customHeight="1" x14ac:dyDescent="0.5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24">
        <f>SUM(R90,S90)</f>
        <v>0</v>
      </c>
      <c r="R90" s="23" t="s">
        <v>9</v>
      </c>
      <c r="S90" s="23" t="s">
        <v>9</v>
      </c>
      <c r="T90" s="20" t="s">
        <v>10</v>
      </c>
    </row>
    <row r="91" spans="2:21" ht="15.95" customHeight="1" x14ac:dyDescent="0.5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22">
        <f>SUM(Q88:Q90)</f>
        <v>22</v>
      </c>
      <c r="R91" s="21">
        <f>SUM(R88:R90)</f>
        <v>17</v>
      </c>
      <c r="S91" s="21">
        <f>SUM(S88:S90)</f>
        <v>5</v>
      </c>
      <c r="T91" s="20"/>
    </row>
    <row r="92" spans="2:21" ht="15.95" customHeight="1" x14ac:dyDescent="0.5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8"/>
      <c r="R92" s="17" t="s">
        <v>6</v>
      </c>
      <c r="S92" s="16" t="s">
        <v>5</v>
      </c>
      <c r="T92" s="15"/>
    </row>
    <row r="93" spans="2:21" ht="15.95" customHeight="1" x14ac:dyDescent="0.5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3">
        <f>SUM(R93,S93)</f>
        <v>75</v>
      </c>
      <c r="R93" s="12">
        <v>75</v>
      </c>
      <c r="S93" s="12" t="s">
        <v>9</v>
      </c>
      <c r="T93" s="5" t="s">
        <v>4</v>
      </c>
      <c r="U93" s="11"/>
    </row>
    <row r="94" spans="2:21" ht="15.95" customHeight="1" x14ac:dyDescent="0.5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3">
        <f>SUM(R94,S94)</f>
        <v>378</v>
      </c>
      <c r="R94" s="12">
        <v>378</v>
      </c>
      <c r="S94" s="12" t="s">
        <v>9</v>
      </c>
      <c r="T94" s="5" t="s">
        <v>3</v>
      </c>
      <c r="U94" s="11"/>
    </row>
    <row r="95" spans="2:21" ht="15.95" customHeight="1" x14ac:dyDescent="0.5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3">
        <f>SUM(R95,S95)</f>
        <v>0</v>
      </c>
      <c r="R95" s="12" t="s">
        <v>9</v>
      </c>
      <c r="S95" s="12" t="s">
        <v>9</v>
      </c>
      <c r="T95" s="5" t="s">
        <v>2</v>
      </c>
      <c r="U95" s="11"/>
    </row>
    <row r="96" spans="2:21" ht="15.95" customHeight="1" x14ac:dyDescent="0.5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3">
        <f>SUM(R96,S96)</f>
        <v>0</v>
      </c>
      <c r="R96" s="12" t="s">
        <v>9</v>
      </c>
      <c r="S96" s="12" t="s">
        <v>9</v>
      </c>
      <c r="T96" s="5" t="s">
        <v>1</v>
      </c>
      <c r="U96" s="11"/>
    </row>
    <row r="97" spans="2:21" ht="15.95" customHeight="1" x14ac:dyDescent="0.5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3">
        <f>SUM(Q93:Q96)</f>
        <v>453</v>
      </c>
      <c r="R97" s="12">
        <f>SUM(R93:R96)</f>
        <v>453</v>
      </c>
      <c r="S97" s="12"/>
      <c r="T97" s="5"/>
      <c r="U97" s="11"/>
    </row>
    <row r="98" spans="2:21" ht="15.95" customHeight="1" x14ac:dyDescent="0.5">
      <c r="R98" s="7" t="s">
        <v>6</v>
      </c>
      <c r="S98" s="6" t="s">
        <v>5</v>
      </c>
    </row>
    <row r="99" spans="2:21" ht="15.95" customHeight="1" x14ac:dyDescent="0.5">
      <c r="Q99" s="3">
        <f>SUM(Q37,Q46,Q56,Q66,Q76,Q88)</f>
        <v>1625</v>
      </c>
      <c r="R99" s="3">
        <f>SUM(R37,R46,R56,R66,R76,R88)</f>
        <v>691</v>
      </c>
      <c r="S99" s="3">
        <f>SUM(S37,S46,S56,S66,S76,S88)</f>
        <v>934</v>
      </c>
      <c r="T99" s="2" t="s">
        <v>12</v>
      </c>
    </row>
    <row r="100" spans="2:21" ht="15.95" customHeight="1" x14ac:dyDescent="0.5">
      <c r="Q100" s="3">
        <f>SUM(Q38,Q47,Q57,Q67,Q77,Q89)</f>
        <v>2467</v>
      </c>
      <c r="R100" s="3">
        <f>SUM(R38,R47,R57,R67,R77,R89)</f>
        <v>858</v>
      </c>
      <c r="S100" s="3">
        <f>SUM(S38,S47,S57,S67,S77,S89)</f>
        <v>1609</v>
      </c>
      <c r="T100" s="2" t="s">
        <v>11</v>
      </c>
    </row>
    <row r="101" spans="2:21" ht="15.95" customHeight="1" x14ac:dyDescent="0.5">
      <c r="Q101" s="3">
        <f>SUM(Q48,Q58,Q68,Q78,Q90)</f>
        <v>23</v>
      </c>
      <c r="R101" s="3">
        <f>SUM(R48,R58,R68,R78,R90)</f>
        <v>13</v>
      </c>
      <c r="S101" s="3">
        <f>SUM(S48,S58,S68,S78,S90)</f>
        <v>10</v>
      </c>
      <c r="T101" s="2" t="s">
        <v>10</v>
      </c>
    </row>
    <row r="102" spans="2:21" ht="15.95" customHeight="1" x14ac:dyDescent="0.5">
      <c r="Q102" s="3">
        <v>1</v>
      </c>
      <c r="R102" s="10" t="s">
        <v>9</v>
      </c>
      <c r="S102" s="3">
        <v>1</v>
      </c>
      <c r="T102" s="2" t="s">
        <v>8</v>
      </c>
    </row>
    <row r="103" spans="2:21" ht="15.95" customHeight="1" x14ac:dyDescent="0.5">
      <c r="M103" s="1" t="s">
        <v>7</v>
      </c>
      <c r="Q103" s="4">
        <f>SUM(Q99:Q102)</f>
        <v>4116</v>
      </c>
      <c r="R103" s="9">
        <f>SUM(R99:R102)</f>
        <v>1562</v>
      </c>
      <c r="S103" s="4">
        <f>SUM(S99:S102)</f>
        <v>2554</v>
      </c>
      <c r="T103" s="8">
        <f>SUM(R103:S103)</f>
        <v>4116</v>
      </c>
    </row>
    <row r="104" spans="2:21" ht="15.95" customHeight="1" x14ac:dyDescent="0.5">
      <c r="R104" s="7" t="s">
        <v>6</v>
      </c>
      <c r="S104" s="6" t="s">
        <v>5</v>
      </c>
    </row>
    <row r="105" spans="2:21" ht="15.95" customHeight="1" x14ac:dyDescent="0.5">
      <c r="Q105" s="3">
        <f>SUM(Q40,Q50,Q60,Q70,Q82,Q93)</f>
        <v>10224</v>
      </c>
      <c r="R105" s="3">
        <f>SUM(R40,R50,R60,R70,R82,R93)</f>
        <v>4853</v>
      </c>
      <c r="S105" s="3">
        <f>SUM(S40,S50,S60,S70,S82,S92)</f>
        <v>5371</v>
      </c>
      <c r="T105" s="5" t="s">
        <v>4</v>
      </c>
    </row>
    <row r="106" spans="2:21" ht="15.95" customHeight="1" x14ac:dyDescent="0.5">
      <c r="Q106" s="3">
        <f>SUM(Q41,Q51,Q61,Q71,Q83,Q94)</f>
        <v>15243</v>
      </c>
      <c r="R106" s="3">
        <f>SUM(R41,R51,R61,R71,R83,R94)</f>
        <v>7140</v>
      </c>
      <c r="S106" s="3">
        <f>SUM(S41,S51,S61,S71,S83,S94)</f>
        <v>8103</v>
      </c>
      <c r="T106" s="5" t="s">
        <v>3</v>
      </c>
    </row>
    <row r="107" spans="2:21" ht="15.95" customHeight="1" x14ac:dyDescent="0.5">
      <c r="Q107" s="3">
        <f>SUM(Q42,Q52,Q62,Q72,Q84,Q95)</f>
        <v>34741</v>
      </c>
      <c r="R107" s="3">
        <f>SUM(R42,R52,R62,R72,R84,R95)</f>
        <v>17930</v>
      </c>
      <c r="S107" s="3">
        <f>SUM(S42,S52,S62,S72,S84,S95)</f>
        <v>16811</v>
      </c>
      <c r="T107" s="5" t="s">
        <v>2</v>
      </c>
    </row>
    <row r="108" spans="2:21" ht="15.95" customHeight="1" x14ac:dyDescent="0.5">
      <c r="Q108" s="3">
        <f>SUM(Q43,Q53,Q63,Q73,Q85,Q96)</f>
        <v>12074</v>
      </c>
      <c r="R108" s="3">
        <f>SUM(R43,R53,R63,R73,R85,R96)</f>
        <v>6244</v>
      </c>
      <c r="S108" s="3">
        <f>SUM(S43,S53,S63,S73,S85,S96)</f>
        <v>5830</v>
      </c>
      <c r="T108" s="5" t="s">
        <v>1</v>
      </c>
    </row>
    <row r="109" spans="2:21" ht="15.95" customHeight="1" x14ac:dyDescent="0.5">
      <c r="M109" s="1" t="s">
        <v>0</v>
      </c>
      <c r="Q109" s="4">
        <f>SUM(Q105:Q108)</f>
        <v>72282</v>
      </c>
      <c r="R109" s="4">
        <f>SUM(R105:R108)</f>
        <v>36167</v>
      </c>
      <c r="S109" s="4">
        <f>SUM(S105:S108)</f>
        <v>36115</v>
      </c>
    </row>
  </sheetData>
  <mergeCells count="16">
    <mergeCell ref="A14:D14"/>
    <mergeCell ref="E7:S7"/>
    <mergeCell ref="H4:J4"/>
    <mergeCell ref="K4:M4"/>
    <mergeCell ref="A8:D8"/>
    <mergeCell ref="E13:S13"/>
    <mergeCell ref="X37:Z37"/>
    <mergeCell ref="T4:T6"/>
    <mergeCell ref="A5:D5"/>
    <mergeCell ref="E4:G4"/>
    <mergeCell ref="Q4:S4"/>
    <mergeCell ref="E20:S20"/>
    <mergeCell ref="A21:D21"/>
    <mergeCell ref="E26:S26"/>
    <mergeCell ref="A27:D27"/>
    <mergeCell ref="N4:P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2018-05-09T01:22:35Z</dcterms:created>
  <dcterms:modified xsi:type="dcterms:W3CDTF">2018-05-09T01:23:00Z</dcterms:modified>
</cp:coreProperties>
</file>