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3\Desktop\งานพี่ฝน\"/>
    </mc:Choice>
  </mc:AlternateContent>
  <bookViews>
    <workbookView xWindow="390" yWindow="-135" windowWidth="7500" windowHeight="7875" activeTab="3"/>
  </bookViews>
  <sheets>
    <sheet name="T-11.1" sheetId="42" r:id="rId1"/>
    <sheet name="T-11.2" sheetId="54" r:id="rId2"/>
    <sheet name="T-11.32560" sheetId="44" r:id="rId3"/>
    <sheet name="T-11.42560" sheetId="45" r:id="rId4"/>
    <sheet name="T-11.52560" sheetId="58" r:id="rId5"/>
    <sheet name="T- 11.6 2560" sheetId="53" r:id="rId6"/>
    <sheet name="T1172560" sheetId="62" r:id="rId7"/>
    <sheet name="T 11.8 2560" sheetId="63" r:id="rId8"/>
    <sheet name="T-11. 9พ.ศ. 2560" sheetId="39" r:id="rId9"/>
    <sheet name="T-11.10 2560" sheetId="40" r:id="rId10"/>
    <sheet name="T-11.112560" sheetId="55" r:id="rId11"/>
    <sheet name="11 2 " sheetId="60" r:id="rId12"/>
    <sheet name="11 1" sheetId="61" r:id="rId13"/>
    <sheet name="    " sheetId="64" r:id="rId14"/>
    <sheet name="  " sheetId="65" r:id="rId15"/>
  </sheets>
  <definedNames>
    <definedName name="\a">#REF!</definedName>
  </definedNames>
  <calcPr calcId="162913"/>
</workbook>
</file>

<file path=xl/calcChain.xml><?xml version="1.0" encoding="utf-8"?>
<calcChain xmlns="http://schemas.openxmlformats.org/spreadsheetml/2006/main">
  <c r="F7" i="39" l="1"/>
  <c r="G7" i="39"/>
  <c r="H7" i="39"/>
  <c r="I7" i="39"/>
  <c r="J7" i="39"/>
  <c r="K7" i="39"/>
  <c r="L7" i="39"/>
  <c r="F6" i="62"/>
  <c r="G6" i="62"/>
  <c r="E6" i="62"/>
  <c r="H6" i="62"/>
  <c r="T22" i="62"/>
  <c r="E18" i="63" l="1"/>
  <c r="F18" i="63"/>
  <c r="H18" i="63"/>
  <c r="G18" i="63"/>
  <c r="E8" i="63" l="1"/>
  <c r="F8" i="63"/>
  <c r="H8" i="63"/>
  <c r="G8" i="63" l="1"/>
  <c r="G7" i="63" s="1"/>
  <c r="H7" i="63"/>
  <c r="E7" i="63"/>
  <c r="F7" i="63"/>
  <c r="E34" i="39" l="1"/>
  <c r="Y12" i="58"/>
  <c r="X12" i="58"/>
  <c r="W12" i="58"/>
  <c r="V12" i="58"/>
  <c r="U12" i="58"/>
  <c r="T12" i="58"/>
  <c r="S12" i="58"/>
  <c r="E36" i="39"/>
  <c r="E37" i="39"/>
  <c r="E38" i="39"/>
  <c r="E39" i="39"/>
  <c r="E40" i="39"/>
  <c r="E41" i="39"/>
  <c r="E42" i="39"/>
  <c r="E43" i="39"/>
  <c r="E44" i="39"/>
  <c r="E45" i="39"/>
  <c r="E46" i="39"/>
  <c r="E35" i="39"/>
  <c r="E9" i="39"/>
  <c r="E10" i="39"/>
  <c r="E12" i="39"/>
  <c r="E13" i="39"/>
  <c r="E15" i="39"/>
  <c r="E16" i="39"/>
  <c r="E17" i="39"/>
  <c r="E18" i="39"/>
  <c r="E19" i="39"/>
  <c r="E21" i="39"/>
  <c r="E24" i="39"/>
  <c r="E25" i="39"/>
  <c r="E26" i="39"/>
  <c r="J7" i="53"/>
  <c r="E7" i="39" l="1"/>
  <c r="G7" i="53"/>
  <c r="N6" i="44"/>
  <c r="H8" i="40"/>
  <c r="I8" i="40"/>
  <c r="I7" i="53" l="1"/>
</calcChain>
</file>

<file path=xl/sharedStrings.xml><?xml version="1.0" encoding="utf-8"?>
<sst xmlns="http://schemas.openxmlformats.org/spreadsheetml/2006/main" count="1858" uniqueCount="456">
  <si>
    <t>ตาราง</t>
  </si>
  <si>
    <t>Total</t>
  </si>
  <si>
    <t>รวม</t>
  </si>
  <si>
    <t>โค</t>
  </si>
  <si>
    <t>กระบือ</t>
  </si>
  <si>
    <t>สุกร</t>
  </si>
  <si>
    <t>แพะ</t>
  </si>
  <si>
    <t>ไก่</t>
  </si>
  <si>
    <t>เป็ด</t>
  </si>
  <si>
    <t>Cattle</t>
  </si>
  <si>
    <t>Swine</t>
  </si>
  <si>
    <t>Goat</t>
  </si>
  <si>
    <t>Chicken</t>
  </si>
  <si>
    <t>Duck</t>
  </si>
  <si>
    <t>ห่าน</t>
  </si>
  <si>
    <t>รวมยอด</t>
  </si>
  <si>
    <t>Buffalo</t>
  </si>
  <si>
    <t>(ตัน  Ton)</t>
  </si>
  <si>
    <t>อำเภอ</t>
  </si>
  <si>
    <t>District</t>
  </si>
  <si>
    <t>Table</t>
  </si>
  <si>
    <t>ครัวเรือน</t>
  </si>
  <si>
    <t>Household</t>
  </si>
  <si>
    <t>บ่อ</t>
  </si>
  <si>
    <t>Pond</t>
  </si>
  <si>
    <t>กระชัง</t>
  </si>
  <si>
    <t>Cage</t>
  </si>
  <si>
    <t>นา</t>
  </si>
  <si>
    <t>ร่องสวน</t>
  </si>
  <si>
    <t>Paddy cum fish</t>
  </si>
  <si>
    <t>Ditch</t>
  </si>
  <si>
    <t>Production of Freshwater</t>
  </si>
  <si>
    <t>ประเภทการเลี้ยง (ไร่)</t>
  </si>
  <si>
    <t>รวมเนื้อที่</t>
  </si>
  <si>
    <t>ผลผลิตการเลี้ยงสัตว์น้ำจืด (กก.)</t>
  </si>
  <si>
    <t>Aquaculture (kgs.)</t>
  </si>
  <si>
    <t>Type of culture  (Rai)</t>
  </si>
  <si>
    <t>Total area</t>
  </si>
  <si>
    <t>Goose</t>
  </si>
  <si>
    <t xml:space="preserve">    ที่มา:   สำนักงานประมงจังหวัดนครราชสีมา</t>
  </si>
  <si>
    <t>Source:  Nakhon Ratchasima  Provincial Fishery Office</t>
  </si>
  <si>
    <t>อำเภอเมืองนครราชสีมา</t>
  </si>
  <si>
    <t>อำเภอครบุรี</t>
  </si>
  <si>
    <t>อำเภอเสิงสาง</t>
  </si>
  <si>
    <t>อำเภอคง</t>
  </si>
  <si>
    <t>อำเภอบ้านเหลื่อม</t>
  </si>
  <si>
    <t>อำเภอจักราช</t>
  </si>
  <si>
    <t>อำเภอโชคชัย</t>
  </si>
  <si>
    <t>อำเภอด่านขุนทด</t>
  </si>
  <si>
    <t>อำเภอโนนไทย</t>
  </si>
  <si>
    <t>อำเภอโนนสูง</t>
  </si>
  <si>
    <t>อำเภอขามสะแกแสง</t>
  </si>
  <si>
    <t>อำเภอบัวใหญ่</t>
  </si>
  <si>
    <t>อำเภอประทาย</t>
  </si>
  <si>
    <t>อำเภอปักธงชัย</t>
  </si>
  <si>
    <t>อำเภอพิมาย</t>
  </si>
  <si>
    <t>อำเภอห้วยแถลง</t>
  </si>
  <si>
    <t>อำเภอชุมพวง</t>
  </si>
  <si>
    <t>อำเภอสูงเนิน</t>
  </si>
  <si>
    <t>อำเภอขามทะเลสอ</t>
  </si>
  <si>
    <t xml:space="preserve"> Mueang Nakhon Ratchasima District</t>
  </si>
  <si>
    <t xml:space="preserve"> Khon Buri District</t>
  </si>
  <si>
    <t xml:space="preserve"> Soeng Sang District</t>
  </si>
  <si>
    <t xml:space="preserve"> Khong District</t>
  </si>
  <si>
    <t xml:space="preserve"> Ban Lueam District</t>
  </si>
  <si>
    <t xml:space="preserve"> Chakkarat District</t>
  </si>
  <si>
    <t xml:space="preserve"> Chok Chai District</t>
  </si>
  <si>
    <t xml:space="preserve"> Dan Khun Thot District</t>
  </si>
  <si>
    <t xml:space="preserve"> Non Thai District</t>
  </si>
  <si>
    <t xml:space="preserve"> Non Sung District</t>
  </si>
  <si>
    <t xml:space="preserve"> Kham Sakaesaeng District</t>
  </si>
  <si>
    <t xml:space="preserve"> Bua Yai District</t>
  </si>
  <si>
    <t xml:space="preserve"> Prathai District</t>
  </si>
  <si>
    <t xml:space="preserve"> Pak Thong Chai District</t>
  </si>
  <si>
    <t xml:space="preserve"> Phimai District</t>
  </si>
  <si>
    <t xml:space="preserve"> Huai Thalaeng District</t>
  </si>
  <si>
    <t xml:space="preserve"> Chum Phuang District</t>
  </si>
  <si>
    <t xml:space="preserve"> Sung Noen District</t>
  </si>
  <si>
    <t xml:space="preserve"> Kham Thale So District</t>
  </si>
  <si>
    <t>อำเภอสีคิ้ว</t>
  </si>
  <si>
    <t>อำเภอปากช่อง</t>
  </si>
  <si>
    <t>อำเภอหนองบุญมาก</t>
  </si>
  <si>
    <t>อำเภอแก้งสนามนาง</t>
  </si>
  <si>
    <t>อำเภอโนนแดง</t>
  </si>
  <si>
    <t>อำเภอวังน้ำเขียว</t>
  </si>
  <si>
    <t>อำเภอเทพารักษ์</t>
  </si>
  <si>
    <t>อำเภอเมืองยาง</t>
  </si>
  <si>
    <t>อำเภอพระทองคำ</t>
  </si>
  <si>
    <t>อำเภอลำทะเมนชัย</t>
  </si>
  <si>
    <t>อำเภอบัวลาย</t>
  </si>
  <si>
    <t>อำเภอสีดา</t>
  </si>
  <si>
    <t>อำเภอเฉลิมพระเกียรติ</t>
  </si>
  <si>
    <t xml:space="preserve"> Sikhio District</t>
  </si>
  <si>
    <t xml:space="preserve"> Pak Chong District</t>
  </si>
  <si>
    <t xml:space="preserve"> Nong Bunnak District</t>
  </si>
  <si>
    <t xml:space="preserve"> Kaeng Sanam Nang District</t>
  </si>
  <si>
    <t xml:space="preserve"> Non Daeng District</t>
  </si>
  <si>
    <t xml:space="preserve"> Wang Nam Khiao District</t>
  </si>
  <si>
    <t xml:space="preserve"> Thepharak District</t>
  </si>
  <si>
    <t xml:space="preserve"> Mueang Yang District</t>
  </si>
  <si>
    <t xml:space="preserve"> Phra Thong Kham District</t>
  </si>
  <si>
    <t xml:space="preserve"> Lam Thamenchai District</t>
  </si>
  <si>
    <t xml:space="preserve"> Bua Lai District</t>
  </si>
  <si>
    <t xml:space="preserve"> Sida District</t>
  </si>
  <si>
    <t xml:space="preserve"> Chaloem Phra Kiat District</t>
  </si>
  <si>
    <t xml:space="preserve">     ที่มา:   สำนักงานประมงจังหวัดนครราชสีมา</t>
  </si>
  <si>
    <t xml:space="preserve"> Source: Nakhon Ratchasima  Provincial Fishery Office</t>
  </si>
  <si>
    <t xml:space="preserve">    ที่มา:   สำนักงานปศุสัตว์จังหวัดนครราชสีมา</t>
  </si>
  <si>
    <t xml:space="preserve">               Source:  Nakhon Ratchasima  Provincial Livestock Office                                                                                                                                        </t>
  </si>
  <si>
    <t>Sheep</t>
  </si>
  <si>
    <t>แกะ</t>
  </si>
  <si>
    <t>Table 11.10</t>
  </si>
  <si>
    <t>ตาราง 11.10</t>
  </si>
  <si>
    <t>Table 11.9</t>
  </si>
  <si>
    <t>ตาราง 11.9</t>
  </si>
  <si>
    <t>Source:  Office of Agricultural Economics</t>
  </si>
  <si>
    <t xml:space="preserve">    ที่มา:   สำนักงานเศรษฐกิจการเกษตร</t>
  </si>
  <si>
    <t>2558 (2015)</t>
  </si>
  <si>
    <t>2557 (2014)</t>
  </si>
  <si>
    <t>2556 (2013)</t>
  </si>
  <si>
    <t>2555 (2012)</t>
  </si>
  <si>
    <t>2554 (2011)</t>
  </si>
  <si>
    <t>2553 (2010)</t>
  </si>
  <si>
    <t>2552 (2009)</t>
  </si>
  <si>
    <t>plant</t>
  </si>
  <si>
    <t>crop</t>
  </si>
  <si>
    <t>landuse</t>
  </si>
  <si>
    <t>land</t>
  </si>
  <si>
    <t xml:space="preserve"> ornamental </t>
  </si>
  <si>
    <t xml:space="preserve"> perennial </t>
  </si>
  <si>
    <t>Paddy land</t>
  </si>
  <si>
    <t>Forest land</t>
  </si>
  <si>
    <t>Non-agricultural</t>
  </si>
  <si>
    <t>Miscellaneous</t>
  </si>
  <si>
    <t>Vegetable and</t>
  </si>
  <si>
    <t>Orchard and</t>
  </si>
  <si>
    <t>Upland field</t>
  </si>
  <si>
    <t>ที่นา</t>
  </si>
  <si>
    <t>Agricultural landuse</t>
  </si>
  <si>
    <t>เนื้อที่ป่าไม้</t>
  </si>
  <si>
    <t>นอกการเกษตร</t>
  </si>
  <si>
    <t>ที่อื่น ๆ</t>
  </si>
  <si>
    <t>ไม้ดอก ไม้ประดับ</t>
  </si>
  <si>
    <t>ไม้ยืนต้น</t>
  </si>
  <si>
    <t>ที่พืชไร่</t>
  </si>
  <si>
    <t>เนื้อที่ถือครองทางการเกษตร</t>
  </si>
  <si>
    <t>Year</t>
  </si>
  <si>
    <t>เนื้อที่ใช้ประโยชน์</t>
  </si>
  <si>
    <t>ที่สวนผักและ</t>
  </si>
  <si>
    <t>ที่ไม้ผลและ</t>
  </si>
  <si>
    <t>เนื้อที่ทั้งหมด</t>
  </si>
  <si>
    <t xml:space="preserve">ปี </t>
  </si>
  <si>
    <t>เนื้อที่ใช้ประโยชน์ทางการเกษตร  Agricultural landuse</t>
  </si>
  <si>
    <t>(ไร่  Rai)</t>
  </si>
  <si>
    <t>Table 11.1</t>
  </si>
  <si>
    <t>ตาราง 11.1</t>
  </si>
  <si>
    <t>period specified</t>
  </si>
  <si>
    <t>period unspecified</t>
  </si>
  <si>
    <t>Free of charge</t>
  </si>
  <si>
    <t>Mortgaged in</t>
  </si>
  <si>
    <t>Rented</t>
  </si>
  <si>
    <t>Mortgaged out</t>
  </si>
  <si>
    <t>Owner</t>
  </si>
  <si>
    <t>Agricultural</t>
  </si>
  <si>
    <t>ได้ทำฟรี</t>
  </si>
  <si>
    <t>รับขายฝาก</t>
  </si>
  <si>
    <t>รับจำนอง</t>
  </si>
  <si>
    <t>เช่าผู้อื่น</t>
  </si>
  <si>
    <t>ขายฝาก</t>
  </si>
  <si>
    <t>จำนองผู้อื่น</t>
  </si>
  <si>
    <t>ของตนเอง</t>
  </si>
  <si>
    <t>ทางการเกษตร</t>
  </si>
  <si>
    <t>เนื้อที่ของผู้อื่น  Others</t>
  </si>
  <si>
    <t>เนื้อที่ของตนเอง  Owned</t>
  </si>
  <si>
    <t>(ไร่   Rai)</t>
  </si>
  <si>
    <t>Table 11.2</t>
  </si>
  <si>
    <t>ตาราง 11.2</t>
  </si>
  <si>
    <t>Source:  Nakhon Ratchasima Provincial Agricaltural Extension Office</t>
  </si>
  <si>
    <t xml:space="preserve">    ที่มา:   สำนักงานเกษตรจังหวัดนครราชสีมา</t>
  </si>
  <si>
    <t>rice</t>
  </si>
  <si>
    <t>Glutinous</t>
  </si>
  <si>
    <t>glutinous</t>
  </si>
  <si>
    <t>ข้าวเหนียว</t>
  </si>
  <si>
    <t>Non-</t>
  </si>
  <si>
    <t>ข้าวเจ้า</t>
  </si>
  <si>
    <t>Yield per rai (kgs.)</t>
  </si>
  <si>
    <t>Production (ton)</t>
  </si>
  <si>
    <t>Harvested area (rai)</t>
  </si>
  <si>
    <t>Planted area (rai)</t>
  </si>
  <si>
    <t>ผลผลิตเฉลี่ยต่อไร่ (กก.)</t>
  </si>
  <si>
    <t>ผลผลิต (ตัน)</t>
  </si>
  <si>
    <t>เนื้อที่เก็บเกี่ยว (ไร่)</t>
  </si>
  <si>
    <t>เนื้อที่เพาะปลูกข้าว (ไร่)</t>
  </si>
  <si>
    <t>ข้าวนาปี  Major rice</t>
  </si>
  <si>
    <t>Table 11.3</t>
  </si>
  <si>
    <t>ตาราง 11.3</t>
  </si>
  <si>
    <t xml:space="preserve">    ที่มา:   สำนักงานเกษตรจังหวัดนครราชสีมา  </t>
  </si>
  <si>
    <t>ข้าวนาปรัง  Second rice</t>
  </si>
  <si>
    <t>Table 11.4</t>
  </si>
  <si>
    <t>ตาราง 11.4</t>
  </si>
  <si>
    <t xml:space="preserve">                 Source: Nakhon Ratchasima Provincial Agricultural Extension Office</t>
  </si>
  <si>
    <t>Sugar cane</t>
  </si>
  <si>
    <t>อ้อยโรงงาน</t>
  </si>
  <si>
    <t>Maize</t>
  </si>
  <si>
    <t>ข้าวโพดเลี้ยงสัตว์</t>
  </si>
  <si>
    <t>Cassava</t>
  </si>
  <si>
    <t>มันสำปะหลัง</t>
  </si>
  <si>
    <t xml:space="preserve">        Total</t>
  </si>
  <si>
    <t>Harvested area   (rai)</t>
  </si>
  <si>
    <t>Planted area   (rai)</t>
  </si>
  <si>
    <t>Type of field crops</t>
  </si>
  <si>
    <t>เนื้อที่เพาะปลูก (ไร่)</t>
  </si>
  <si>
    <t>ชนิดของพืชไร่</t>
  </si>
  <si>
    <t>Table 11.6</t>
  </si>
  <si>
    <t>ตาราง 11.6</t>
  </si>
  <si>
    <t>Planted Area of Upland Rice, Harvested Area, Production and Yield per Rai by Type of Rice and District: Crop Year 2017</t>
  </si>
  <si>
    <t>เนื้อที่เพาะปลูกข้าวไร่ เนื้อที่เก็บเกี่ยว ผลผลิต และผลผลิตเฉลี่ยต่อไร่ จำแนกตามประเภทข้าว เป็นรายอำเภอ ปีเพาะปลูก 2560</t>
  </si>
  <si>
    <t>เนื้อที่เพาะปลูกข้าวไร่ เนื้อที่เก็บเกี่ยว ผลผลิต และผลผลิตเฉลี่ยต่อไร่ จำแนกตามประเภทข้าว เป็นรายอำเภอ ปีเพาะปลูก 2560 (ต่อ)</t>
  </si>
  <si>
    <t>Planted Area of Upland Rice, Harvested Area, Production and Yield per Rai by Type of Rice and District: Crop Year 2017 (Cont.)</t>
  </si>
  <si>
    <t>เนื้อที่ปลูกข้าวนาปรัง เนื้อที่เก็บเกี่ยว ผลผลิต และผลผลิตเฉลี่ยต่อไร่ จำแนกตามประเภทข้าว เป็นรายอำเภอ ปีเพาะปลูก 2560 (ต่อ)</t>
  </si>
  <si>
    <t>Planted Area of Second Rice, Harvested Area, Production and Yield per Rai by Type of Rice and District: Crop Year  2017 (Cont.)</t>
  </si>
  <si>
    <t>เนื้อที่ปลูกข้าวนาปรัง เนื้อที่เก็บเกี่ยว ผลผลิต และผลผลิตเฉลี่ยต่อไร่ จำแนกตามประเภทข้าว เป็นรายอำเภอ ปีเพาะปลูก 2560</t>
  </si>
  <si>
    <t>Planted Area of Second Rice, Harvested Area, Production and Yield per Rai by Type of Rice and District: Crop Year  2017</t>
  </si>
  <si>
    <t>เนื้อที่ปลูกข้าวนาปี เนื้อที่เก็บเกี่ยว ผลผลิต และผลผลิตเฉลี่ยต่อไร่ จำแนกตามประเภทข้าว เป็นรายอำเภอ ปีเพาะปลูก 2560</t>
  </si>
  <si>
    <t xml:space="preserve">Planted Area of Major Rice Harvested Area, Production and Yield per Rai by Type of Rice and District: Crop Year 2017 </t>
  </si>
  <si>
    <t>เนื้อที่เพาะปลูกพืชไร่ เนื้อที่เก็บเกี่ยว ผลผลิต และผลผลิตเฉลี่ยต่อไร่ จำแนกตามชนิดของพืชไร่ ปีเพาะปลูก 2560</t>
  </si>
  <si>
    <t>Planted Area of Field Crops, Harvested Area, Production and Yield per Rai by Type of Field Crops: Crop Year 2017</t>
  </si>
  <si>
    <t>เนื้อที่ปลูกข้าวนาปี เนื้อที่เก็บเกี่ยว ผลผลิต และผลผลิตเฉลี่ยต่อไร่ จำแนกตามประเภทข้าว เป็นรายอำเภอ ปีเพาะปลูก 2560 (ต่อ)</t>
  </si>
  <si>
    <t>Planted Area of Major Rice Harvested Area, Production and Yield per Rai by Type of Rice and District: Crop Year 2017 (Cont.)</t>
  </si>
  <si>
    <t>Livestock by District: 2017  (Cont.)</t>
  </si>
  <si>
    <t>ปศุสัตว์ จำแนกเป็นรายอำเภอ พ.ศ. 2560 (ต่อ)</t>
  </si>
  <si>
    <t>ครัวเรือนที่เพาะเลี้ยงสัตว์น้ำจืด จำแนกตามประเภทการเลี้ยง และผลผลิตการเลี้ยงสัตวน้ำจืด เป็นรายอำเภอ พ.ศ. 2560 (ต่อ)</t>
  </si>
  <si>
    <t>Freshwater Culture Household by Type of Culture, Production of Freshwater Aquaculture and District:  2017 (Cont.)</t>
  </si>
  <si>
    <t>ครัวเรือนที่เพาะเลี้ยงสัตว์น้ำจืด จำแนกตามประเภทการเลี้ยง และผลผลิตการเลี้ยงสัตวน้ำจืด เป็นรายอำเภอ พ.ศ. 2560</t>
  </si>
  <si>
    <t>Freshwater Culture Household by Type of Culture, Production of Freshwater Aquaculture and District:  2017</t>
  </si>
  <si>
    <t>ตาราง 11.11</t>
  </si>
  <si>
    <t>Table 11.11</t>
  </si>
  <si>
    <t>สัตว์น้ำจืดที่จับได้ จำแนกตามชนิดสัตว์น้ำจืด เป็นรายอำเภอ พ.ศ.  2560</t>
  </si>
  <si>
    <t>Catch of Freshwater by Species and District:  2017</t>
  </si>
  <si>
    <t>สัตว์น้ำจืดที่จับได้ จำแนกตามชนิดสัตว์น้ำจืด เป็นรายอำเภอ พ.ศ.  2560  (ต่อ)</t>
  </si>
  <si>
    <t>Catch of Freshwater by Species and District:  2017  (Cont.)</t>
  </si>
  <si>
    <t xml:space="preserve"> ปลาช่อน 
 Striped 
 snakes-head 
 fish </t>
  </si>
  <si>
    <t xml:space="preserve"> ปลาดุก 
 Walking 
 catfish  </t>
  </si>
  <si>
    <t xml:space="preserve"> ปลาหมอ 
Common
 climbing  
 perch </t>
  </si>
  <si>
    <t xml:space="preserve"> ปลาตะเพียน 
Common
 silver 
barb</t>
  </si>
  <si>
    <t xml:space="preserve"> ปลานิล 
 Nile 
 tilapia </t>
  </si>
  <si>
    <t xml:space="preserve"> ปลาไน 
 Common 
 carp </t>
  </si>
  <si>
    <t xml:space="preserve"> ปลาไหล 
 Swamp 
 eel </t>
  </si>
  <si>
    <t xml:space="preserve">ปลาสลิด  
 Snake 
 skin 
 gourami </t>
  </si>
  <si>
    <t xml:space="preserve"> กุ้งก้ามกราม 
Giant
Fresh water
 prawn </t>
  </si>
  <si>
    <t xml:space="preserve"> อื่น ๆ 
 Others </t>
  </si>
  <si>
    <t>ปศุสัตว์ จำแนกเป็นรายอำเภอ พ.ศ. 2560</t>
  </si>
  <si>
    <t>Livestock by District: 2017</t>
  </si>
  <si>
    <r>
      <rPr>
        <b/>
        <sz val="10"/>
        <color indexed="8"/>
        <rFont val="Calibri"/>
        <family val="2"/>
      </rPr>
      <t xml:space="preserve">ที่มา: </t>
    </r>
    <r>
      <rPr>
        <sz val="10"/>
        <color indexed="8"/>
        <rFont val="Calibri"/>
        <family val="2"/>
      </rPr>
      <t>สำนักงานเศรษฐกิจการเกษตร กระทรวงเกษตรและสหกรณ์</t>
    </r>
  </si>
  <si>
    <t xml:space="preserve">  ได้ทำฟรี</t>
  </si>
  <si>
    <t xml:space="preserve">  รับขายฝาก</t>
  </si>
  <si>
    <t xml:space="preserve">  รับจำนอง</t>
  </si>
  <si>
    <t xml:space="preserve">  เช่าผู้อื่น</t>
  </si>
  <si>
    <t xml:space="preserve"> เนื้อที่ของคนอื่น</t>
  </si>
  <si>
    <t xml:space="preserve">  ขายฝาก</t>
  </si>
  <si>
    <t xml:space="preserve">  จำนองของผู้อื่น</t>
  </si>
  <si>
    <t xml:space="preserve">  ของตนเอง</t>
  </si>
  <si>
    <t xml:space="preserve"> เนื้อที่ของตนเอง</t>
  </si>
  <si>
    <t>เนื้อที่ที่ถือครองเพื่อการเกษตร</t>
  </si>
  <si>
    <t>นครราชสีมา</t>
  </si>
  <si>
    <t>ภาคตะวันออกเฉียงเหนือ</t>
  </si>
  <si>
    <t>ทั่วราชอาณาจักร</t>
  </si>
  <si>
    <t>ลักษณะการถือครองที่ดินทางการเกษตร</t>
  </si>
  <si>
    <t>จังหวัด</t>
  </si>
  <si>
    <t>ภาค</t>
  </si>
  <si>
    <t/>
  </si>
  <si>
    <r>
      <t xml:space="preserve">หน่วย: </t>
    </r>
    <r>
      <rPr>
        <sz val="10"/>
        <color indexed="8"/>
        <rFont val="Calibri"/>
        <family val="2"/>
      </rPr>
      <t>ไร่</t>
    </r>
  </si>
  <si>
    <t>ลักษณะการถือครองที่ดินทางการเกษตร จำแนกเป็นรายภาค และจังหวัด พ.ศ. 2550 - 2559</t>
  </si>
  <si>
    <r>
      <t xml:space="preserve">ที่มา: </t>
    </r>
    <r>
      <rPr>
        <sz val="10"/>
        <color indexed="8"/>
        <rFont val="Calibri"/>
        <family val="2"/>
      </rPr>
      <t>สำนักงานเศรษฐกิจการเกษตร กระทรวงเกษตรและสหกรณ์</t>
    </r>
  </si>
  <si>
    <t>เนื้อที่นอกการเกษตร</t>
  </si>
  <si>
    <t xml:space="preserve"> เนื้อที่การใช้ประโยชน์ทางการเกษตรด้านอื่นๆ</t>
  </si>
  <si>
    <t xml:space="preserve"> ที่สวนผักและไม้ดอก</t>
  </si>
  <si>
    <t xml:space="preserve"> ที่ไม้ผลและไม้ยืนต้น</t>
  </si>
  <si>
    <t xml:space="preserve"> ที่พืชไร่</t>
  </si>
  <si>
    <t xml:space="preserve"> ที่นา</t>
  </si>
  <si>
    <t>ประเภทเนื้อที่</t>
  </si>
  <si>
    <r>
      <t>หน่วย:</t>
    </r>
    <r>
      <rPr>
        <sz val="10"/>
        <color indexed="8"/>
        <rFont val="Calibri"/>
        <family val="2"/>
      </rPr>
      <t xml:space="preserve"> ไร่</t>
    </r>
  </si>
  <si>
    <t>สถิติการใช้ที่ดิน จำแนกเป็นรายภาค และจังหวัด พ.ศ. 2550 - 2559</t>
  </si>
  <si>
    <t>การใช้ที่ดิน พ.ศ. 2553 - 2559</t>
  </si>
  <si>
    <t>Land Utilization: 2010 - 2016</t>
  </si>
  <si>
    <t>2559 (2016)</t>
  </si>
  <si>
    <t>ลักษณะการถือครองที่ดินทางการเกษตร พ.ศ.  2553 - 2559</t>
  </si>
  <si>
    <t>Type of Farm Holding Land:  2010 - 2016</t>
  </si>
  <si>
    <t>http://production.doae.go.th/report/report_main_land_01_A_new2.php</t>
  </si>
  <si>
    <t xml:space="preserve">               Source:  Nakhon Ratchasima Provincial Agricultural Extension Office</t>
  </si>
  <si>
    <t>Lemon grass</t>
  </si>
  <si>
    <t>ตะไคร้</t>
  </si>
  <si>
    <t>Mushroom</t>
  </si>
  <si>
    <t>เห็ดนางฟ้า</t>
  </si>
  <si>
    <t>Capsicum-small (rat Park)</t>
  </si>
  <si>
    <t>Astrologer computing</t>
  </si>
  <si>
    <t>โหระพา</t>
  </si>
  <si>
    <t>Vegetable khuen cha fails</t>
  </si>
  <si>
    <t>Cabbage white blossom</t>
  </si>
  <si>
    <t>ผักกาดขาวปลี</t>
  </si>
  <si>
    <t>Pumpkin</t>
  </si>
  <si>
    <t>ฟักทอง</t>
  </si>
  <si>
    <t>Lettuce</t>
  </si>
  <si>
    <t>ผักกาดหอม</t>
  </si>
  <si>
    <t>Tomato consume fresh</t>
  </si>
  <si>
    <t>Cucumber</t>
  </si>
  <si>
    <t>Choy</t>
  </si>
  <si>
    <t>ผักกวางตุ้ง</t>
  </si>
  <si>
    <t>Coriander</t>
  </si>
  <si>
    <t>ผักชี</t>
  </si>
  <si>
    <t>Kai-LAN</t>
  </si>
  <si>
    <t>คะน้า</t>
  </si>
  <si>
    <t>Corn, seet</t>
  </si>
  <si>
    <t>Paprika</t>
  </si>
  <si>
    <t>Type of vegetable crops</t>
  </si>
  <si>
    <t>เนื้อที่เพาะปลูก  (ไร่)</t>
  </si>
  <si>
    <t>ชนิดของพืชผัก</t>
  </si>
  <si>
    <t xml:space="preserve">               Source: Nakhon Ratchasima Provincial Agricultural Extension Office</t>
  </si>
  <si>
    <t>Eucalyptus Eucalyptus.</t>
  </si>
  <si>
    <t>ยูคาลิปตัส</t>
  </si>
  <si>
    <t>Rubber tree</t>
  </si>
  <si>
    <t>ยางพารา</t>
  </si>
  <si>
    <t>Coconut</t>
  </si>
  <si>
    <t>Total tree crops</t>
  </si>
  <si>
    <t>รวมยืนต้น</t>
  </si>
  <si>
    <t>Dragon fruit.</t>
  </si>
  <si>
    <t>แก้วมังกร</t>
  </si>
  <si>
    <t>Grape</t>
  </si>
  <si>
    <t>องุ่น</t>
  </si>
  <si>
    <t>Papaya</t>
  </si>
  <si>
    <t>มะละกอ</t>
  </si>
  <si>
    <t>Mango</t>
  </si>
  <si>
    <t>มะม่วง</t>
  </si>
  <si>
    <t>Lemon</t>
  </si>
  <si>
    <t>มะนาว</t>
  </si>
  <si>
    <t xml:space="preserve">Manila tamarind </t>
  </si>
  <si>
    <t>Tamarind</t>
  </si>
  <si>
    <t>Monkey  apple</t>
  </si>
  <si>
    <t>Sugar  apple</t>
  </si>
  <si>
    <t>น้อยหน่า</t>
  </si>
  <si>
    <t>Jack fruit</t>
  </si>
  <si>
    <t>Cultivated Banana</t>
  </si>
  <si>
    <t>กล้วยน้ำว้า</t>
  </si>
  <si>
    <t>Total fruit trees</t>
  </si>
  <si>
    <t xml:space="preserve">รวมไม้ผล </t>
  </si>
  <si>
    <t>Total fruit trees and tree crops</t>
  </si>
  <si>
    <t>รวมไม้ผล ไม้ยืนต้น</t>
  </si>
  <si>
    <t>Planted area  (rai)</t>
  </si>
  <si>
    <t xml:space="preserve">เนื้อที่เพาะปลูก (ไร่)  </t>
  </si>
  <si>
    <t>Type of fruit trees and tree crops</t>
  </si>
  <si>
    <t>ชนิดของไม้ผลและไม้ยืนต้น</t>
  </si>
  <si>
    <t>Table 11.7</t>
  </si>
  <si>
    <t>ตาราง 11.7</t>
  </si>
  <si>
    <t>ขนุน</t>
  </si>
  <si>
    <t>พุทรา</t>
  </si>
  <si>
    <t>มะขามเทศ</t>
  </si>
  <si>
    <t>มะขามเปรี้ยว</t>
  </si>
  <si>
    <t>มะพร้าว (แก่)</t>
  </si>
  <si>
    <t>ยางนา</t>
  </si>
  <si>
    <t>รหัส</t>
  </si>
  <si>
    <t>Planted Area of Fruit Trees and Tree Crops, Harvested Area, Production and Yield per Rai by Type of Fruit Trees and Tree Crops: Crop Year 2017</t>
  </si>
  <si>
    <t>เนื้อที่เพาะปลูกไม้ผลและไม้ยืนต้น เนื้อที่เก็บเกี่ยว ผลผลิต และผลผลิตเฉลี่ยต่อไร่ จำแนกตามชนิดของไม้ผลและไม้ยืนต้น ปีเพาะปลูก 2560</t>
  </si>
  <si>
    <t>ตาราง 11.8</t>
  </si>
  <si>
    <t>Table 11.8</t>
  </si>
  <si>
    <t>เนื้อที่เพาะปลูกพืชผัก เนื้อที่เก็บเกี่ยว ผลผลิต และผลผลิตเฉลี่ยต่อไร่ จำแนกตามชนิดพืชผัก ปีเพาะปลูก 2560</t>
  </si>
  <si>
    <t>Planted Area of Vegetable Crops, Harvested Area, Production and Yield per Rai by Type of Vegetable Crops: Crop Year 2017</t>
  </si>
  <si>
    <t>ข้าวโพดรับประทาน</t>
  </si>
  <si>
    <t>ขึ้นฉ่าย</t>
  </si>
  <si>
    <t>แตงกวา/แตงร้าน</t>
  </si>
  <si>
    <t>พริกขี้หนู</t>
  </si>
  <si>
    <t>พริกหยวก/พริกยักษ์</t>
  </si>
  <si>
    <t>มะเขือเทศบริโภค</t>
  </si>
  <si>
    <t>003</t>
  </si>
  <si>
    <t>008</t>
  </si>
  <si>
    <t>010</t>
  </si>
  <si>
    <t>029</t>
  </si>
  <si>
    <t>039</t>
  </si>
  <si>
    <t>044</t>
  </si>
  <si>
    <t>045</t>
  </si>
  <si>
    <t>052</t>
  </si>
  <si>
    <t>054</t>
  </si>
  <si>
    <t>060</t>
  </si>
  <si>
    <t>066</t>
  </si>
  <si>
    <t>102</t>
  </si>
  <si>
    <t>128</t>
  </si>
  <si>
    <t>129</t>
  </si>
  <si>
    <t>รหัสพืช</t>
  </si>
  <si>
    <t>Kale</t>
  </si>
  <si>
    <t>ลำดับ</t>
  </si>
  <si>
    <t>จำนวนครัวเรือน</t>
  </si>
  <si>
    <t>เนื้อที่ปลูก</t>
  </si>
  <si>
    <t>เนื้อที่เสียหาย</t>
  </si>
  <si>
    <t>เนื้อที่เก็บเกี่ยว</t>
  </si>
  <si>
    <t>ผลผลิต</t>
  </si>
  <si>
    <t>ผลผลิตเฉลี่ย</t>
  </si>
  <si>
    <t>ราคาที่เกษตรกร</t>
  </si>
  <si>
    <t>เกษตรกร</t>
  </si>
  <si>
    <t>(ไร่)</t>
  </si>
  <si>
    <t>ที่เก็บเกี่ยวได้</t>
  </si>
  <si>
    <t>/เนื้อที่เก็บเกี่ยว</t>
  </si>
  <si>
    <t>ขายได้เฉลี่ย</t>
  </si>
  <si>
    <t>(กิโลกรัม)</t>
  </si>
  <si>
    <t>(บาท/กิโลกรัม)</t>
  </si>
  <si>
    <t>สีคิ้ว</t>
  </si>
  <si>
    <r>
      <t xml:space="preserve">กลุ่มพืช </t>
    </r>
    <r>
      <rPr>
        <b/>
        <sz val="11"/>
        <color rgb="FF0066FF"/>
        <rFont val="Tahoma"/>
        <family val="2"/>
        <charset val="222"/>
        <scheme val="minor"/>
      </rPr>
      <t xml:space="preserve">พืชผัก </t>
    </r>
    <r>
      <rPr>
        <b/>
        <sz val="11"/>
        <color theme="1"/>
        <rFont val="Tahoma"/>
        <family val="2"/>
        <charset val="222"/>
        <scheme val="minor"/>
      </rPr>
      <t xml:space="preserve">ชนิดพืช </t>
    </r>
    <r>
      <rPr>
        <b/>
        <sz val="11"/>
        <color rgb="FF0066FF"/>
        <rFont val="Tahoma"/>
        <family val="2"/>
        <charset val="222"/>
        <scheme val="minor"/>
      </rPr>
      <t xml:space="preserve">ผักคึ่นฉ่าย </t>
    </r>
    <r>
      <rPr>
        <b/>
        <sz val="11"/>
        <color theme="1"/>
        <rFont val="Tahoma"/>
        <family val="2"/>
        <charset val="222"/>
        <scheme val="minor"/>
      </rPr>
      <t xml:space="preserve">ชนิดพันธุ์ </t>
    </r>
    <r>
      <rPr>
        <b/>
        <sz val="11"/>
        <color rgb="FF0066FF"/>
        <rFont val="Tahoma"/>
        <family val="2"/>
        <charset val="222"/>
        <scheme val="minor"/>
      </rPr>
      <t xml:space="preserve">เเสดงชนิดพันธุ์ทั้งหมด </t>
    </r>
    <r>
      <rPr>
        <b/>
        <sz val="11"/>
        <color theme="1"/>
        <rFont val="Tahoma"/>
        <family val="2"/>
        <charset val="222"/>
        <scheme val="minor"/>
      </rPr>
      <t xml:space="preserve">หน่วย </t>
    </r>
    <r>
      <rPr>
        <b/>
        <sz val="11"/>
        <color rgb="FF0066FF"/>
        <rFont val="Tahoma"/>
        <family val="2"/>
        <charset val="222"/>
        <scheme val="minor"/>
      </rPr>
      <t>กิโลกรัม</t>
    </r>
  </si>
  <si>
    <t>ประทาย</t>
  </si>
  <si>
    <t>ปากช่อง</t>
  </si>
  <si>
    <t>รวมทั้งหมด</t>
  </si>
  <si>
    <r>
      <t xml:space="preserve">กลุ่มพืช </t>
    </r>
    <r>
      <rPr>
        <b/>
        <sz val="11"/>
        <color rgb="FF0066FF"/>
        <rFont val="Tahoma"/>
        <family val="2"/>
        <charset val="222"/>
        <scheme val="minor"/>
      </rPr>
      <t xml:space="preserve">พืชผัก </t>
    </r>
    <r>
      <rPr>
        <b/>
        <sz val="11"/>
        <color theme="1"/>
        <rFont val="Tahoma"/>
        <family val="2"/>
        <charset val="222"/>
        <scheme val="minor"/>
      </rPr>
      <t xml:space="preserve">ชนิดพืช </t>
    </r>
    <r>
      <rPr>
        <b/>
        <sz val="11"/>
        <color rgb="FF0066FF"/>
        <rFont val="Tahoma"/>
        <family val="2"/>
        <charset val="222"/>
        <scheme val="minor"/>
      </rPr>
      <t xml:space="preserve">คะน้า </t>
    </r>
    <r>
      <rPr>
        <b/>
        <sz val="11"/>
        <color theme="1"/>
        <rFont val="Tahoma"/>
        <family val="2"/>
        <charset val="222"/>
        <scheme val="minor"/>
      </rPr>
      <t xml:space="preserve">ชนิดพันธุ์ </t>
    </r>
    <r>
      <rPr>
        <b/>
        <sz val="11"/>
        <color rgb="FF0066FF"/>
        <rFont val="Tahoma"/>
        <family val="2"/>
        <charset val="222"/>
        <scheme val="minor"/>
      </rPr>
      <t xml:space="preserve">เเสดงชนิดพันธุ์ทั้งหมด </t>
    </r>
    <r>
      <rPr>
        <b/>
        <sz val="11"/>
        <color theme="1"/>
        <rFont val="Tahoma"/>
        <family val="2"/>
        <charset val="222"/>
        <scheme val="minor"/>
      </rPr>
      <t xml:space="preserve">หน่วย </t>
    </r>
    <r>
      <rPr>
        <b/>
        <sz val="11"/>
        <color rgb="FF0066FF"/>
        <rFont val="Tahoma"/>
        <family val="2"/>
        <charset val="222"/>
        <scheme val="minor"/>
      </rPr>
      <t>กิโลกรัม</t>
    </r>
  </si>
  <si>
    <t>เมืองนครราชสีมา</t>
  </si>
  <si>
    <t>โนนสูง</t>
  </si>
  <si>
    <t>ขามทะเลสอ</t>
  </si>
  <si>
    <t>โนนแดง</t>
  </si>
  <si>
    <r>
      <t xml:space="preserve">กลุ่มพืช </t>
    </r>
    <r>
      <rPr>
        <b/>
        <sz val="11"/>
        <color rgb="FF0066FF"/>
        <rFont val="Tahoma"/>
        <family val="2"/>
        <charset val="222"/>
        <scheme val="minor"/>
      </rPr>
      <t xml:space="preserve">พืชผัก </t>
    </r>
    <r>
      <rPr>
        <b/>
        <sz val="11"/>
        <color theme="1"/>
        <rFont val="Tahoma"/>
        <family val="2"/>
        <charset val="222"/>
        <scheme val="minor"/>
      </rPr>
      <t xml:space="preserve">ชนิดพืช </t>
    </r>
    <r>
      <rPr>
        <b/>
        <sz val="11"/>
        <color rgb="FF0066FF"/>
        <rFont val="Tahoma"/>
        <family val="2"/>
        <charset val="222"/>
        <scheme val="minor"/>
      </rPr>
      <t xml:space="preserve">ตะไคร้ </t>
    </r>
    <r>
      <rPr>
        <b/>
        <sz val="11"/>
        <color theme="1"/>
        <rFont val="Tahoma"/>
        <family val="2"/>
        <charset val="222"/>
        <scheme val="minor"/>
      </rPr>
      <t xml:space="preserve">ชนิดพันธุ์ </t>
    </r>
    <r>
      <rPr>
        <b/>
        <sz val="11"/>
        <color rgb="FF0066FF"/>
        <rFont val="Tahoma"/>
        <family val="2"/>
        <charset val="222"/>
        <scheme val="minor"/>
      </rPr>
      <t xml:space="preserve">เเสดงชนิดพันธุ์ทั้งหมด </t>
    </r>
    <r>
      <rPr>
        <b/>
        <sz val="11"/>
        <color theme="1"/>
        <rFont val="Tahoma"/>
        <family val="2"/>
        <charset val="222"/>
        <scheme val="minor"/>
      </rPr>
      <t xml:space="preserve">หน่วย </t>
    </r>
    <r>
      <rPr>
        <b/>
        <sz val="11"/>
        <color rgb="FF0066FF"/>
        <rFont val="Tahoma"/>
        <family val="2"/>
        <charset val="222"/>
        <scheme val="minor"/>
      </rPr>
      <t>กิโลกรัม</t>
    </r>
  </si>
  <si>
    <t>โชคชัย</t>
  </si>
  <si>
    <t>วังน้ำเขียว</t>
  </si>
  <si>
    <t>แบบรายงานที่ 1.9 รายงานข้อมูลภาวะการผลิตพืช (รต.01) แบบรายปี</t>
  </si>
  <si>
    <r>
      <t xml:space="preserve">กลุ่มพืช </t>
    </r>
    <r>
      <rPr>
        <b/>
        <sz val="11"/>
        <color rgb="FF0066FF"/>
        <rFont val="Tahoma"/>
        <family val="2"/>
        <charset val="222"/>
        <scheme val="minor"/>
      </rPr>
      <t xml:space="preserve">พืชผัก </t>
    </r>
    <r>
      <rPr>
        <b/>
        <sz val="11"/>
        <color theme="1"/>
        <rFont val="Tahoma"/>
        <family val="2"/>
        <charset val="222"/>
        <scheme val="minor"/>
      </rPr>
      <t xml:space="preserve">ชนิดพืช </t>
    </r>
    <r>
      <rPr>
        <b/>
        <sz val="11"/>
        <color rgb="FF0066FF"/>
        <rFont val="Tahoma"/>
        <family val="2"/>
        <charset val="222"/>
        <scheme val="minor"/>
      </rPr>
      <t xml:space="preserve">แตงกวา </t>
    </r>
    <r>
      <rPr>
        <b/>
        <sz val="11"/>
        <color theme="1"/>
        <rFont val="Tahoma"/>
        <family val="2"/>
        <charset val="222"/>
        <scheme val="minor"/>
      </rPr>
      <t xml:space="preserve">ชนิดพันธุ์ </t>
    </r>
    <r>
      <rPr>
        <b/>
        <sz val="11"/>
        <color rgb="FF0066FF"/>
        <rFont val="Tahoma"/>
        <family val="2"/>
        <charset val="222"/>
        <scheme val="minor"/>
      </rPr>
      <t xml:space="preserve">เเสดงชนิดพันธุ์ทั้งหมด </t>
    </r>
    <r>
      <rPr>
        <b/>
        <sz val="11"/>
        <color theme="1"/>
        <rFont val="Tahoma"/>
        <family val="2"/>
        <charset val="222"/>
        <scheme val="minor"/>
      </rPr>
      <t xml:space="preserve">หน่วย </t>
    </r>
    <r>
      <rPr>
        <b/>
        <sz val="11"/>
        <color rgb="FF0066FF"/>
        <rFont val="Tahoma"/>
        <family val="2"/>
        <charset val="222"/>
        <scheme val="minor"/>
      </rPr>
      <t>กิโลกรัม</t>
    </r>
  </si>
  <si>
    <t>เสิงสาง</t>
  </si>
  <si>
    <t>พิมาย</t>
  </si>
  <si>
    <t>สูงเนิน</t>
  </si>
  <si>
    <t>เฉลิมพระเกียรติ</t>
  </si>
  <si>
    <r>
      <t xml:space="preserve">กลุ่มพืช </t>
    </r>
    <r>
      <rPr>
        <b/>
        <sz val="11"/>
        <color rgb="FF0066FF"/>
        <rFont val="Tahoma"/>
        <family val="2"/>
        <charset val="222"/>
        <scheme val="minor"/>
      </rPr>
      <t xml:space="preserve">พืชผัก </t>
    </r>
    <r>
      <rPr>
        <b/>
        <sz val="11"/>
        <color theme="1"/>
        <rFont val="Tahoma"/>
        <family val="2"/>
        <charset val="222"/>
        <scheme val="minor"/>
      </rPr>
      <t xml:space="preserve">ชนิดพืช </t>
    </r>
    <r>
      <rPr>
        <b/>
        <sz val="11"/>
        <color rgb="FF0066FF"/>
        <rFont val="Tahoma"/>
        <family val="2"/>
        <charset val="222"/>
        <scheme val="minor"/>
      </rPr>
      <t xml:space="preserve">โหระพา </t>
    </r>
    <r>
      <rPr>
        <b/>
        <sz val="11"/>
        <color theme="1"/>
        <rFont val="Tahoma"/>
        <family val="2"/>
        <charset val="222"/>
        <scheme val="minor"/>
      </rPr>
      <t xml:space="preserve">ชนิดพันธุ์ </t>
    </r>
    <r>
      <rPr>
        <b/>
        <sz val="11"/>
        <color rgb="FF0066FF"/>
        <rFont val="Tahoma"/>
        <family val="2"/>
        <charset val="222"/>
        <scheme val="minor"/>
      </rPr>
      <t xml:space="preserve">เเสดงชนิดพันธุ์ทั้งหมด </t>
    </r>
    <r>
      <rPr>
        <b/>
        <sz val="11"/>
        <color theme="1"/>
        <rFont val="Tahoma"/>
        <family val="2"/>
        <charset val="222"/>
        <scheme val="minor"/>
      </rPr>
      <t xml:space="preserve">หน่วย </t>
    </r>
    <r>
      <rPr>
        <b/>
        <sz val="11"/>
        <color rgb="FF0066FF"/>
        <rFont val="Tahoma"/>
        <family val="2"/>
        <charset val="222"/>
        <scheme val="minor"/>
      </rPr>
      <t>กิโลกรัม</t>
    </r>
  </si>
  <si>
    <t>เมืองยาง</t>
  </si>
  <si>
    <r>
      <t xml:space="preserve">กลุ่มพืช </t>
    </r>
    <r>
      <rPr>
        <b/>
        <sz val="11"/>
        <color rgb="FF0066FF"/>
        <rFont val="Tahoma"/>
        <family val="2"/>
        <charset val="222"/>
        <scheme val="minor"/>
      </rPr>
      <t xml:space="preserve">พืชผัก </t>
    </r>
    <r>
      <rPr>
        <b/>
        <sz val="11"/>
        <color theme="1"/>
        <rFont val="Tahoma"/>
        <family val="2"/>
        <charset val="222"/>
        <scheme val="minor"/>
      </rPr>
      <t xml:space="preserve">ชนิดพืช </t>
    </r>
    <r>
      <rPr>
        <b/>
        <sz val="11"/>
        <color rgb="FF0066FF"/>
        <rFont val="Tahoma"/>
        <family val="2"/>
        <charset val="222"/>
        <scheme val="minor"/>
      </rPr>
      <t xml:space="preserve">ฟักทอง </t>
    </r>
    <r>
      <rPr>
        <b/>
        <sz val="11"/>
        <color theme="1"/>
        <rFont val="Tahoma"/>
        <family val="2"/>
        <charset val="222"/>
        <scheme val="minor"/>
      </rPr>
      <t xml:space="preserve">ชนิดพันธุ์ </t>
    </r>
    <r>
      <rPr>
        <b/>
        <sz val="11"/>
        <color rgb="FF0066FF"/>
        <rFont val="Tahoma"/>
        <family val="2"/>
        <charset val="222"/>
        <scheme val="minor"/>
      </rPr>
      <t xml:space="preserve">เเสดงชนิดพันธุ์ทั้งหมด </t>
    </r>
    <r>
      <rPr>
        <b/>
        <sz val="11"/>
        <color theme="1"/>
        <rFont val="Tahoma"/>
        <family val="2"/>
        <charset val="222"/>
        <scheme val="minor"/>
      </rPr>
      <t xml:space="preserve">หน่วย </t>
    </r>
    <r>
      <rPr>
        <b/>
        <sz val="11"/>
        <color rgb="FF0066FF"/>
        <rFont val="Tahoma"/>
        <family val="2"/>
        <charset val="222"/>
        <scheme val="minor"/>
      </rPr>
      <t>กิโลกรัม</t>
    </r>
  </si>
  <si>
    <r>
      <t xml:space="preserve">กลุ่มพืช </t>
    </r>
    <r>
      <rPr>
        <b/>
        <sz val="11"/>
        <color rgb="FF0066FF"/>
        <rFont val="Tahoma"/>
        <family val="2"/>
        <charset val="222"/>
        <scheme val="minor"/>
      </rPr>
      <t xml:space="preserve">พืชผัก </t>
    </r>
    <r>
      <rPr>
        <b/>
        <sz val="11"/>
        <color theme="1"/>
        <rFont val="Tahoma"/>
        <family val="2"/>
        <charset val="222"/>
        <scheme val="minor"/>
      </rPr>
      <t xml:space="preserve">ชนิดพืช </t>
    </r>
    <r>
      <rPr>
        <b/>
        <sz val="11"/>
        <color rgb="FF0066FF"/>
        <rFont val="Tahoma"/>
        <family val="2"/>
        <charset val="222"/>
        <scheme val="minor"/>
      </rPr>
      <t xml:space="preserve">พริกหยวก </t>
    </r>
    <r>
      <rPr>
        <b/>
        <sz val="11"/>
        <color theme="1"/>
        <rFont val="Tahoma"/>
        <family val="2"/>
        <charset val="222"/>
        <scheme val="minor"/>
      </rPr>
      <t xml:space="preserve">ชนิดพันธุ์ </t>
    </r>
    <r>
      <rPr>
        <b/>
        <sz val="11"/>
        <color rgb="FF0066FF"/>
        <rFont val="Tahoma"/>
        <family val="2"/>
        <charset val="222"/>
        <scheme val="minor"/>
      </rPr>
      <t xml:space="preserve">เเสดงชนิดพันธุ์ทั้งหมด </t>
    </r>
    <r>
      <rPr>
        <b/>
        <sz val="11"/>
        <color theme="1"/>
        <rFont val="Tahoma"/>
        <family val="2"/>
        <charset val="222"/>
        <scheme val="minor"/>
      </rPr>
      <t xml:space="preserve">หน่วย </t>
    </r>
    <r>
      <rPr>
        <b/>
        <sz val="11"/>
        <color rgb="FF0066FF"/>
        <rFont val="Tahoma"/>
        <family val="2"/>
        <charset val="222"/>
        <scheme val="minor"/>
      </rPr>
      <t>กิโลกรัม</t>
    </r>
  </si>
  <si>
    <r>
      <t xml:space="preserve">กลุ่มพืช </t>
    </r>
    <r>
      <rPr>
        <b/>
        <sz val="11"/>
        <color rgb="FF0066FF"/>
        <rFont val="Tahoma"/>
        <family val="2"/>
        <charset val="222"/>
        <scheme val="minor"/>
      </rPr>
      <t xml:space="preserve">พืชผัก </t>
    </r>
    <r>
      <rPr>
        <b/>
        <sz val="11"/>
        <color theme="1"/>
        <rFont val="Tahoma"/>
        <family val="2"/>
        <charset val="222"/>
        <scheme val="minor"/>
      </rPr>
      <t xml:space="preserve">ชนิดพืช </t>
    </r>
    <r>
      <rPr>
        <b/>
        <sz val="11"/>
        <color rgb="FF0066FF"/>
        <rFont val="Tahoma"/>
        <family val="2"/>
        <charset val="222"/>
        <scheme val="minor"/>
      </rPr>
      <t xml:space="preserve">พริกขี้หนูเม็ดเล็ก(ขี้หนูสวน) </t>
    </r>
    <r>
      <rPr>
        <b/>
        <sz val="11"/>
        <color theme="1"/>
        <rFont val="Tahoma"/>
        <family val="2"/>
        <charset val="222"/>
        <scheme val="minor"/>
      </rPr>
      <t xml:space="preserve">ชนิดพันธุ์ </t>
    </r>
    <r>
      <rPr>
        <b/>
        <sz val="11"/>
        <color rgb="FF0066FF"/>
        <rFont val="Tahoma"/>
        <family val="2"/>
        <charset val="222"/>
        <scheme val="minor"/>
      </rPr>
      <t xml:space="preserve">เเสดงชนิดพันธุ์ทั้งหมด </t>
    </r>
    <r>
      <rPr>
        <b/>
        <sz val="11"/>
        <color theme="1"/>
        <rFont val="Tahoma"/>
        <family val="2"/>
        <charset val="222"/>
        <scheme val="minor"/>
      </rPr>
      <t xml:space="preserve">หน่วย </t>
    </r>
    <r>
      <rPr>
        <b/>
        <sz val="11"/>
        <color rgb="FF0066FF"/>
        <rFont val="Tahoma"/>
        <family val="2"/>
        <charset val="222"/>
        <scheme val="minor"/>
      </rPr>
      <t>กิโลกรัม</t>
    </r>
  </si>
  <si>
    <t>จักราช</t>
  </si>
  <si>
    <r>
      <t xml:space="preserve">กลุ่มพืช </t>
    </r>
    <r>
      <rPr>
        <b/>
        <sz val="11"/>
        <color rgb="FF0066FF"/>
        <rFont val="Tahoma"/>
        <family val="2"/>
        <charset val="222"/>
        <scheme val="minor"/>
      </rPr>
      <t xml:space="preserve">พืชผัก </t>
    </r>
    <r>
      <rPr>
        <b/>
        <sz val="11"/>
        <color theme="1"/>
        <rFont val="Tahoma"/>
        <family val="2"/>
        <charset val="222"/>
        <scheme val="minor"/>
      </rPr>
      <t xml:space="preserve">ชนิดพืช </t>
    </r>
    <r>
      <rPr>
        <b/>
        <sz val="11"/>
        <color rgb="FF0066FF"/>
        <rFont val="Tahoma"/>
        <family val="2"/>
        <charset val="222"/>
        <scheme val="minor"/>
      </rPr>
      <t xml:space="preserve">ผักชี </t>
    </r>
    <r>
      <rPr>
        <b/>
        <sz val="11"/>
        <color theme="1"/>
        <rFont val="Tahoma"/>
        <family val="2"/>
        <charset val="222"/>
        <scheme val="minor"/>
      </rPr>
      <t xml:space="preserve">ชนิดพันธุ์ </t>
    </r>
    <r>
      <rPr>
        <b/>
        <sz val="11"/>
        <color rgb="FF0066FF"/>
        <rFont val="Tahoma"/>
        <family val="2"/>
        <charset val="222"/>
        <scheme val="minor"/>
      </rPr>
      <t xml:space="preserve">เเสดงชนิดพันธุ์ทั้งหมด </t>
    </r>
    <r>
      <rPr>
        <b/>
        <sz val="11"/>
        <color theme="1"/>
        <rFont val="Tahoma"/>
        <family val="2"/>
        <charset val="222"/>
        <scheme val="minor"/>
      </rPr>
      <t xml:space="preserve">หน่วย </t>
    </r>
    <r>
      <rPr>
        <b/>
        <sz val="11"/>
        <color rgb="FF0066FF"/>
        <rFont val="Tahoma"/>
        <family val="2"/>
        <charset val="222"/>
        <scheme val="minor"/>
      </rPr>
      <t>กิโลกรัม</t>
    </r>
  </si>
  <si>
    <t>เทพารักษ์</t>
  </si>
  <si>
    <r>
      <t xml:space="preserve">กลุ่มพืช </t>
    </r>
    <r>
      <rPr>
        <b/>
        <sz val="11"/>
        <color rgb="FF0066FF"/>
        <rFont val="Tahoma"/>
        <family val="2"/>
        <charset val="222"/>
        <scheme val="minor"/>
      </rPr>
      <t xml:space="preserve">พืชผัก </t>
    </r>
    <r>
      <rPr>
        <b/>
        <sz val="11"/>
        <color theme="1"/>
        <rFont val="Tahoma"/>
        <family val="2"/>
        <charset val="222"/>
        <scheme val="minor"/>
      </rPr>
      <t xml:space="preserve">ชนิดพืช </t>
    </r>
    <r>
      <rPr>
        <b/>
        <sz val="11"/>
        <color rgb="FF0066FF"/>
        <rFont val="Tahoma"/>
        <family val="2"/>
        <charset val="222"/>
        <scheme val="minor"/>
      </rPr>
      <t xml:space="preserve">ผักกาดหอม </t>
    </r>
    <r>
      <rPr>
        <b/>
        <sz val="11"/>
        <color theme="1"/>
        <rFont val="Tahoma"/>
        <family val="2"/>
        <charset val="222"/>
        <scheme val="minor"/>
      </rPr>
      <t xml:space="preserve">ชนิดพันธุ์ </t>
    </r>
    <r>
      <rPr>
        <b/>
        <sz val="11"/>
        <color rgb="FF0066FF"/>
        <rFont val="Tahoma"/>
        <family val="2"/>
        <charset val="222"/>
        <scheme val="minor"/>
      </rPr>
      <t xml:space="preserve">เเสดงชนิดพันธุ์ทั้งหมด </t>
    </r>
    <r>
      <rPr>
        <b/>
        <sz val="11"/>
        <color theme="1"/>
        <rFont val="Tahoma"/>
        <family val="2"/>
        <charset val="222"/>
        <scheme val="minor"/>
      </rPr>
      <t xml:space="preserve">หน่วย </t>
    </r>
    <r>
      <rPr>
        <b/>
        <sz val="11"/>
        <color rgb="FF0066FF"/>
        <rFont val="Tahoma"/>
        <family val="2"/>
        <charset val="222"/>
        <scheme val="minor"/>
      </rPr>
      <t>กิโลกรัม</t>
    </r>
  </si>
  <si>
    <r>
      <t xml:space="preserve">กลุ่มพืช </t>
    </r>
    <r>
      <rPr>
        <b/>
        <sz val="11"/>
        <color rgb="FF0066FF"/>
        <rFont val="Tahoma"/>
        <family val="2"/>
        <charset val="222"/>
        <scheme val="minor"/>
      </rPr>
      <t xml:space="preserve">พืชผัก </t>
    </r>
    <r>
      <rPr>
        <b/>
        <sz val="11"/>
        <color theme="1"/>
        <rFont val="Tahoma"/>
        <family val="2"/>
        <charset val="222"/>
        <scheme val="minor"/>
      </rPr>
      <t xml:space="preserve">ชนิดพืช </t>
    </r>
    <r>
      <rPr>
        <b/>
        <sz val="11"/>
        <color rgb="FF0066FF"/>
        <rFont val="Tahoma"/>
        <family val="2"/>
        <charset val="222"/>
        <scheme val="minor"/>
      </rPr>
      <t xml:space="preserve">ผักกาดขาวปลี </t>
    </r>
    <r>
      <rPr>
        <b/>
        <sz val="11"/>
        <color theme="1"/>
        <rFont val="Tahoma"/>
        <family val="2"/>
        <charset val="222"/>
        <scheme val="minor"/>
      </rPr>
      <t xml:space="preserve">ชนิดพันธุ์ </t>
    </r>
    <r>
      <rPr>
        <b/>
        <sz val="11"/>
        <color rgb="FF0066FF"/>
        <rFont val="Tahoma"/>
        <family val="2"/>
        <charset val="222"/>
        <scheme val="minor"/>
      </rPr>
      <t xml:space="preserve">เเสดงชนิดพันธุ์ทั้งหมด </t>
    </r>
    <r>
      <rPr>
        <b/>
        <sz val="11"/>
        <color theme="1"/>
        <rFont val="Tahoma"/>
        <family val="2"/>
        <charset val="222"/>
        <scheme val="minor"/>
      </rPr>
      <t xml:space="preserve">หน่วย </t>
    </r>
    <r>
      <rPr>
        <b/>
        <sz val="11"/>
        <color rgb="FF0066FF"/>
        <rFont val="Tahoma"/>
        <family val="2"/>
        <charset val="222"/>
        <scheme val="minor"/>
      </rPr>
      <t>กิโลกรัม</t>
    </r>
  </si>
  <si>
    <r>
      <t xml:space="preserve">กลุ่มพืช </t>
    </r>
    <r>
      <rPr>
        <b/>
        <sz val="11"/>
        <color rgb="FF0066FF"/>
        <rFont val="Tahoma"/>
        <family val="2"/>
        <charset val="222"/>
        <scheme val="minor"/>
      </rPr>
      <t xml:space="preserve">พืชผัก </t>
    </r>
    <r>
      <rPr>
        <b/>
        <sz val="11"/>
        <color theme="1"/>
        <rFont val="Tahoma"/>
        <family val="2"/>
        <charset val="222"/>
        <scheme val="minor"/>
      </rPr>
      <t xml:space="preserve">ชนิดพืช </t>
    </r>
    <r>
      <rPr>
        <b/>
        <sz val="11"/>
        <color rgb="FF0066FF"/>
        <rFont val="Tahoma"/>
        <family val="2"/>
        <charset val="222"/>
        <scheme val="minor"/>
      </rPr>
      <t xml:space="preserve">ผักกวางตุ้ง </t>
    </r>
    <r>
      <rPr>
        <b/>
        <sz val="11"/>
        <color theme="1"/>
        <rFont val="Tahoma"/>
        <family val="2"/>
        <charset val="222"/>
        <scheme val="minor"/>
      </rPr>
      <t xml:space="preserve">ชนิดพันธุ์ </t>
    </r>
    <r>
      <rPr>
        <b/>
        <sz val="11"/>
        <color rgb="FF0066FF"/>
        <rFont val="Tahoma"/>
        <family val="2"/>
        <charset val="222"/>
        <scheme val="minor"/>
      </rPr>
      <t xml:space="preserve">เเสดงชนิดพันธุ์ทั้งหมด </t>
    </r>
    <r>
      <rPr>
        <b/>
        <sz val="11"/>
        <color theme="1"/>
        <rFont val="Tahoma"/>
        <family val="2"/>
        <charset val="222"/>
        <scheme val="minor"/>
      </rPr>
      <t xml:space="preserve">หน่วย </t>
    </r>
    <r>
      <rPr>
        <b/>
        <sz val="11"/>
        <color rgb="FF0066FF"/>
        <rFont val="Tahoma"/>
        <family val="2"/>
        <charset val="222"/>
        <scheme val="minor"/>
      </rPr>
      <t>กิโลกรัม</t>
    </r>
  </si>
  <si>
    <t>กรมส่งเสริมการเกษตร</t>
  </si>
  <si>
    <r>
      <t>กลุ่มพืช </t>
    </r>
    <r>
      <rPr>
        <b/>
        <sz val="8"/>
        <color rgb="FF0066FF"/>
        <rFont val="Norasi"/>
      </rPr>
      <t>ไม้ยืนต้น </t>
    </r>
    <r>
      <rPr>
        <b/>
        <sz val="8"/>
        <color rgb="FF333333"/>
        <rFont val="Norasi"/>
      </rPr>
      <t>ชนิดพืช </t>
    </r>
    <r>
      <rPr>
        <b/>
        <sz val="8"/>
        <color rgb="FF0066FF"/>
        <rFont val="Norasi"/>
      </rPr>
      <t>ยูคาลิปตัส </t>
    </r>
    <r>
      <rPr>
        <b/>
        <sz val="8"/>
        <color rgb="FF333333"/>
        <rFont val="Norasi"/>
      </rPr>
      <t>ชนิดพันธุ์ </t>
    </r>
    <r>
      <rPr>
        <b/>
        <sz val="8"/>
        <color rgb="FF0066FF"/>
        <rFont val="Norasi"/>
      </rPr>
      <t>พันธุ์ยูคาลิปตัส</t>
    </r>
  </si>
  <si>
    <t>เนื้อที่ปลูกทั้งหมด (ไร่)</t>
  </si>
  <si>
    <t>ให้ผลผลิต</t>
  </si>
  <si>
    <t>ยังไม่ให้ผล</t>
  </si>
  <si>
    <t>/เนื้อที่ให้ผลผลิต</t>
  </si>
  <si>
    <r>
      <t>หมายเหตุ</t>
    </r>
    <r>
      <rPr>
        <sz val="8"/>
        <color rgb="FF333333"/>
        <rFont val="Norasi"/>
      </rPr>
      <t> ผลผลิตเฉลี่ย/เนื้อที่ให้ผลผลิต หมายถึง ผลผลิตเฉลี่ยสำหรับเรียกดูข้อมูลเป็นรายปี</t>
    </r>
  </si>
  <si>
    <t>ผลผลิตเฉลี่ย/เนื้อที่เก็บเกี่ยว หมายถึง ผลผลิตเฉลี่ยสำหรับเรียกดูข้อมูลเป็นรายเดือน</t>
  </si>
  <si>
    <t>ผลผลิตเฉลี่ยต่อไร่ ( กิโลกรัม /ไร่)</t>
  </si>
  <si>
    <t>( กิโลกรัม )</t>
  </si>
  <si>
    <t>(บาท/ กิโลกรัม )</t>
  </si>
  <si>
    <t>กลุ่มพืช ไม้ยืนต้น ชนิดพืช มะพร้าว ชนิดพันธุ์ พันธุ์มะพร้าวแก่</t>
  </si>
  <si>
    <r>
      <t>กลุ่มพืช </t>
    </r>
    <r>
      <rPr>
        <b/>
        <sz val="8"/>
        <color rgb="FF0066FF"/>
        <rFont val="Norasi"/>
      </rPr>
      <t>ไม้ยืนต้น </t>
    </r>
    <r>
      <rPr>
        <b/>
        <sz val="8"/>
        <color rgb="FF333333"/>
        <rFont val="Norasi"/>
      </rPr>
      <t>ชนิดพืช </t>
    </r>
    <r>
      <rPr>
        <b/>
        <sz val="8"/>
        <color rgb="FF0066FF"/>
        <rFont val="Norasi"/>
      </rPr>
      <t>ยางพารา </t>
    </r>
    <r>
      <rPr>
        <b/>
        <sz val="8"/>
        <color rgb="FF333333"/>
        <rFont val="Norasi"/>
      </rPr>
      <t>ชนิดพันธุ์ </t>
    </r>
    <r>
      <rPr>
        <b/>
        <sz val="8"/>
        <color rgb="FF0066FF"/>
        <rFont val="Norasi"/>
      </rPr>
      <t>เเสดงชนิดพันธุ์ทั้งหมด </t>
    </r>
  </si>
  <si>
    <t>กลุ่มพืช ไม้ผล ชนิดพืช องุ่น ชนิดพันธุ์ เเสดงชนิดพันธุ์ทั้งหมด </t>
  </si>
  <si>
    <t>กลุ่มพืช ไม้ผล ชนิดพืช มะละกอ ชนิดพันธุ์ เเสดงชนิดพันธุ์ทั้งหมด </t>
  </si>
  <si>
    <t>กลุ่มพืช ไม้ผล ชนิดพืช มะม่วง ชนิดพันธุ์ เเสดงชนิดพันธุ์ทั้งหมด </t>
  </si>
  <si>
    <t>กลุ่มพืช ไม้ผล ชนิดพืช มะนาว ชนิดพันธุ์ เเสดงชนิดพันธุ์ทั้งหมด </t>
  </si>
  <si>
    <t>กลุ่มพืช ไม้ผล ชนิดพืช มะขาม ชนิดพันธุ์ พันธุ์มะขามเปรี้ยว</t>
  </si>
  <si>
    <t>กลุ่มพืช ไม้ผล ชนิดพืช มะขามเทศ ชนิดพันธุ์ เเสดงชนิดพันธุ์ทั้งหมด </t>
  </si>
  <si>
    <t>กลุ่มพืช ไม้ผล ชนิดพืช พุทรา ชนิดพันธุ์ เเสดงชนิดพันธุ์ทั้งหมด </t>
  </si>
  <si>
    <t>กลุ่มพืช ไม้ผล ชนิดพืช น้อยหน่า ชนิดพันธุ์ เเสดงชนิดพันธุ์ทั้งหมด </t>
  </si>
  <si>
    <t>กลุ่มพืช ไม้ผล ชนิดพืช กล้วยน้ำว้า ชนิดพันธุ์ เเสดงชนิดพันธุ์ทั้งหมด </t>
  </si>
  <si>
    <t>กลุ่มพืช ไม้ผล ชนิดพืช แก้วมังกร ชนิดพันธุ์ เเสดงชนิดพันธุ์ทั้งหมด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</si>
</sst>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1" formatCode="_-* #,##0_-;\-* #,##0_-;_-* &quot;-&quot;_-;_-@_-"/>
    <numFmt numFmtId="43" formatCode="_-* #,##0.00_-;\-* #,##0.00_-;_-* &quot;-&quot;??_-;_-@_-"/>
    <numFmt numFmtId="187" formatCode="t&quot;$&quot;#,##0.00_);[Red]\(t&quot;$&quot;#,##0.00\)"/>
    <numFmt numFmtId="188" formatCode="0.0"/>
    <numFmt numFmtId="189" formatCode="_-* #,##0.0_-;\-* #,##0.0_-;_-* &quot;-&quot;??_-;_-@_-"/>
    <numFmt numFmtId="190" formatCode="_-* #,##0_-;\-* #,##0_-;_-* &quot;-&quot;??_-;_-@_-"/>
    <numFmt numFmtId="191" formatCode="_(* #,##0.0_);_(* \(#,##0.0\);_(* &quot;-&quot;_);_(@_)"/>
    <numFmt numFmtId="192" formatCode="_-* #,##0.0_-;\-* #,##0.0_-;_-* &quot;-&quot;_-;_-@_-"/>
    <numFmt numFmtId="193" formatCode="#,##0_ ;[Red]\-#,##0\ "/>
  </numFmts>
  <fonts count="47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  <font>
      <sz val="10"/>
      <name val="Arial"/>
      <family val="2"/>
    </font>
    <font>
      <sz val="14"/>
      <name val="Cordia New"/>
      <family val="2"/>
    </font>
    <font>
      <sz val="13"/>
      <color indexed="8"/>
      <name val="TH SarabunPSK"/>
      <family val="2"/>
    </font>
    <font>
      <sz val="13"/>
      <color theme="1"/>
      <name val="TH SarabunPSK"/>
      <family val="2"/>
    </font>
    <font>
      <b/>
      <sz val="13"/>
      <color theme="1"/>
      <name val="TH SarabunPSK"/>
      <family val="2"/>
    </font>
    <font>
      <sz val="10"/>
      <name val="Arial "/>
    </font>
    <font>
      <sz val="14"/>
      <name val="CordiaUPC"/>
      <family val="2"/>
    </font>
    <font>
      <sz val="12"/>
      <name val="Helv"/>
      <charset val="222"/>
    </font>
    <font>
      <sz val="11"/>
      <color theme="1"/>
      <name val="Calibri"/>
      <family val="2"/>
    </font>
    <font>
      <sz val="10"/>
      <color theme="1"/>
      <name val="Calibri"/>
      <family val="2"/>
    </font>
    <font>
      <sz val="10"/>
      <color indexed="8"/>
      <name val="Calibri"/>
      <family val="2"/>
    </font>
    <font>
      <b/>
      <sz val="10"/>
      <color theme="1"/>
      <name val="Calibri"/>
      <family val="2"/>
    </font>
    <font>
      <b/>
      <sz val="10"/>
      <color indexed="8"/>
      <name val="Calibri"/>
      <family val="2"/>
    </font>
    <font>
      <sz val="10"/>
      <name val="Calibri"/>
      <family val="2"/>
    </font>
    <font>
      <b/>
      <sz val="8"/>
      <name val="TH SarabunPSK"/>
      <family val="2"/>
    </font>
    <font>
      <b/>
      <sz val="16"/>
      <name val="TH SarabunPSK"/>
      <family val="2"/>
    </font>
    <font>
      <u/>
      <sz val="14"/>
      <color theme="10"/>
      <name val="Cordia New"/>
      <family val="2"/>
    </font>
    <font>
      <sz val="14"/>
      <name val="TH SarabunPSK"/>
      <family val="2"/>
      <charset val="222"/>
    </font>
    <font>
      <sz val="13"/>
      <color indexed="8"/>
      <name val="TH SarabunPSK"/>
      <family val="2"/>
      <charset val="222"/>
    </font>
    <font>
      <sz val="13"/>
      <name val="TH SarabunPSK"/>
      <family val="2"/>
      <charset val="222"/>
    </font>
    <font>
      <b/>
      <sz val="13"/>
      <color indexed="8"/>
      <name val="TH SarabunPSK"/>
      <family val="2"/>
      <charset val="222"/>
    </font>
    <font>
      <sz val="12"/>
      <name val="TH SarabunPSK"/>
      <family val="2"/>
      <charset val="222"/>
    </font>
    <font>
      <b/>
      <sz val="13"/>
      <name val="TH SarabunPSK"/>
      <family val="2"/>
      <charset val="222"/>
    </font>
    <font>
      <sz val="14"/>
      <color indexed="8"/>
      <name val="TH SarabunPSK"/>
      <family val="2"/>
    </font>
    <font>
      <b/>
      <sz val="11"/>
      <color theme="1"/>
      <name val="Tahoma"/>
      <family val="2"/>
      <charset val="222"/>
      <scheme val="minor"/>
    </font>
    <font>
      <sz val="16"/>
      <name val="TH SarabunPSK"/>
      <family val="2"/>
    </font>
    <font>
      <b/>
      <sz val="11"/>
      <color rgb="FF0066FF"/>
      <name val="Tahoma"/>
      <family val="2"/>
      <charset val="222"/>
      <scheme val="minor"/>
    </font>
    <font>
      <sz val="8"/>
      <color rgb="FF333333"/>
      <name val="Norasi"/>
    </font>
    <font>
      <b/>
      <sz val="8"/>
      <color rgb="FF333333"/>
      <name val="Norasi"/>
    </font>
    <font>
      <b/>
      <sz val="8"/>
      <color rgb="FF0066FF"/>
      <name val="Norasi"/>
    </font>
    <font>
      <b/>
      <u/>
      <sz val="8"/>
      <color rgb="FF333333"/>
      <name val="Norasi"/>
    </font>
    <font>
      <b/>
      <sz val="7"/>
      <color theme="1"/>
      <name val="Norasi"/>
    </font>
    <font>
      <sz val="14"/>
      <color theme="1"/>
      <name val="Cordia New"/>
      <family val="2"/>
    </font>
    <font>
      <b/>
      <sz val="8"/>
      <color theme="1"/>
      <name val="Norasi"/>
    </font>
    <font>
      <sz val="8"/>
      <color theme="1"/>
      <name val="Norasi"/>
    </font>
  </fonts>
  <fills count="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78B7EB"/>
        <bgColor indexed="64"/>
      </patternFill>
    </fill>
    <fill>
      <patternFill patternType="solid">
        <fgColor rgb="FFFFFFF0"/>
        <bgColor indexed="64"/>
      </patternFill>
    </fill>
    <fill>
      <patternFill patternType="solid">
        <fgColor rgb="FFEEEEFD"/>
        <bgColor indexed="64"/>
      </patternFill>
    </fill>
    <fill>
      <patternFill patternType="solid">
        <fgColor rgb="FFE2E2E2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44">
    <xf numFmtId="0" fontId="0" fillId="0" borderId="0"/>
    <xf numFmtId="0" fontId="5" fillId="0" borderId="0"/>
    <xf numFmtId="43" fontId="4" fillId="0" borderId="0" applyFont="0" applyFill="0" applyBorder="0" applyAlignment="0" applyProtection="0"/>
    <xf numFmtId="18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2" fillId="0" borderId="0"/>
    <xf numFmtId="0" fontId="5" fillId="0" borderId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0" fontId="4" fillId="0" borderId="0"/>
    <xf numFmtId="0" fontId="3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17" fillId="0" borderId="0"/>
    <xf numFmtId="43" fontId="2" fillId="0" borderId="0" applyFont="0" applyFill="0" applyBorder="0" applyAlignment="0" applyProtection="0"/>
    <xf numFmtId="193" fontId="18" fillId="0" borderId="0" applyFont="0" applyFill="0" applyBorder="0" applyAlignment="0" applyProtection="0"/>
    <xf numFmtId="37" fontId="19" fillId="0" borderId="0"/>
    <xf numFmtId="187" fontId="12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0" fillId="0" borderId="0"/>
    <xf numFmtId="0" fontId="28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618">
    <xf numFmtId="0" fontId="0" fillId="0" borderId="0" xfId="0"/>
    <xf numFmtId="0" fontId="6" fillId="0" borderId="0" xfId="0" applyFont="1"/>
    <xf numFmtId="0" fontId="6" fillId="0" borderId="0" xfId="0" applyFont="1" applyBorder="1"/>
    <xf numFmtId="0" fontId="7" fillId="0" borderId="0" xfId="0" applyFont="1"/>
    <xf numFmtId="0" fontId="7" fillId="0" borderId="0" xfId="0" applyFont="1" applyBorder="1"/>
    <xf numFmtId="0" fontId="9" fillId="0" borderId="0" xfId="0" applyFont="1" applyBorder="1"/>
    <xf numFmtId="0" fontId="8" fillId="0" borderId="0" xfId="0" applyFont="1"/>
    <xf numFmtId="0" fontId="10" fillId="0" borderId="0" xfId="0" applyFont="1" applyBorder="1"/>
    <xf numFmtId="0" fontId="9" fillId="0" borderId="0" xfId="0" applyFont="1"/>
    <xf numFmtId="0" fontId="11" fillId="0" borderId="0" xfId="0" applyFont="1"/>
    <xf numFmtId="0" fontId="11" fillId="0" borderId="0" xfId="0" applyFont="1" applyBorder="1"/>
    <xf numFmtId="2" fontId="6" fillId="0" borderId="0" xfId="0" applyNumberFormat="1" applyFont="1" applyAlignment="1">
      <alignment horizontal="center"/>
    </xf>
    <xf numFmtId="0" fontId="10" fillId="0" borderId="0" xfId="0" applyFont="1" applyBorder="1" applyAlignment="1"/>
    <xf numFmtId="0" fontId="9" fillId="0" borderId="0" xfId="0" applyFont="1" applyBorder="1" applyAlignment="1"/>
    <xf numFmtId="0" fontId="11" fillId="0" borderId="0" xfId="0" applyFont="1" applyBorder="1" applyAlignment="1">
      <alignment vertical="center"/>
    </xf>
    <xf numFmtId="0" fontId="8" fillId="0" borderId="0" xfId="0" applyFont="1" applyBorder="1" applyAlignment="1"/>
    <xf numFmtId="188" fontId="6" fillId="0" borderId="0" xfId="0" applyNumberFormat="1" applyFont="1" applyAlignment="1">
      <alignment horizontal="center"/>
    </xf>
    <xf numFmtId="0" fontId="11" fillId="0" borderId="5" xfId="0" applyFont="1" applyBorder="1"/>
    <xf numFmtId="0" fontId="11" fillId="0" borderId="8" xfId="0" applyFont="1" applyBorder="1"/>
    <xf numFmtId="0" fontId="11" fillId="0" borderId="7" xfId="0" applyFont="1" applyBorder="1"/>
    <xf numFmtId="0" fontId="11" fillId="0" borderId="1" xfId="0" applyFont="1" applyBorder="1"/>
    <xf numFmtId="0" fontId="11" fillId="0" borderId="4" xfId="0" applyFont="1" applyBorder="1"/>
    <xf numFmtId="0" fontId="11" fillId="0" borderId="2" xfId="0" applyFont="1" applyBorder="1"/>
    <xf numFmtId="0" fontId="11" fillId="0" borderId="0" xfId="0" applyFont="1" applyBorder="1" applyAlignment="1">
      <alignment horizontal="left"/>
    </xf>
    <xf numFmtId="0" fontId="11" fillId="0" borderId="6" xfId="0" applyFont="1" applyBorder="1"/>
    <xf numFmtId="0" fontId="11" fillId="0" borderId="0" xfId="0" applyFont="1" applyBorder="1" applyAlignment="1"/>
    <xf numFmtId="0" fontId="8" fillId="0" borderId="3" xfId="0" applyFont="1" applyBorder="1" applyAlignment="1"/>
    <xf numFmtId="0" fontId="7" fillId="0" borderId="0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11" fillId="0" borderId="10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9" fillId="0" borderId="5" xfId="6" applyFont="1" applyBorder="1" applyAlignment="1"/>
    <xf numFmtId="0" fontId="11" fillId="0" borderId="0" xfId="6" applyFont="1" applyBorder="1" applyAlignment="1"/>
    <xf numFmtId="41" fontId="11" fillId="0" borderId="2" xfId="8" applyNumberFormat="1" applyFont="1" applyBorder="1"/>
    <xf numFmtId="190" fontId="11" fillId="0" borderId="0" xfId="10" applyNumberFormat="1" applyFont="1" applyBorder="1" applyAlignment="1"/>
    <xf numFmtId="190" fontId="11" fillId="0" borderId="2" xfId="10" applyNumberFormat="1" applyFont="1" applyBorder="1" applyAlignment="1"/>
    <xf numFmtId="190" fontId="11" fillId="0" borderId="4" xfId="10" applyNumberFormat="1" applyFont="1" applyBorder="1" applyAlignment="1"/>
    <xf numFmtId="190" fontId="11" fillId="0" borderId="0" xfId="10" applyNumberFormat="1" applyFont="1" applyBorder="1"/>
    <xf numFmtId="0" fontId="9" fillId="0" borderId="0" xfId="6" applyFont="1" applyBorder="1"/>
    <xf numFmtId="0" fontId="9" fillId="0" borderId="0" xfId="6" applyFont="1"/>
    <xf numFmtId="0" fontId="11" fillId="0" borderId="0" xfId="6" applyFont="1" applyBorder="1"/>
    <xf numFmtId="0" fontId="11" fillId="0" borderId="0" xfId="6" applyFont="1" applyAlignment="1">
      <alignment vertical="center"/>
    </xf>
    <xf numFmtId="0" fontId="11" fillId="0" borderId="0" xfId="6" applyFont="1"/>
    <xf numFmtId="0" fontId="11" fillId="0" borderId="0" xfId="6" applyFont="1" applyBorder="1" applyAlignment="1">
      <alignment vertical="center"/>
    </xf>
    <xf numFmtId="0" fontId="9" fillId="0" borderId="8" xfId="6" applyFont="1" applyBorder="1" applyAlignment="1"/>
    <xf numFmtId="0" fontId="9" fillId="0" borderId="7" xfId="6" applyFont="1" applyBorder="1" applyAlignment="1"/>
    <xf numFmtId="43" fontId="11" fillId="0" borderId="8" xfId="10" applyFont="1" applyBorder="1" applyAlignment="1">
      <alignment horizontal="center"/>
    </xf>
    <xf numFmtId="43" fontId="11" fillId="0" borderId="2" xfId="10" applyFont="1" applyBorder="1" applyAlignment="1">
      <alignment horizontal="center"/>
    </xf>
    <xf numFmtId="43" fontId="11" fillId="0" borderId="3" xfId="10" applyFont="1" applyBorder="1" applyAlignment="1">
      <alignment horizontal="center"/>
    </xf>
    <xf numFmtId="41" fontId="11" fillId="0" borderId="2" xfId="7" applyNumberFormat="1" applyFont="1" applyBorder="1" applyAlignment="1"/>
    <xf numFmtId="0" fontId="7" fillId="0" borderId="0" xfId="6" applyFont="1" applyBorder="1" applyAlignment="1">
      <alignment horizontal="left"/>
    </xf>
    <xf numFmtId="41" fontId="7" fillId="0" borderId="2" xfId="10" applyNumberFormat="1" applyFont="1" applyBorder="1" applyAlignment="1"/>
    <xf numFmtId="41" fontId="11" fillId="0" borderId="2" xfId="10" applyNumberFormat="1" applyFont="1" applyBorder="1" applyAlignment="1"/>
    <xf numFmtId="41" fontId="7" fillId="0" borderId="2" xfId="7" applyNumberFormat="1" applyFont="1" applyBorder="1" applyAlignment="1"/>
    <xf numFmtId="41" fontId="11" fillId="0" borderId="1" xfId="7" applyNumberFormat="1" applyFont="1" applyBorder="1" applyAlignment="1"/>
    <xf numFmtId="41" fontId="8" fillId="0" borderId="2" xfId="7" applyNumberFormat="1" applyFont="1" applyBorder="1" applyAlignment="1">
      <alignment horizontal="right"/>
    </xf>
    <xf numFmtId="0" fontId="9" fillId="0" borderId="0" xfId="13" applyFont="1" applyBorder="1"/>
    <xf numFmtId="0" fontId="9" fillId="0" borderId="0" xfId="13" applyFont="1"/>
    <xf numFmtId="0" fontId="11" fillId="0" borderId="0" xfId="13" applyFont="1" applyBorder="1"/>
    <xf numFmtId="0" fontId="11" fillId="0" borderId="0" xfId="13" applyFont="1"/>
    <xf numFmtId="3" fontId="4" fillId="0" borderId="0" xfId="13" applyNumberFormat="1" applyFont="1"/>
    <xf numFmtId="0" fontId="9" fillId="0" borderId="7" xfId="13" applyFont="1" applyBorder="1"/>
    <xf numFmtId="0" fontId="9" fillId="0" borderId="5" xfId="13" applyFont="1" applyBorder="1"/>
    <xf numFmtId="0" fontId="9" fillId="0" borderId="6" xfId="13" applyFont="1" applyBorder="1"/>
    <xf numFmtId="0" fontId="9" fillId="0" borderId="8" xfId="13" applyFont="1" applyBorder="1"/>
    <xf numFmtId="0" fontId="9" fillId="0" borderId="0" xfId="13" applyFont="1" applyBorder="1" applyAlignment="1">
      <alignment vertical="center"/>
    </xf>
    <xf numFmtId="190" fontId="9" fillId="0" borderId="2" xfId="2" applyNumberFormat="1" applyFont="1" applyBorder="1" applyAlignment="1"/>
    <xf numFmtId="190" fontId="9" fillId="0" borderId="1" xfId="2" applyNumberFormat="1" applyFont="1" applyBorder="1" applyAlignment="1"/>
    <xf numFmtId="190" fontId="9" fillId="0" borderId="0" xfId="2" applyNumberFormat="1" applyFont="1" applyAlignment="1"/>
    <xf numFmtId="190" fontId="9" fillId="0" borderId="0" xfId="2" applyNumberFormat="1" applyFont="1" applyBorder="1" applyAlignment="1">
      <alignment horizontal="left"/>
    </xf>
    <xf numFmtId="0" fontId="9" fillId="0" borderId="0" xfId="13" applyFont="1" applyBorder="1" applyAlignment="1"/>
    <xf numFmtId="190" fontId="9" fillId="0" borderId="0" xfId="2" applyNumberFormat="1" applyFont="1" applyBorder="1" applyAlignment="1"/>
    <xf numFmtId="0" fontId="10" fillId="0" borderId="0" xfId="13" applyFont="1" applyBorder="1" applyAlignment="1"/>
    <xf numFmtId="0" fontId="10" fillId="0" borderId="0" xfId="13" applyFont="1" applyBorder="1"/>
    <xf numFmtId="0" fontId="10" fillId="0" borderId="3" xfId="13" applyFont="1" applyBorder="1"/>
    <xf numFmtId="0" fontId="10" fillId="0" borderId="2" xfId="13" applyFont="1" applyBorder="1"/>
    <xf numFmtId="0" fontId="10" fillId="0" borderId="1" xfId="13" applyFont="1" applyBorder="1"/>
    <xf numFmtId="0" fontId="10" fillId="0" borderId="0" xfId="13" applyFont="1" applyBorder="1" applyAlignment="1">
      <alignment horizontal="center"/>
    </xf>
    <xf numFmtId="0" fontId="8" fillId="0" borderId="0" xfId="13" applyFont="1"/>
    <xf numFmtId="0" fontId="8" fillId="0" borderId="0" xfId="13" applyFont="1" applyBorder="1" applyAlignment="1">
      <alignment horizontal="center"/>
    </xf>
    <xf numFmtId="0" fontId="9" fillId="0" borderId="7" xfId="13" applyFont="1" applyBorder="1" applyAlignment="1">
      <alignment horizontal="center"/>
    </xf>
    <xf numFmtId="0" fontId="9" fillId="0" borderId="8" xfId="13" applyFont="1" applyBorder="1" applyAlignment="1">
      <alignment horizontal="center"/>
    </xf>
    <xf numFmtId="0" fontId="9" fillId="0" borderId="6" xfId="13" applyFont="1" applyBorder="1" applyAlignment="1">
      <alignment vertical="center"/>
    </xf>
    <xf numFmtId="0" fontId="9" fillId="0" borderId="5" xfId="13" applyFont="1" applyBorder="1" applyAlignment="1">
      <alignment vertical="center"/>
    </xf>
    <xf numFmtId="0" fontId="9" fillId="0" borderId="1" xfId="13" applyFont="1" applyBorder="1" applyAlignment="1">
      <alignment horizontal="center"/>
    </xf>
    <xf numFmtId="0" fontId="9" fillId="0" borderId="2" xfId="13" applyFont="1" applyBorder="1" applyAlignment="1">
      <alignment horizontal="center"/>
    </xf>
    <xf numFmtId="0" fontId="9" fillId="0" borderId="4" xfId="13" applyFont="1" applyBorder="1" applyAlignment="1">
      <alignment horizontal="center"/>
    </xf>
    <xf numFmtId="0" fontId="9" fillId="0" borderId="4" xfId="13" applyFont="1" applyBorder="1" applyAlignment="1">
      <alignment horizontal="center" vertical="center"/>
    </xf>
    <xf numFmtId="0" fontId="9" fillId="0" borderId="0" xfId="13" applyFont="1" applyBorder="1" applyAlignment="1">
      <alignment horizontal="center" vertical="center"/>
    </xf>
    <xf numFmtId="0" fontId="9" fillId="0" borderId="0" xfId="13" applyFont="1" applyAlignment="1">
      <alignment horizontal="center"/>
    </xf>
    <xf numFmtId="0" fontId="8" fillId="0" borderId="0" xfId="13" applyFont="1" applyBorder="1"/>
    <xf numFmtId="0" fontId="9" fillId="0" borderId="1" xfId="13" applyFont="1" applyBorder="1"/>
    <xf numFmtId="0" fontId="9" fillId="0" borderId="4" xfId="13" applyFont="1" applyBorder="1"/>
    <xf numFmtId="0" fontId="8" fillId="0" borderId="2" xfId="13" applyFont="1" applyBorder="1"/>
    <xf numFmtId="0" fontId="9" fillId="0" borderId="1" xfId="13" applyFont="1" applyBorder="1" applyAlignment="1">
      <alignment horizontal="center" vertical="center"/>
    </xf>
    <xf numFmtId="0" fontId="8" fillId="0" borderId="0" xfId="13" applyFont="1" applyBorder="1" applyAlignment="1">
      <alignment horizontal="left"/>
    </xf>
    <xf numFmtId="0" fontId="9" fillId="0" borderId="9" xfId="13" applyFont="1" applyBorder="1" applyAlignment="1">
      <alignment horizontal="left"/>
    </xf>
    <xf numFmtId="0" fontId="9" fillId="0" borderId="10" xfId="13" applyFont="1" applyBorder="1" applyAlignment="1">
      <alignment horizontal="left"/>
    </xf>
    <xf numFmtId="0" fontId="4" fillId="0" borderId="3" xfId="13" applyBorder="1"/>
    <xf numFmtId="0" fontId="9" fillId="0" borderId="9" xfId="13" applyFont="1" applyBorder="1"/>
    <xf numFmtId="0" fontId="9" fillId="0" borderId="10" xfId="13" applyFont="1" applyBorder="1"/>
    <xf numFmtId="0" fontId="7" fillId="0" borderId="0" xfId="13" applyFont="1" applyBorder="1"/>
    <xf numFmtId="0" fontId="8" fillId="0" borderId="0" xfId="13" applyFont="1" applyAlignment="1">
      <alignment horizontal="right"/>
    </xf>
    <xf numFmtId="0" fontId="7" fillId="0" borderId="0" xfId="13" applyFont="1"/>
    <xf numFmtId="0" fontId="6" fillId="0" borderId="0" xfId="13" applyFont="1" applyAlignment="1">
      <alignment horizontal="center"/>
    </xf>
    <xf numFmtId="0" fontId="6" fillId="0" borderId="0" xfId="13" applyFont="1"/>
    <xf numFmtId="188" fontId="6" fillId="0" borderId="0" xfId="13" applyNumberFormat="1" applyFont="1" applyAlignment="1">
      <alignment horizontal="center"/>
    </xf>
    <xf numFmtId="0" fontId="6" fillId="0" borderId="0" xfId="13" applyFont="1" applyBorder="1"/>
    <xf numFmtId="0" fontId="9" fillId="0" borderId="2" xfId="13" applyFont="1" applyBorder="1"/>
    <xf numFmtId="190" fontId="9" fillId="0" borderId="2" xfId="2" applyNumberFormat="1" applyFont="1" applyBorder="1" applyAlignment="1">
      <alignment horizontal="left"/>
    </xf>
    <xf numFmtId="0" fontId="10" fillId="0" borderId="2" xfId="13" applyFont="1" applyBorder="1" applyAlignment="1">
      <alignment horizontal="center"/>
    </xf>
    <xf numFmtId="0" fontId="11" fillId="0" borderId="7" xfId="13" applyFont="1" applyBorder="1"/>
    <xf numFmtId="0" fontId="11" fillId="0" borderId="8" xfId="13" applyFont="1" applyBorder="1" applyAlignment="1">
      <alignment horizontal="center"/>
    </xf>
    <xf numFmtId="0" fontId="11" fillId="0" borderId="8" xfId="13" applyFont="1" applyBorder="1"/>
    <xf numFmtId="0" fontId="11" fillId="0" borderId="5" xfId="13" applyFont="1" applyBorder="1"/>
    <xf numFmtId="0" fontId="11" fillId="0" borderId="2" xfId="13" applyFont="1" applyBorder="1" applyAlignment="1">
      <alignment horizontal="center"/>
    </xf>
    <xf numFmtId="0" fontId="11" fillId="0" borderId="4" xfId="13" applyFont="1" applyBorder="1" applyAlignment="1">
      <alignment horizontal="center"/>
    </xf>
    <xf numFmtId="0" fontId="11" fillId="0" borderId="2" xfId="13" applyFont="1" applyBorder="1" applyAlignment="1">
      <alignment horizontal="center" vertical="center"/>
    </xf>
    <xf numFmtId="0" fontId="11" fillId="0" borderId="0" xfId="13" applyFont="1" applyBorder="1" applyAlignment="1">
      <alignment horizontal="center"/>
    </xf>
    <xf numFmtId="0" fontId="11" fillId="0" borderId="0" xfId="13" applyFont="1" applyAlignment="1">
      <alignment horizontal="center"/>
    </xf>
    <xf numFmtId="0" fontId="11" fillId="0" borderId="3" xfId="13" applyFont="1" applyBorder="1" applyAlignment="1">
      <alignment horizontal="center"/>
    </xf>
    <xf numFmtId="0" fontId="11" fillId="0" borderId="10" xfId="13" applyFont="1" applyBorder="1"/>
    <xf numFmtId="41" fontId="11" fillId="0" borderId="8" xfId="14" applyNumberFormat="1" applyFont="1" applyBorder="1"/>
    <xf numFmtId="0" fontId="11" fillId="0" borderId="0" xfId="13" applyFont="1" applyBorder="1" applyAlignment="1">
      <alignment horizontal="left"/>
    </xf>
    <xf numFmtId="0" fontId="11" fillId="0" borderId="1" xfId="13" applyFont="1" applyBorder="1"/>
    <xf numFmtId="41" fontId="11" fillId="0" borderId="2" xfId="14" applyNumberFormat="1" applyFont="1" applyBorder="1"/>
    <xf numFmtId="189" fontId="7" fillId="0" borderId="1" xfId="14" applyNumberFormat="1" applyFont="1" applyBorder="1" applyAlignment="1">
      <alignment vertical="center"/>
    </xf>
    <xf numFmtId="0" fontId="11" fillId="0" borderId="4" xfId="13" applyFont="1" applyBorder="1"/>
    <xf numFmtId="0" fontId="11" fillId="0" borderId="1" xfId="13" applyFont="1" applyBorder="1" applyAlignment="1">
      <alignment vertical="center"/>
    </xf>
    <xf numFmtId="0" fontId="11" fillId="0" borderId="1" xfId="13" applyFont="1" applyBorder="1" applyAlignment="1">
      <alignment horizontal="center" vertical="center"/>
    </xf>
    <xf numFmtId="41" fontId="11" fillId="0" borderId="1" xfId="14" applyNumberFormat="1" applyFont="1" applyBorder="1"/>
    <xf numFmtId="0" fontId="11" fillId="0" borderId="0" xfId="13" applyFont="1" applyBorder="1" applyAlignment="1">
      <alignment vertical="center"/>
    </xf>
    <xf numFmtId="0" fontId="11" fillId="0" borderId="0" xfId="13" applyFont="1" applyBorder="1" applyAlignment="1"/>
    <xf numFmtId="41" fontId="11" fillId="0" borderId="3" xfId="14" applyNumberFormat="1" applyFont="1" applyBorder="1"/>
    <xf numFmtId="0" fontId="11" fillId="0" borderId="6" xfId="13" applyFont="1" applyBorder="1" applyAlignment="1">
      <alignment horizontal="center"/>
    </xf>
    <xf numFmtId="0" fontId="11" fillId="0" borderId="5" xfId="13" applyFont="1" applyBorder="1" applyAlignment="1">
      <alignment horizontal="center"/>
    </xf>
    <xf numFmtId="0" fontId="11" fillId="0" borderId="9" xfId="13" applyFont="1" applyBorder="1"/>
    <xf numFmtId="0" fontId="11" fillId="0" borderId="11" xfId="13" applyFont="1" applyBorder="1"/>
    <xf numFmtId="189" fontId="11" fillId="0" borderId="0" xfId="14" applyNumberFormat="1" applyFont="1"/>
    <xf numFmtId="189" fontId="11" fillId="0" borderId="0" xfId="14" applyNumberFormat="1" applyFont="1" applyBorder="1"/>
    <xf numFmtId="189" fontId="11" fillId="0" borderId="1" xfId="14" applyNumberFormat="1" applyFont="1" applyBorder="1" applyAlignment="1">
      <alignment vertical="center"/>
    </xf>
    <xf numFmtId="189" fontId="11" fillId="0" borderId="0" xfId="13" applyNumberFormat="1" applyFont="1" applyBorder="1"/>
    <xf numFmtId="0" fontId="11" fillId="0" borderId="0" xfId="16" applyFont="1"/>
    <xf numFmtId="0" fontId="11" fillId="0" borderId="0" xfId="16" applyFont="1" applyBorder="1"/>
    <xf numFmtId="0" fontId="9" fillId="0" borderId="5" xfId="16" applyFont="1" applyBorder="1"/>
    <xf numFmtId="0" fontId="9" fillId="0" borderId="7" xfId="16" applyFont="1" applyBorder="1"/>
    <xf numFmtId="0" fontId="9" fillId="0" borderId="8" xfId="16" applyFont="1" applyBorder="1"/>
    <xf numFmtId="0" fontId="9" fillId="0" borderId="6" xfId="16" applyFont="1" applyBorder="1"/>
    <xf numFmtId="190" fontId="11" fillId="0" borderId="1" xfId="14" applyNumberFormat="1" applyFont="1" applyBorder="1"/>
    <xf numFmtId="189" fontId="11" fillId="0" borderId="1" xfId="14" applyNumberFormat="1" applyFont="1" applyBorder="1"/>
    <xf numFmtId="0" fontId="11" fillId="0" borderId="4" xfId="16" applyFont="1" applyBorder="1"/>
    <xf numFmtId="0" fontId="11" fillId="0" borderId="2" xfId="13" applyFont="1" applyBorder="1" applyAlignment="1">
      <alignment horizontal="left"/>
    </xf>
    <xf numFmtId="0" fontId="11" fillId="0" borderId="0" xfId="13" applyFont="1" applyBorder="1" applyAlignment="1">
      <alignment horizontal="center" vertical="center"/>
    </xf>
    <xf numFmtId="190" fontId="7" fillId="0" borderId="1" xfId="14" applyNumberFormat="1" applyFont="1" applyBorder="1"/>
    <xf numFmtId="189" fontId="7" fillId="0" borderId="1" xfId="14" applyNumberFormat="1" applyFont="1" applyBorder="1"/>
    <xf numFmtId="0" fontId="9" fillId="0" borderId="1" xfId="18" applyFont="1" applyBorder="1" applyAlignment="1">
      <alignment vertical="center"/>
    </xf>
    <xf numFmtId="0" fontId="9" fillId="0" borderId="0" xfId="20" applyFont="1" applyBorder="1"/>
    <xf numFmtId="0" fontId="9" fillId="0" borderId="0" xfId="20" applyFont="1"/>
    <xf numFmtId="0" fontId="11" fillId="0" borderId="0" xfId="20" applyFont="1" applyBorder="1"/>
    <xf numFmtId="0" fontId="11" fillId="0" borderId="0" xfId="20" applyFont="1"/>
    <xf numFmtId="0" fontId="9" fillId="0" borderId="7" xfId="20" applyFont="1" applyBorder="1"/>
    <xf numFmtId="0" fontId="9" fillId="0" borderId="5" xfId="20" applyFont="1" applyBorder="1"/>
    <xf numFmtId="0" fontId="8" fillId="0" borderId="0" xfId="20" applyFont="1"/>
    <xf numFmtId="0" fontId="11" fillId="0" borderId="3" xfId="20" applyFont="1" applyBorder="1" applyAlignment="1">
      <alignment horizontal="center"/>
    </xf>
    <xf numFmtId="0" fontId="6" fillId="0" borderId="0" xfId="20" applyFont="1" applyBorder="1"/>
    <xf numFmtId="0" fontId="6" fillId="0" borderId="0" xfId="20" applyFont="1"/>
    <xf numFmtId="188" fontId="6" fillId="0" borderId="0" xfId="20" applyNumberFormat="1" applyFont="1" applyAlignment="1">
      <alignment horizontal="center"/>
    </xf>
    <xf numFmtId="0" fontId="9" fillId="0" borderId="6" xfId="20" applyFont="1" applyBorder="1"/>
    <xf numFmtId="0" fontId="9" fillId="0" borderId="8" xfId="20" applyFont="1" applyBorder="1"/>
    <xf numFmtId="0" fontId="11" fillId="0" borderId="1" xfId="20" applyFont="1" applyBorder="1"/>
    <xf numFmtId="0" fontId="11" fillId="0" borderId="4" xfId="20" applyFont="1" applyBorder="1"/>
    <xf numFmtId="0" fontId="11" fillId="0" borderId="2" xfId="20" applyFont="1" applyBorder="1"/>
    <xf numFmtId="0" fontId="14" fillId="0" borderId="0" xfId="20" applyFont="1" applyAlignment="1">
      <alignment vertical="center"/>
    </xf>
    <xf numFmtId="190" fontId="15" fillId="0" borderId="4" xfId="2" applyNumberFormat="1" applyFont="1" applyBorder="1"/>
    <xf numFmtId="190" fontId="15" fillId="0" borderId="2" xfId="2" applyNumberFormat="1" applyFont="1" applyBorder="1" applyAlignment="1">
      <alignment horizontal="left" indent="5"/>
    </xf>
    <xf numFmtId="190" fontId="15" fillId="0" borderId="1" xfId="2" applyNumberFormat="1" applyFont="1" applyBorder="1"/>
    <xf numFmtId="0" fontId="14" fillId="0" borderId="0" xfId="20" applyFont="1" applyBorder="1" applyAlignment="1">
      <alignment vertical="center"/>
    </xf>
    <xf numFmtId="190" fontId="15" fillId="0" borderId="2" xfId="2" applyNumberFormat="1" applyFont="1" applyBorder="1" applyAlignment="1">
      <alignment horizontal="right" indent="5"/>
    </xf>
    <xf numFmtId="190" fontId="15" fillId="0" borderId="0" xfId="2" applyNumberFormat="1" applyFont="1" applyBorder="1"/>
    <xf numFmtId="0" fontId="14" fillId="0" borderId="0" xfId="20" applyFont="1" applyAlignment="1">
      <alignment horizontal="left" vertical="center"/>
    </xf>
    <xf numFmtId="190" fontId="15" fillId="0" borderId="4" xfId="2" applyNumberFormat="1" applyFont="1" applyBorder="1" applyAlignment="1">
      <alignment horizontal="right" indent="5"/>
    </xf>
    <xf numFmtId="0" fontId="14" fillId="0" borderId="0" xfId="20" applyFont="1" applyBorder="1" applyAlignment="1">
      <alignment horizontal="left"/>
    </xf>
    <xf numFmtId="0" fontId="10" fillId="0" borderId="0" xfId="20" applyFont="1" applyBorder="1"/>
    <xf numFmtId="0" fontId="6" fillId="0" borderId="15" xfId="20" applyFont="1" applyBorder="1" applyAlignment="1">
      <alignment horizontal="left" vertical="center"/>
    </xf>
    <xf numFmtId="190" fontId="16" fillId="0" borderId="1" xfId="20" applyNumberFormat="1" applyFont="1" applyBorder="1"/>
    <xf numFmtId="0" fontId="16" fillId="0" borderId="4" xfId="20" applyFont="1" applyBorder="1"/>
    <xf numFmtId="0" fontId="7" fillId="0" borderId="10" xfId="20" applyFont="1" applyBorder="1" applyAlignment="1">
      <alignment horizontal="center"/>
    </xf>
    <xf numFmtId="0" fontId="7" fillId="0" borderId="9" xfId="20" applyFont="1" applyBorder="1" applyAlignment="1">
      <alignment horizontal="center"/>
    </xf>
    <xf numFmtId="0" fontId="7" fillId="0" borderId="11" xfId="20" applyFont="1" applyBorder="1"/>
    <xf numFmtId="0" fontId="7" fillId="0" borderId="3" xfId="20" applyFont="1" applyBorder="1"/>
    <xf numFmtId="0" fontId="7" fillId="0" borderId="9" xfId="20" applyFont="1" applyBorder="1"/>
    <xf numFmtId="0" fontId="11" fillId="0" borderId="2" xfId="20" applyFont="1" applyBorder="1" applyAlignment="1">
      <alignment horizontal="center"/>
    </xf>
    <xf numFmtId="0" fontId="7" fillId="0" borderId="0" xfId="20" applyFont="1" applyBorder="1"/>
    <xf numFmtId="0" fontId="7" fillId="0" borderId="0" xfId="20" applyFont="1"/>
    <xf numFmtId="190" fontId="11" fillId="0" borderId="0" xfId="14" applyNumberFormat="1" applyFont="1" applyBorder="1"/>
    <xf numFmtId="0" fontId="7" fillId="0" borderId="0" xfId="20" applyFont="1" applyBorder="1" applyAlignment="1">
      <alignment horizontal="center"/>
    </xf>
    <xf numFmtId="0" fontId="11" fillId="0" borderId="4" xfId="20" applyFont="1" applyBorder="1" applyAlignment="1">
      <alignment horizontal="center"/>
    </xf>
    <xf numFmtId="0" fontId="11" fillId="0" borderId="11" xfId="20" applyFont="1" applyBorder="1" applyAlignment="1">
      <alignment horizontal="center"/>
    </xf>
    <xf numFmtId="0" fontId="11" fillId="0" borderId="1" xfId="13" applyFont="1" applyBorder="1" applyAlignment="1">
      <alignment horizontal="center"/>
    </xf>
    <xf numFmtId="0" fontId="11" fillId="0" borderId="0" xfId="13" applyFont="1" applyBorder="1" applyAlignment="1">
      <alignment horizontal="center"/>
    </xf>
    <xf numFmtId="0" fontId="11" fillId="0" borderId="7" xfId="13" applyFont="1" applyBorder="1" applyAlignment="1">
      <alignment horizontal="center"/>
    </xf>
    <xf numFmtId="0" fontId="11" fillId="0" borderId="4" xfId="13" applyFont="1" applyBorder="1" applyAlignment="1">
      <alignment horizontal="center"/>
    </xf>
    <xf numFmtId="41" fontId="9" fillId="0" borderId="2" xfId="2" applyNumberFormat="1" applyFont="1" applyBorder="1" applyAlignment="1"/>
    <xf numFmtId="191" fontId="11" fillId="0" borderId="0" xfId="20" applyNumberFormat="1" applyFont="1" applyBorder="1"/>
    <xf numFmtId="0" fontId="11" fillId="0" borderId="0" xfId="20" applyFont="1" applyAlignment="1">
      <alignment vertical="center"/>
    </xf>
    <xf numFmtId="0" fontId="11" fillId="0" borderId="0" xfId="20" applyFont="1" applyBorder="1" applyAlignment="1">
      <alignment vertical="center"/>
    </xf>
    <xf numFmtId="191" fontId="11" fillId="0" borderId="0" xfId="20" applyNumberFormat="1" applyFont="1" applyAlignment="1">
      <alignment vertical="center"/>
    </xf>
    <xf numFmtId="0" fontId="9" fillId="0" borderId="0" xfId="22" applyFont="1" applyBorder="1" applyAlignment="1"/>
    <xf numFmtId="0" fontId="9" fillId="0" borderId="5" xfId="22" applyFont="1" applyBorder="1" applyAlignment="1"/>
    <xf numFmtId="0" fontId="11" fillId="0" borderId="5" xfId="22" applyFont="1" applyBorder="1" applyAlignment="1">
      <alignment horizontal="left"/>
    </xf>
    <xf numFmtId="191" fontId="11" fillId="0" borderId="8" xfId="22" applyNumberFormat="1" applyFont="1" applyBorder="1" applyAlignment="1"/>
    <xf numFmtId="191" fontId="11" fillId="0" borderId="6" xfId="23" applyNumberFormat="1" applyFont="1" applyBorder="1" applyAlignment="1"/>
    <xf numFmtId="0" fontId="11" fillId="0" borderId="6" xfId="22" applyFont="1" applyBorder="1" applyAlignment="1"/>
    <xf numFmtId="0" fontId="11" fillId="0" borderId="5" xfId="22" applyFont="1" applyBorder="1" applyAlignment="1"/>
    <xf numFmtId="0" fontId="11" fillId="0" borderId="0" xfId="22" applyFont="1" applyBorder="1" applyAlignment="1">
      <alignment horizontal="left"/>
    </xf>
    <xf numFmtId="192" fontId="11" fillId="0" borderId="2" xfId="22" applyNumberFormat="1" applyFont="1" applyBorder="1" applyAlignment="1"/>
    <xf numFmtId="192" fontId="11" fillId="0" borderId="4" xfId="23" applyNumberFormat="1" applyFont="1" applyBorder="1" applyAlignment="1"/>
    <xf numFmtId="0" fontId="11" fillId="0" borderId="4" xfId="22" applyFont="1" applyBorder="1" applyAlignment="1"/>
    <xf numFmtId="0" fontId="11" fillId="0" borderId="0" xfId="22" applyFont="1" applyBorder="1" applyAlignment="1"/>
    <xf numFmtId="192" fontId="11" fillId="0" borderId="2" xfId="23" applyNumberFormat="1" applyFont="1" applyBorder="1" applyAlignment="1"/>
    <xf numFmtId="0" fontId="10" fillId="0" borderId="0" xfId="20" applyFont="1" applyBorder="1" applyAlignment="1">
      <alignment vertical="center"/>
    </xf>
    <xf numFmtId="191" fontId="11" fillId="0" borderId="8" xfId="20" applyNumberFormat="1" applyFont="1" applyBorder="1" applyAlignment="1">
      <alignment horizontal="center" vertical="center"/>
    </xf>
    <xf numFmtId="0" fontId="8" fillId="0" borderId="0" xfId="20" applyFont="1" applyBorder="1" applyAlignment="1">
      <alignment vertical="center"/>
    </xf>
    <xf numFmtId="191" fontId="11" fillId="0" borderId="2" xfId="20" applyNumberFormat="1" applyFont="1" applyBorder="1" applyAlignment="1">
      <alignment horizontal="center" vertical="center"/>
    </xf>
    <xf numFmtId="191" fontId="11" fillId="0" borderId="3" xfId="20" applyNumberFormat="1" applyFont="1" applyBorder="1" applyAlignment="1">
      <alignment horizontal="center" vertical="center"/>
    </xf>
    <xf numFmtId="191" fontId="7" fillId="0" borderId="0" xfId="20" applyNumberFormat="1" applyFont="1" applyBorder="1"/>
    <xf numFmtId="2" fontId="6" fillId="0" borderId="0" xfId="20" applyNumberFormat="1" applyFont="1" applyAlignment="1">
      <alignment horizontal="center"/>
    </xf>
    <xf numFmtId="192" fontId="11" fillId="0" borderId="0" xfId="23" applyNumberFormat="1" applyFont="1" applyBorder="1" applyAlignment="1"/>
    <xf numFmtId="0" fontId="9" fillId="0" borderId="0" xfId="20" applyFont="1" applyBorder="1" applyAlignment="1"/>
    <xf numFmtId="0" fontId="11" fillId="0" borderId="0" xfId="20" applyFont="1" applyBorder="1" applyAlignment="1"/>
    <xf numFmtId="0" fontId="7" fillId="0" borderId="1" xfId="22" applyFont="1" applyBorder="1" applyAlignment="1">
      <alignment horizontal="center"/>
    </xf>
    <xf numFmtId="192" fontId="7" fillId="0" borderId="4" xfId="23" applyNumberFormat="1" applyFont="1" applyBorder="1" applyAlignment="1">
      <alignment horizontal="left"/>
    </xf>
    <xf numFmtId="0" fontId="11" fillId="0" borderId="1" xfId="0" applyFont="1" applyBorder="1" applyAlignment="1">
      <alignment horizontal="center" vertical="center"/>
    </xf>
    <xf numFmtId="0" fontId="9" fillId="0" borderId="5" xfId="0" applyFont="1" applyBorder="1"/>
    <xf numFmtId="0" fontId="9" fillId="0" borderId="7" xfId="0" applyFont="1" applyBorder="1"/>
    <xf numFmtId="0" fontId="9" fillId="0" borderId="8" xfId="0" applyFont="1" applyBorder="1"/>
    <xf numFmtId="0" fontId="9" fillId="0" borderId="6" xfId="0" applyFont="1" applyBorder="1"/>
    <xf numFmtId="0" fontId="11" fillId="0" borderId="1" xfId="0" applyFont="1" applyBorder="1" applyAlignment="1">
      <alignment vertical="center"/>
    </xf>
    <xf numFmtId="0" fontId="11" fillId="0" borderId="0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8" fillId="0" borderId="0" xfId="16" applyFont="1"/>
    <xf numFmtId="0" fontId="11" fillId="0" borderId="5" xfId="16" applyFont="1" applyBorder="1"/>
    <xf numFmtId="0" fontId="11" fillId="0" borderId="7" xfId="16" applyFont="1" applyBorder="1"/>
    <xf numFmtId="0" fontId="11" fillId="0" borderId="6" xfId="16" applyFont="1" applyBorder="1" applyAlignment="1">
      <alignment horizontal="center"/>
    </xf>
    <xf numFmtId="0" fontId="11" fillId="0" borderId="8" xfId="16" applyFont="1" applyBorder="1" applyAlignment="1">
      <alignment horizontal="center"/>
    </xf>
    <xf numFmtId="0" fontId="11" fillId="0" borderId="5" xfId="16" applyFont="1" applyBorder="1" applyAlignment="1">
      <alignment horizontal="center"/>
    </xf>
    <xf numFmtId="0" fontId="11" fillId="0" borderId="1" xfId="16" applyFont="1" applyBorder="1"/>
    <xf numFmtId="0" fontId="11" fillId="0" borderId="0" xfId="16" applyFont="1" applyBorder="1" applyAlignment="1">
      <alignment horizontal="center"/>
    </xf>
    <xf numFmtId="0" fontId="11" fillId="0" borderId="2" xfId="16" applyFont="1" applyBorder="1" applyAlignment="1">
      <alignment horizontal="center"/>
    </xf>
    <xf numFmtId="0" fontId="11" fillId="0" borderId="10" xfId="16" applyFont="1" applyBorder="1"/>
    <xf numFmtId="0" fontId="11" fillId="0" borderId="9" xfId="16" applyFont="1" applyBorder="1"/>
    <xf numFmtId="0" fontId="9" fillId="0" borderId="0" xfId="16" applyFont="1" applyBorder="1"/>
    <xf numFmtId="0" fontId="9" fillId="0" borderId="0" xfId="16" applyFont="1"/>
    <xf numFmtId="0" fontId="7" fillId="0" borderId="0" xfId="16" applyFont="1" applyBorder="1"/>
    <xf numFmtId="0" fontId="7" fillId="0" borderId="0" xfId="16" applyFont="1"/>
    <xf numFmtId="0" fontId="6" fillId="0" borderId="0" xfId="16" applyFont="1"/>
    <xf numFmtId="0" fontId="6" fillId="0" borderId="0" xfId="16" applyFont="1" applyBorder="1"/>
    <xf numFmtId="0" fontId="11" fillId="0" borderId="4" xfId="20" applyFont="1" applyBorder="1" applyAlignment="1">
      <alignment horizontal="center" vertical="center"/>
    </xf>
    <xf numFmtId="0" fontId="11" fillId="0" borderId="9" xfId="20" applyFont="1" applyBorder="1" applyAlignment="1">
      <alignment horizontal="center"/>
    </xf>
    <xf numFmtId="0" fontId="11" fillId="0" borderId="1" xfId="20" applyFont="1" applyBorder="1" applyAlignment="1">
      <alignment horizontal="center" vertical="center"/>
    </xf>
    <xf numFmtId="0" fontId="11" fillId="0" borderId="11" xfId="20" applyFont="1" applyBorder="1" applyAlignment="1">
      <alignment horizontal="center"/>
    </xf>
    <xf numFmtId="0" fontId="11" fillId="0" borderId="7" xfId="20" applyFont="1" applyBorder="1" applyAlignment="1">
      <alignment horizontal="center" vertical="center"/>
    </xf>
    <xf numFmtId="41" fontId="7" fillId="0" borderId="2" xfId="14" applyNumberFormat="1" applyFont="1" applyBorder="1"/>
    <xf numFmtId="0" fontId="11" fillId="0" borderId="4" xfId="20" applyFont="1" applyBorder="1" applyAlignment="1">
      <alignment horizontal="center" vertical="center"/>
    </xf>
    <xf numFmtId="0" fontId="11" fillId="0" borderId="9" xfId="20" applyFont="1" applyBorder="1" applyAlignment="1">
      <alignment horizontal="center"/>
    </xf>
    <xf numFmtId="0" fontId="11" fillId="0" borderId="1" xfId="20" applyFont="1" applyBorder="1" applyAlignment="1">
      <alignment horizontal="center" vertical="center"/>
    </xf>
    <xf numFmtId="0" fontId="11" fillId="0" borderId="11" xfId="20" applyFont="1" applyBorder="1" applyAlignment="1">
      <alignment horizontal="center"/>
    </xf>
    <xf numFmtId="0" fontId="11" fillId="0" borderId="7" xfId="20" applyFont="1" applyBorder="1" applyAlignment="1">
      <alignment horizontal="center" vertical="center"/>
    </xf>
    <xf numFmtId="0" fontId="21" fillId="0" borderId="0" xfId="30" applyFont="1"/>
    <xf numFmtId="0" fontId="21" fillId="0" borderId="0" xfId="30" applyFont="1" applyBorder="1"/>
    <xf numFmtId="0" fontId="22" fillId="0" borderId="0" xfId="30" applyFont="1"/>
    <xf numFmtId="0" fontId="23" fillId="0" borderId="0" xfId="30" applyFont="1" applyAlignment="1">
      <alignment vertical="top" wrapText="1"/>
    </xf>
    <xf numFmtId="0" fontId="21" fillId="0" borderId="0" xfId="30" applyFont="1" applyAlignment="1">
      <alignment vertical="center"/>
    </xf>
    <xf numFmtId="3" fontId="25" fillId="0" borderId="16" xfId="30" applyNumberFormat="1" applyFont="1" applyBorder="1" applyAlignment="1">
      <alignment horizontal="right" vertical="center" wrapText="1"/>
    </xf>
    <xf numFmtId="3" fontId="21" fillId="0" borderId="16" xfId="30" applyNumberFormat="1" applyFont="1" applyBorder="1" applyAlignment="1">
      <alignment horizontal="right" vertical="center" wrapText="1"/>
    </xf>
    <xf numFmtId="0" fontId="21" fillId="0" borderId="16" xfId="30" applyFont="1" applyFill="1" applyBorder="1" applyAlignment="1">
      <alignment vertical="center" wrapText="1"/>
    </xf>
    <xf numFmtId="0" fontId="21" fillId="0" borderId="16" xfId="30" applyFont="1" applyFill="1" applyBorder="1" applyAlignment="1">
      <alignment horizontal="left" vertical="center" wrapText="1"/>
    </xf>
    <xf numFmtId="0" fontId="23" fillId="0" borderId="0" xfId="30" applyFont="1" applyAlignment="1">
      <alignment horizontal="center" vertical="center"/>
    </xf>
    <xf numFmtId="0" fontId="23" fillId="2" borderId="16" xfId="30" applyNumberFormat="1" applyFont="1" applyFill="1" applyBorder="1" applyAlignment="1">
      <alignment horizontal="center" vertical="center" wrapText="1"/>
    </xf>
    <xf numFmtId="0" fontId="23" fillId="2" borderId="16" xfId="30" applyFont="1" applyFill="1" applyBorder="1" applyAlignment="1">
      <alignment horizontal="center" vertical="center" wrapText="1"/>
    </xf>
    <xf numFmtId="0" fontId="21" fillId="0" borderId="0" xfId="30" applyFont="1" applyFill="1"/>
    <xf numFmtId="0" fontId="21" fillId="0" borderId="0" xfId="30" applyFont="1" applyFill="1" applyAlignment="1">
      <alignment vertical="top"/>
    </xf>
    <xf numFmtId="3" fontId="25" fillId="0" borderId="16" xfId="30" applyNumberFormat="1" applyFont="1" applyFill="1" applyBorder="1" applyAlignment="1">
      <alignment vertical="center" wrapText="1"/>
    </xf>
    <xf numFmtId="3" fontId="21" fillId="0" borderId="16" xfId="30" applyNumberFormat="1" applyFont="1" applyFill="1" applyBorder="1" applyAlignment="1">
      <alignment vertical="center" wrapText="1"/>
    </xf>
    <xf numFmtId="3" fontId="21" fillId="0" borderId="16" xfId="30" applyNumberFormat="1" applyFont="1" applyFill="1" applyBorder="1" applyAlignment="1">
      <alignment horizontal="right" vertical="center" wrapText="1"/>
    </xf>
    <xf numFmtId="0" fontId="21" fillId="0" borderId="16" xfId="30" applyFont="1" applyFill="1" applyBorder="1" applyAlignment="1">
      <alignment horizontal="left" vertical="center" wrapText="1" indent="1"/>
    </xf>
    <xf numFmtId="3" fontId="25" fillId="0" borderId="16" xfId="30" applyNumberFormat="1" applyFont="1" applyFill="1" applyBorder="1" applyAlignment="1">
      <alignment horizontal="right" vertical="center" wrapText="1"/>
    </xf>
    <xf numFmtId="0" fontId="23" fillId="0" borderId="0" xfId="30" applyFont="1" applyFill="1" applyAlignment="1">
      <alignment vertical="center"/>
    </xf>
    <xf numFmtId="0" fontId="23" fillId="0" borderId="0" xfId="30" applyFont="1" applyFill="1" applyAlignment="1">
      <alignment horizontal="left" vertical="top" wrapText="1"/>
    </xf>
    <xf numFmtId="0" fontId="23" fillId="0" borderId="16" xfId="30" applyFont="1" applyFill="1" applyBorder="1" applyAlignment="1">
      <alignment horizontal="center" vertical="center" wrapText="1"/>
    </xf>
    <xf numFmtId="0" fontId="23" fillId="0" borderId="16" xfId="30" applyNumberFormat="1" applyFont="1" applyFill="1" applyBorder="1" applyAlignment="1">
      <alignment horizontal="center" vertical="center" wrapText="1"/>
    </xf>
    <xf numFmtId="0" fontId="23" fillId="0" borderId="12" xfId="30" applyFont="1" applyFill="1" applyBorder="1" applyAlignment="1">
      <alignment horizontal="center" vertical="center" wrapText="1"/>
    </xf>
    <xf numFmtId="3" fontId="11" fillId="0" borderId="0" xfId="13" applyNumberFormat="1" applyFont="1" applyBorder="1"/>
    <xf numFmtId="190" fontId="11" fillId="0" borderId="0" xfId="13" applyNumberFormat="1" applyFont="1" applyBorder="1"/>
    <xf numFmtId="3" fontId="21" fillId="0" borderId="0" xfId="30" applyNumberFormat="1" applyFont="1" applyBorder="1" applyAlignment="1">
      <alignment horizontal="right" vertical="center" wrapText="1"/>
    </xf>
    <xf numFmtId="3" fontId="25" fillId="0" borderId="0" xfId="30" applyNumberFormat="1" applyFont="1" applyBorder="1" applyAlignment="1">
      <alignment horizontal="right" vertical="center" wrapText="1"/>
    </xf>
    <xf numFmtId="0" fontId="21" fillId="0" borderId="0" xfId="30" applyFont="1" applyFill="1" applyBorder="1" applyAlignment="1">
      <alignment horizontal="left" vertical="center" wrapText="1"/>
    </xf>
    <xf numFmtId="3" fontId="9" fillId="0" borderId="0" xfId="13" applyNumberFormat="1" applyFont="1" applyBorder="1"/>
    <xf numFmtId="0" fontId="21" fillId="0" borderId="0" xfId="30" applyFont="1" applyFill="1" applyBorder="1" applyAlignment="1">
      <alignment vertical="center" wrapText="1"/>
    </xf>
    <xf numFmtId="41" fontId="6" fillId="0" borderId="0" xfId="13" applyNumberFormat="1" applyFont="1" applyBorder="1"/>
    <xf numFmtId="41" fontId="26" fillId="0" borderId="0" xfId="13" applyNumberFormat="1" applyFont="1" applyBorder="1"/>
    <xf numFmtId="41" fontId="27" fillId="0" borderId="0" xfId="13" applyNumberFormat="1" applyFont="1" applyBorder="1"/>
    <xf numFmtId="0" fontId="28" fillId="0" borderId="0" xfId="31" applyBorder="1" applyAlignment="1" applyProtection="1"/>
    <xf numFmtId="0" fontId="29" fillId="0" borderId="0" xfId="20" applyFont="1"/>
    <xf numFmtId="0" fontId="9" fillId="0" borderId="0" xfId="20" applyFont="1" applyBorder="1" applyAlignment="1">
      <alignment vertical="top"/>
    </xf>
    <xf numFmtId="0" fontId="11" fillId="0" borderId="0" xfId="20" applyFont="1" applyAlignment="1">
      <alignment vertical="top"/>
    </xf>
    <xf numFmtId="0" fontId="14" fillId="0" borderId="5" xfId="20" applyFont="1" applyBorder="1" applyAlignment="1">
      <alignment vertical="center"/>
    </xf>
    <xf numFmtId="4" fontId="4" fillId="0" borderId="17" xfId="20" applyNumberFormat="1" applyFill="1" applyBorder="1"/>
    <xf numFmtId="4" fontId="4" fillId="0" borderId="18" xfId="20" applyNumberFormat="1" applyFill="1" applyBorder="1"/>
    <xf numFmtId="190" fontId="11" fillId="0" borderId="18" xfId="2" applyNumberFormat="1" applyFont="1" applyBorder="1" applyAlignment="1"/>
    <xf numFmtId="0" fontId="4" fillId="0" borderId="18" xfId="20" applyFill="1" applyBorder="1"/>
    <xf numFmtId="0" fontId="30" fillId="0" borderId="0" xfId="20" applyFont="1" applyAlignment="1">
      <alignment vertical="center"/>
    </xf>
    <xf numFmtId="190" fontId="31" fillId="0" borderId="2" xfId="2" applyNumberFormat="1" applyFont="1" applyBorder="1"/>
    <xf numFmtId="190" fontId="31" fillId="0" borderId="4" xfId="2" applyNumberFormat="1" applyFont="1" applyBorder="1" applyAlignment="1"/>
    <xf numFmtId="0" fontId="30" fillId="0" borderId="0" xfId="20" applyFont="1" applyBorder="1" applyAlignment="1">
      <alignment vertical="center"/>
    </xf>
    <xf numFmtId="0" fontId="32" fillId="0" borderId="0" xfId="20" applyFont="1" applyBorder="1" applyAlignment="1">
      <alignment horizontal="center" vertical="center"/>
    </xf>
    <xf numFmtId="0" fontId="31" fillId="0" borderId="1" xfId="20" applyFont="1" applyBorder="1"/>
    <xf numFmtId="190" fontId="31" fillId="0" borderId="1" xfId="2" applyNumberFormat="1" applyFont="1" applyBorder="1"/>
    <xf numFmtId="0" fontId="31" fillId="0" borderId="0" xfId="20" applyFont="1" applyBorder="1"/>
    <xf numFmtId="0" fontId="30" fillId="0" borderId="0" xfId="20" applyFont="1" applyBorder="1" applyAlignment="1">
      <alignment horizontal="left" vertical="center"/>
    </xf>
    <xf numFmtId="0" fontId="33" fillId="0" borderId="0" xfId="21" applyFont="1" applyBorder="1" applyAlignment="1">
      <alignment horizontal="left" vertical="center"/>
    </xf>
    <xf numFmtId="0" fontId="29" fillId="0" borderId="0" xfId="21" applyFont="1" applyBorder="1" applyAlignment="1">
      <alignment horizontal="left" vertical="center"/>
    </xf>
    <xf numFmtId="0" fontId="30" fillId="0" borderId="0" xfId="20" applyFont="1" applyBorder="1" applyAlignment="1">
      <alignment horizontal="center" vertical="center"/>
    </xf>
    <xf numFmtId="0" fontId="34" fillId="0" borderId="1" xfId="20" applyFont="1" applyBorder="1" applyAlignment="1">
      <alignment horizontal="center"/>
    </xf>
    <xf numFmtId="0" fontId="34" fillId="0" borderId="0" xfId="20" applyFont="1" applyBorder="1" applyAlignment="1">
      <alignment horizontal="center"/>
    </xf>
    <xf numFmtId="190" fontId="31" fillId="0" borderId="1" xfId="2" applyNumberFormat="1" applyFont="1" applyBorder="1" applyAlignment="1"/>
    <xf numFmtId="190" fontId="31" fillId="0" borderId="2" xfId="2" applyNumberFormat="1" applyFont="1" applyBorder="1" applyAlignment="1"/>
    <xf numFmtId="0" fontId="30" fillId="0" borderId="0" xfId="20" applyFont="1" applyAlignment="1">
      <alignment horizontal="left" vertical="center"/>
    </xf>
    <xf numFmtId="0" fontId="30" fillId="0" borderId="0" xfId="20" applyFont="1" applyBorder="1" applyAlignment="1"/>
    <xf numFmtId="0" fontId="30" fillId="0" borderId="0" xfId="20" applyFont="1" applyBorder="1" applyAlignment="1">
      <alignment horizontal="center"/>
    </xf>
    <xf numFmtId="0" fontId="30" fillId="0" borderId="0" xfId="20" applyFont="1" applyBorder="1" applyAlignment="1">
      <alignment horizontal="left"/>
    </xf>
    <xf numFmtId="190" fontId="31" fillId="0" borderId="2" xfId="20" applyNumberFormat="1" applyFont="1" applyBorder="1"/>
    <xf numFmtId="0" fontId="11" fillId="0" borderId="7" xfId="20" applyFont="1" applyBorder="1" applyAlignment="1">
      <alignment horizontal="center"/>
    </xf>
    <xf numFmtId="0" fontId="11" fillId="0" borderId="6" xfId="20" applyFont="1" applyBorder="1" applyAlignment="1">
      <alignment horizontal="center"/>
    </xf>
    <xf numFmtId="0" fontId="11" fillId="0" borderId="8" xfId="20" applyFont="1" applyBorder="1" applyAlignment="1">
      <alignment horizontal="center"/>
    </xf>
    <xf numFmtId="0" fontId="11" fillId="0" borderId="0" xfId="18" applyFont="1"/>
    <xf numFmtId="0" fontId="11" fillId="0" borderId="0" xfId="18" applyFont="1" applyBorder="1"/>
    <xf numFmtId="0" fontId="9" fillId="0" borderId="0" xfId="18" applyFont="1"/>
    <xf numFmtId="0" fontId="9" fillId="0" borderId="5" xfId="18" applyFont="1" applyBorder="1"/>
    <xf numFmtId="0" fontId="9" fillId="0" borderId="7" xfId="18" applyFont="1" applyBorder="1"/>
    <xf numFmtId="0" fontId="9" fillId="0" borderId="6" xfId="18" applyFont="1" applyBorder="1"/>
    <xf numFmtId="0" fontId="9" fillId="0" borderId="8" xfId="18" applyFont="1" applyBorder="1"/>
    <xf numFmtId="0" fontId="11" fillId="0" borderId="0" xfId="18" applyFont="1" applyBorder="1" applyAlignment="1">
      <alignment horizontal="left"/>
    </xf>
    <xf numFmtId="0" fontId="11" fillId="0" borderId="1" xfId="18" applyFont="1" applyBorder="1" applyAlignment="1"/>
    <xf numFmtId="190" fontId="11" fillId="0" borderId="4" xfId="19" applyNumberFormat="1" applyFont="1" applyBorder="1" applyAlignment="1"/>
    <xf numFmtId="190" fontId="11" fillId="0" borderId="2" xfId="19" applyNumberFormat="1" applyFont="1" applyBorder="1" applyAlignment="1"/>
    <xf numFmtId="0" fontId="7" fillId="0" borderId="0" xfId="18" applyFont="1" applyBorder="1" applyAlignment="1">
      <alignment horizontal="center"/>
    </xf>
    <xf numFmtId="0" fontId="11" fillId="0" borderId="0" xfId="18" applyFont="1" applyBorder="1" applyAlignment="1"/>
    <xf numFmtId="0" fontId="35" fillId="0" borderId="0" xfId="18" applyFont="1" applyBorder="1" applyAlignment="1"/>
    <xf numFmtId="0" fontId="7" fillId="0" borderId="1" xfId="18" applyFont="1" applyBorder="1" applyAlignment="1">
      <alignment horizontal="center"/>
    </xf>
    <xf numFmtId="190" fontId="7" fillId="0" borderId="2" xfId="18" applyNumberFormat="1" applyFont="1" applyBorder="1" applyAlignment="1"/>
    <xf numFmtId="0" fontId="7" fillId="0" borderId="9" xfId="18" applyFont="1" applyBorder="1" applyAlignment="1">
      <alignment horizontal="center"/>
    </xf>
    <xf numFmtId="190" fontId="7" fillId="0" borderId="3" xfId="18" applyNumberFormat="1" applyFont="1" applyBorder="1" applyAlignment="1"/>
    <xf numFmtId="0" fontId="7" fillId="0" borderId="10" xfId="18" applyFont="1" applyBorder="1" applyAlignment="1">
      <alignment horizontal="center"/>
    </xf>
    <xf numFmtId="0" fontId="11" fillId="0" borderId="8" xfId="20" applyFont="1" applyBorder="1" applyAlignment="1">
      <alignment horizontal="center" vertical="center"/>
    </xf>
    <xf numFmtId="0" fontId="11" fillId="0" borderId="2" xfId="20" applyFont="1" applyBorder="1" applyAlignment="1">
      <alignment horizontal="center" vertical="center"/>
    </xf>
    <xf numFmtId="0" fontId="11" fillId="0" borderId="3" xfId="20" applyFont="1" applyBorder="1" applyAlignment="1">
      <alignment horizontal="center" vertical="center"/>
    </xf>
    <xf numFmtId="0" fontId="11" fillId="0" borderId="3" xfId="20" applyFont="1" applyBorder="1"/>
    <xf numFmtId="0" fontId="11" fillId="0" borderId="10" xfId="20" applyFont="1" applyBorder="1"/>
    <xf numFmtId="0" fontId="6" fillId="0" borderId="0" xfId="20" applyFont="1" applyFill="1" applyBorder="1"/>
    <xf numFmtId="0" fontId="7" fillId="0" borderId="0" xfId="20" applyFont="1" applyFill="1" applyBorder="1"/>
    <xf numFmtId="0" fontId="9" fillId="0" borderId="0" xfId="20" applyFont="1" applyFill="1" applyBorder="1"/>
    <xf numFmtId="0" fontId="8" fillId="0" borderId="0" xfId="20" applyFont="1" applyFill="1" applyBorder="1"/>
    <xf numFmtId="0" fontId="10" fillId="0" borderId="0" xfId="20" applyFont="1" applyFill="1" applyBorder="1"/>
    <xf numFmtId="0" fontId="11" fillId="0" borderId="0" xfId="18" applyFont="1" applyFill="1" applyBorder="1" applyAlignment="1">
      <alignment horizontal="left"/>
    </xf>
    <xf numFmtId="49" fontId="37" fillId="0" borderId="0" xfId="0" applyNumberFormat="1" applyFont="1" applyFill="1" applyBorder="1" applyAlignment="1">
      <alignment vertical="center"/>
    </xf>
    <xf numFmtId="0" fontId="11" fillId="0" borderId="0" xfId="18" applyFont="1" applyFill="1" applyBorder="1" applyAlignment="1"/>
    <xf numFmtId="0" fontId="9" fillId="0" borderId="0" xfId="18" applyFont="1" applyFill="1" applyBorder="1"/>
    <xf numFmtId="0" fontId="11" fillId="0" borderId="0" xfId="18" applyFont="1" applyFill="1" applyBorder="1"/>
    <xf numFmtId="0" fontId="11" fillId="0" borderId="0" xfId="20" applyFont="1" applyFill="1" applyBorder="1"/>
    <xf numFmtId="0" fontId="9" fillId="0" borderId="0" xfId="20" quotePrefix="1" applyFont="1" applyBorder="1"/>
    <xf numFmtId="0" fontId="0" fillId="3" borderId="19" xfId="0" applyFill="1" applyBorder="1" applyAlignment="1">
      <alignment horizontal="center"/>
    </xf>
    <xf numFmtId="0" fontId="0" fillId="3" borderId="20" xfId="0" applyFill="1" applyBorder="1" applyAlignment="1">
      <alignment horizontal="center"/>
    </xf>
    <xf numFmtId="0" fontId="0" fillId="3" borderId="18" xfId="0" applyFill="1" applyBorder="1" applyAlignment="1">
      <alignment horizontal="center"/>
    </xf>
    <xf numFmtId="0" fontId="0" fillId="4" borderId="21" xfId="0" applyFill="1" applyBorder="1" applyAlignment="1">
      <alignment horizontal="center"/>
    </xf>
    <xf numFmtId="0" fontId="0" fillId="4" borderId="21" xfId="0" applyFill="1" applyBorder="1" applyAlignment="1">
      <alignment horizontal="left"/>
    </xf>
    <xf numFmtId="0" fontId="0" fillId="4" borderId="21" xfId="0" applyFill="1" applyBorder="1"/>
    <xf numFmtId="4" fontId="0" fillId="4" borderId="21" xfId="0" applyNumberFormat="1" applyFill="1" applyBorder="1"/>
    <xf numFmtId="189" fontId="31" fillId="0" borderId="2" xfId="2" applyNumberFormat="1" applyFont="1" applyBorder="1" applyAlignment="1"/>
    <xf numFmtId="189" fontId="31" fillId="0" borderId="4" xfId="2" applyNumberFormat="1" applyFont="1" applyBorder="1" applyAlignment="1"/>
    <xf numFmtId="189" fontId="31" fillId="0" borderId="1" xfId="2" applyNumberFormat="1" applyFont="1" applyBorder="1" applyAlignment="1"/>
    <xf numFmtId="0" fontId="0" fillId="6" borderId="21" xfId="0" applyFill="1" applyBorder="1" applyAlignment="1">
      <alignment horizontal="center"/>
    </xf>
    <xf numFmtId="0" fontId="36" fillId="6" borderId="21" xfId="0" applyFont="1" applyFill="1" applyBorder="1" applyAlignment="1">
      <alignment horizontal="center"/>
    </xf>
    <xf numFmtId="0" fontId="0" fillId="6" borderId="21" xfId="0" applyFill="1" applyBorder="1"/>
    <xf numFmtId="4" fontId="0" fillId="6" borderId="21" xfId="0" applyNumberFormat="1" applyFill="1" applyBorder="1"/>
    <xf numFmtId="0" fontId="0" fillId="0" borderId="0" xfId="0" applyAlignment="1">
      <alignment vertical="center"/>
    </xf>
    <xf numFmtId="0" fontId="31" fillId="0" borderId="0" xfId="20" applyFont="1" applyBorder="1" applyAlignment="1">
      <alignment horizontal="center"/>
    </xf>
    <xf numFmtId="0" fontId="31" fillId="0" borderId="0" xfId="20" applyFont="1" applyBorder="1" applyAlignment="1">
      <alignment horizontal="centerContinuous"/>
    </xf>
    <xf numFmtId="0" fontId="31" fillId="0" borderId="4" xfId="20" applyFont="1" applyBorder="1" applyAlignment="1">
      <alignment horizontal="centerContinuous"/>
    </xf>
    <xf numFmtId="0" fontId="31" fillId="0" borderId="1" xfId="20" applyFont="1" applyBorder="1" applyAlignment="1">
      <alignment horizontal="center"/>
    </xf>
    <xf numFmtId="0" fontId="4" fillId="0" borderId="0" xfId="0" applyFont="1"/>
    <xf numFmtId="0" fontId="40" fillId="5" borderId="0" xfId="0" applyFont="1" applyFill="1" applyAlignment="1">
      <alignment horizontal="left" wrapText="1"/>
    </xf>
    <xf numFmtId="0" fontId="39" fillId="4" borderId="0" xfId="0" applyFont="1" applyFill="1" applyAlignment="1">
      <alignment horizontal="center"/>
    </xf>
    <xf numFmtId="0" fontId="39" fillId="4" borderId="0" xfId="0" applyFont="1" applyFill="1" applyAlignment="1">
      <alignment horizontal="left"/>
    </xf>
    <xf numFmtId="0" fontId="39" fillId="4" borderId="0" xfId="0" applyFont="1" applyFill="1" applyAlignment="1">
      <alignment horizontal="right"/>
    </xf>
    <xf numFmtId="4" fontId="39" fillId="4" borderId="0" xfId="0" applyNumberFormat="1" applyFont="1" applyFill="1" applyAlignment="1">
      <alignment horizontal="right"/>
    </xf>
    <xf numFmtId="3" fontId="39" fillId="4" borderId="0" xfId="0" applyNumberFormat="1" applyFont="1" applyFill="1" applyAlignment="1">
      <alignment horizontal="right"/>
    </xf>
    <xf numFmtId="0" fontId="43" fillId="3" borderId="0" xfId="0" applyFont="1" applyFill="1" applyAlignment="1">
      <alignment horizontal="center"/>
    </xf>
    <xf numFmtId="0" fontId="44" fillId="0" borderId="0" xfId="0" applyFont="1"/>
    <xf numFmtId="0" fontId="43" fillId="3" borderId="0" xfId="32" applyFont="1" applyFill="1" applyAlignment="1">
      <alignment horizontal="center"/>
    </xf>
    <xf numFmtId="0" fontId="46" fillId="4" borderId="0" xfId="32" applyFont="1" applyFill="1" applyAlignment="1">
      <alignment horizontal="left"/>
    </xf>
    <xf numFmtId="3" fontId="46" fillId="4" borderId="0" xfId="32" applyNumberFormat="1" applyFont="1" applyFill="1" applyAlignment="1">
      <alignment horizontal="right"/>
    </xf>
    <xf numFmtId="0" fontId="46" fillId="4" borderId="0" xfId="32" applyFont="1" applyFill="1" applyAlignment="1">
      <alignment horizontal="right"/>
    </xf>
    <xf numFmtId="4" fontId="46" fillId="4" borderId="0" xfId="32" applyNumberFormat="1" applyFont="1" applyFill="1" applyAlignment="1">
      <alignment horizontal="right"/>
    </xf>
    <xf numFmtId="0" fontId="43" fillId="3" borderId="0" xfId="32" applyFont="1" applyFill="1" applyAlignment="1"/>
    <xf numFmtId="0" fontId="46" fillId="4" borderId="0" xfId="32" applyFont="1" applyFill="1" applyAlignment="1"/>
    <xf numFmtId="0" fontId="1" fillId="5" borderId="0" xfId="33" applyFill="1"/>
    <xf numFmtId="0" fontId="39" fillId="4" borderId="0" xfId="33" applyFont="1" applyFill="1" applyAlignment="1">
      <alignment horizontal="center"/>
    </xf>
    <xf numFmtId="0" fontId="39" fillId="4" borderId="0" xfId="33" applyFont="1" applyFill="1" applyAlignment="1">
      <alignment horizontal="left"/>
    </xf>
    <xf numFmtId="0" fontId="39" fillId="4" borderId="0" xfId="33" applyFont="1" applyFill="1" applyAlignment="1">
      <alignment horizontal="right"/>
    </xf>
    <xf numFmtId="4" fontId="39" fillId="4" borderId="0" xfId="33" applyNumberFormat="1" applyFont="1" applyFill="1" applyAlignment="1">
      <alignment horizontal="right"/>
    </xf>
    <xf numFmtId="3" fontId="39" fillId="4" borderId="0" xfId="33" applyNumberFormat="1" applyFont="1" applyFill="1" applyAlignment="1">
      <alignment horizontal="right"/>
    </xf>
    <xf numFmtId="0" fontId="43" fillId="3" borderId="0" xfId="33" applyFont="1" applyFill="1" applyAlignment="1">
      <alignment horizontal="center"/>
    </xf>
    <xf numFmtId="0" fontId="1" fillId="5" borderId="0" xfId="34" applyFont="1" applyFill="1"/>
    <xf numFmtId="0" fontId="43" fillId="3" borderId="0" xfId="34" applyFont="1" applyFill="1" applyAlignment="1">
      <alignment horizontal="center"/>
    </xf>
    <xf numFmtId="0" fontId="46" fillId="4" borderId="0" xfId="34" applyFont="1" applyFill="1" applyAlignment="1">
      <alignment horizontal="center"/>
    </xf>
    <xf numFmtId="0" fontId="46" fillId="4" borderId="0" xfId="34" applyFont="1" applyFill="1" applyAlignment="1">
      <alignment horizontal="left"/>
    </xf>
    <xf numFmtId="0" fontId="46" fillId="4" borderId="0" xfId="34" applyFont="1" applyFill="1" applyAlignment="1">
      <alignment horizontal="right"/>
    </xf>
    <xf numFmtId="4" fontId="46" fillId="4" borderId="0" xfId="34" applyNumberFormat="1" applyFont="1" applyFill="1" applyAlignment="1">
      <alignment horizontal="right"/>
    </xf>
    <xf numFmtId="0" fontId="1" fillId="5" borderId="0" xfId="35" applyFont="1" applyFill="1"/>
    <xf numFmtId="0" fontId="43" fillId="3" borderId="0" xfId="35" applyFont="1" applyFill="1" applyAlignment="1">
      <alignment horizontal="center"/>
    </xf>
    <xf numFmtId="0" fontId="46" fillId="4" borderId="0" xfId="35" applyFont="1" applyFill="1" applyAlignment="1">
      <alignment horizontal="center"/>
    </xf>
    <xf numFmtId="0" fontId="46" fillId="4" borderId="0" xfId="35" applyFont="1" applyFill="1" applyAlignment="1">
      <alignment horizontal="left"/>
    </xf>
    <xf numFmtId="0" fontId="46" fillId="4" borderId="0" xfId="35" applyFont="1" applyFill="1" applyAlignment="1">
      <alignment horizontal="right"/>
    </xf>
    <xf numFmtId="4" fontId="46" fillId="4" borderId="0" xfId="35" applyNumberFormat="1" applyFont="1" applyFill="1" applyAlignment="1">
      <alignment horizontal="right"/>
    </xf>
    <xf numFmtId="0" fontId="1" fillId="5" borderId="0" xfId="36" applyFont="1" applyFill="1"/>
    <xf numFmtId="0" fontId="43" fillId="3" borderId="0" xfId="36" applyFont="1" applyFill="1" applyAlignment="1">
      <alignment horizontal="center"/>
    </xf>
    <xf numFmtId="0" fontId="46" fillId="4" borderId="0" xfId="36" applyFont="1" applyFill="1" applyAlignment="1">
      <alignment horizontal="center"/>
    </xf>
    <xf numFmtId="0" fontId="46" fillId="4" borderId="0" xfId="36" applyFont="1" applyFill="1" applyAlignment="1">
      <alignment horizontal="left"/>
    </xf>
    <xf numFmtId="3" fontId="46" fillId="4" borderId="0" xfId="36" applyNumberFormat="1" applyFont="1" applyFill="1" applyAlignment="1">
      <alignment horizontal="right"/>
    </xf>
    <xf numFmtId="4" fontId="46" fillId="4" borderId="0" xfId="36" applyNumberFormat="1" applyFont="1" applyFill="1" applyAlignment="1">
      <alignment horizontal="right"/>
    </xf>
    <xf numFmtId="0" fontId="46" fillId="4" borderId="0" xfId="36" applyFont="1" applyFill="1" applyAlignment="1">
      <alignment horizontal="right"/>
    </xf>
    <xf numFmtId="0" fontId="36" fillId="5" borderId="0" xfId="37" applyFont="1" applyFill="1"/>
    <xf numFmtId="0" fontId="43" fillId="3" borderId="0" xfId="37" applyFont="1" applyFill="1" applyAlignment="1">
      <alignment horizontal="center"/>
    </xf>
    <xf numFmtId="0" fontId="45" fillId="4" borderId="0" xfId="37" applyFont="1" applyFill="1" applyAlignment="1">
      <alignment horizontal="center"/>
    </xf>
    <xf numFmtId="0" fontId="45" fillId="4" borderId="0" xfId="37" applyFont="1" applyFill="1" applyAlignment="1">
      <alignment horizontal="left"/>
    </xf>
    <xf numFmtId="0" fontId="45" fillId="4" borderId="0" xfId="37" applyFont="1" applyFill="1" applyAlignment="1">
      <alignment horizontal="right"/>
    </xf>
    <xf numFmtId="4" fontId="45" fillId="4" borderId="0" xfId="37" applyNumberFormat="1" applyFont="1" applyFill="1" applyAlignment="1">
      <alignment horizontal="right"/>
    </xf>
    <xf numFmtId="0" fontId="44" fillId="5" borderId="0" xfId="0" applyFont="1" applyFill="1"/>
    <xf numFmtId="0" fontId="46" fillId="4" borderId="0" xfId="0" applyFont="1" applyFill="1" applyAlignment="1">
      <alignment horizontal="center"/>
    </xf>
    <xf numFmtId="0" fontId="46" fillId="4" borderId="0" xfId="0" applyFont="1" applyFill="1" applyAlignment="1">
      <alignment horizontal="left"/>
    </xf>
    <xf numFmtId="0" fontId="46" fillId="4" borderId="0" xfId="0" applyFont="1" applyFill="1" applyAlignment="1">
      <alignment horizontal="right"/>
    </xf>
    <xf numFmtId="4" fontId="46" fillId="4" borderId="0" xfId="0" applyNumberFormat="1" applyFont="1" applyFill="1" applyAlignment="1">
      <alignment horizontal="right"/>
    </xf>
    <xf numFmtId="0" fontId="1" fillId="5" borderId="0" xfId="38" applyFont="1" applyFill="1"/>
    <xf numFmtId="0" fontId="43" fillId="3" borderId="0" xfId="38" applyFont="1" applyFill="1" applyAlignment="1">
      <alignment horizontal="center"/>
    </xf>
    <xf numFmtId="0" fontId="46" fillId="4" borderId="0" xfId="38" applyFont="1" applyFill="1" applyAlignment="1">
      <alignment horizontal="center"/>
    </xf>
    <xf numFmtId="0" fontId="46" fillId="4" borderId="0" xfId="38" applyFont="1" applyFill="1" applyAlignment="1">
      <alignment horizontal="left"/>
    </xf>
    <xf numFmtId="0" fontId="46" fillId="4" borderId="0" xfId="38" applyFont="1" applyFill="1" applyAlignment="1">
      <alignment horizontal="right"/>
    </xf>
    <xf numFmtId="4" fontId="46" fillId="4" borderId="0" xfId="38" applyNumberFormat="1" applyFont="1" applyFill="1" applyAlignment="1">
      <alignment horizontal="right"/>
    </xf>
    <xf numFmtId="0" fontId="1" fillId="5" borderId="0" xfId="39" applyFont="1" applyFill="1"/>
    <xf numFmtId="0" fontId="43" fillId="3" borderId="0" xfId="39" applyFont="1" applyFill="1" applyAlignment="1">
      <alignment horizontal="center"/>
    </xf>
    <xf numFmtId="0" fontId="46" fillId="4" borderId="0" xfId="39" applyFont="1" applyFill="1" applyAlignment="1">
      <alignment horizontal="center"/>
    </xf>
    <xf numFmtId="0" fontId="46" fillId="4" borderId="0" xfId="39" applyFont="1" applyFill="1" applyAlignment="1">
      <alignment horizontal="left"/>
    </xf>
    <xf numFmtId="0" fontId="46" fillId="4" borderId="0" xfId="39" applyFont="1" applyFill="1" applyAlignment="1">
      <alignment horizontal="right"/>
    </xf>
    <xf numFmtId="0" fontId="1" fillId="5" borderId="0" xfId="40" applyFont="1" applyFill="1"/>
    <xf numFmtId="0" fontId="43" fillId="3" borderId="0" xfId="40" applyFont="1" applyFill="1" applyAlignment="1">
      <alignment horizontal="center"/>
    </xf>
    <xf numFmtId="0" fontId="46" fillId="4" borderId="0" xfId="40" applyFont="1" applyFill="1" applyAlignment="1">
      <alignment horizontal="center"/>
    </xf>
    <xf numFmtId="0" fontId="46" fillId="4" borderId="0" xfId="40" applyFont="1" applyFill="1" applyAlignment="1">
      <alignment horizontal="left"/>
    </xf>
    <xf numFmtId="3" fontId="46" fillId="4" borderId="0" xfId="40" applyNumberFormat="1" applyFont="1" applyFill="1" applyAlignment="1">
      <alignment horizontal="right"/>
    </xf>
    <xf numFmtId="4" fontId="46" fillId="4" borderId="0" xfId="40" applyNumberFormat="1" applyFont="1" applyFill="1" applyAlignment="1">
      <alignment horizontal="right"/>
    </xf>
    <xf numFmtId="0" fontId="46" fillId="4" borderId="0" xfId="40" applyFont="1" applyFill="1" applyAlignment="1">
      <alignment horizontal="right"/>
    </xf>
    <xf numFmtId="0" fontId="1" fillId="5" borderId="0" xfId="41" applyFont="1" applyFill="1"/>
    <xf numFmtId="0" fontId="43" fillId="3" borderId="0" xfId="41" applyFont="1" applyFill="1" applyAlignment="1">
      <alignment horizontal="center"/>
    </xf>
    <xf numFmtId="0" fontId="46" fillId="4" borderId="0" xfId="41" applyFont="1" applyFill="1" applyAlignment="1">
      <alignment horizontal="center"/>
    </xf>
    <xf numFmtId="0" fontId="46" fillId="4" borderId="0" xfId="41" applyFont="1" applyFill="1" applyAlignment="1">
      <alignment horizontal="left"/>
    </xf>
    <xf numFmtId="3" fontId="46" fillId="4" borderId="0" xfId="41" applyNumberFormat="1" applyFont="1" applyFill="1" applyAlignment="1">
      <alignment horizontal="right"/>
    </xf>
    <xf numFmtId="4" fontId="46" fillId="4" borderId="0" xfId="41" applyNumberFormat="1" applyFont="1" applyFill="1" applyAlignment="1">
      <alignment horizontal="right"/>
    </xf>
    <xf numFmtId="0" fontId="46" fillId="4" borderId="0" xfId="41" applyFont="1" applyFill="1" applyAlignment="1">
      <alignment horizontal="right"/>
    </xf>
    <xf numFmtId="0" fontId="1" fillId="5" borderId="0" xfId="42" applyFont="1" applyFill="1"/>
    <xf numFmtId="0" fontId="43" fillId="3" borderId="0" xfId="42" applyFont="1" applyFill="1" applyAlignment="1">
      <alignment horizontal="center"/>
    </xf>
    <xf numFmtId="0" fontId="46" fillId="4" borderId="0" xfId="42" applyFont="1" applyFill="1" applyAlignment="1">
      <alignment horizontal="center"/>
    </xf>
    <xf numFmtId="0" fontId="46" fillId="4" borderId="0" xfId="42" applyFont="1" applyFill="1" applyAlignment="1">
      <alignment horizontal="left"/>
    </xf>
    <xf numFmtId="3" fontId="46" fillId="4" borderId="0" xfId="42" applyNumberFormat="1" applyFont="1" applyFill="1" applyAlignment="1">
      <alignment horizontal="right"/>
    </xf>
    <xf numFmtId="4" fontId="46" fillId="4" borderId="0" xfId="42" applyNumberFormat="1" applyFont="1" applyFill="1" applyAlignment="1">
      <alignment horizontal="right"/>
    </xf>
    <xf numFmtId="0" fontId="46" fillId="4" borderId="0" xfId="42" applyFont="1" applyFill="1" applyAlignment="1">
      <alignment horizontal="right"/>
    </xf>
    <xf numFmtId="0" fontId="1" fillId="5" borderId="0" xfId="43" applyFont="1" applyFill="1"/>
    <xf numFmtId="0" fontId="43" fillId="3" borderId="0" xfId="43" applyFont="1" applyFill="1" applyAlignment="1">
      <alignment horizontal="center"/>
    </xf>
    <xf numFmtId="0" fontId="46" fillId="4" borderId="0" xfId="43" applyFont="1" applyFill="1" applyAlignment="1">
      <alignment horizontal="center"/>
    </xf>
    <xf numFmtId="0" fontId="46" fillId="4" borderId="0" xfId="43" applyFont="1" applyFill="1" applyAlignment="1">
      <alignment horizontal="left"/>
    </xf>
    <xf numFmtId="0" fontId="46" fillId="4" borderId="0" xfId="43" applyFont="1" applyFill="1" applyAlignment="1">
      <alignment horizontal="right"/>
    </xf>
    <xf numFmtId="4" fontId="46" fillId="4" borderId="0" xfId="43" applyNumberFormat="1" applyFont="1" applyFill="1" applyAlignment="1">
      <alignment horizontal="right"/>
    </xf>
    <xf numFmtId="189" fontId="11" fillId="0" borderId="0" xfId="14" applyNumberFormat="1" applyFont="1" applyBorder="1" applyAlignment="1">
      <alignment vertical="center"/>
    </xf>
    <xf numFmtId="41" fontId="11" fillId="0" borderId="0" xfId="14" applyNumberFormat="1" applyFont="1" applyBorder="1"/>
    <xf numFmtId="41" fontId="11" fillId="0" borderId="0" xfId="7" applyNumberFormat="1" applyFont="1" applyBorder="1" applyAlignment="1"/>
    <xf numFmtId="0" fontId="9" fillId="0" borderId="0" xfId="13" applyFont="1" applyBorder="1" applyAlignment="1">
      <alignment horizontal="center"/>
    </xf>
    <xf numFmtId="0" fontId="9" fillId="0" borderId="4" xfId="13" applyFont="1" applyBorder="1" applyAlignment="1">
      <alignment horizontal="center"/>
    </xf>
    <xf numFmtId="0" fontId="9" fillId="0" borderId="0" xfId="13" applyFont="1" applyBorder="1" applyAlignment="1">
      <alignment horizontal="center" vertical="center"/>
    </xf>
    <xf numFmtId="0" fontId="9" fillId="0" borderId="4" xfId="13" applyFont="1" applyBorder="1" applyAlignment="1">
      <alignment horizontal="center" vertical="center"/>
    </xf>
    <xf numFmtId="0" fontId="10" fillId="0" borderId="0" xfId="13" applyFont="1" applyBorder="1" applyAlignment="1">
      <alignment horizontal="center"/>
    </xf>
    <xf numFmtId="0" fontId="10" fillId="0" borderId="4" xfId="13" applyFont="1" applyBorder="1" applyAlignment="1">
      <alignment horizontal="center"/>
    </xf>
    <xf numFmtId="0" fontId="9" fillId="0" borderId="13" xfId="13" applyFont="1" applyBorder="1" applyAlignment="1">
      <alignment horizontal="center"/>
    </xf>
    <xf numFmtId="0" fontId="9" fillId="0" borderId="12" xfId="13" applyFont="1" applyBorder="1" applyAlignment="1">
      <alignment horizontal="center"/>
    </xf>
    <xf numFmtId="0" fontId="11" fillId="0" borderId="14" xfId="13" applyFont="1" applyBorder="1" applyAlignment="1">
      <alignment horizontal="center"/>
    </xf>
    <xf numFmtId="0" fontId="11" fillId="0" borderId="13" xfId="13" applyFont="1" applyBorder="1" applyAlignment="1">
      <alignment horizontal="center"/>
    </xf>
    <xf numFmtId="0" fontId="11" fillId="0" borderId="0" xfId="13" applyFont="1" applyBorder="1" applyAlignment="1">
      <alignment horizontal="center" vertical="center"/>
    </xf>
    <xf numFmtId="0" fontId="11" fillId="0" borderId="4" xfId="13" applyFont="1" applyBorder="1" applyAlignment="1">
      <alignment horizontal="center" vertical="center"/>
    </xf>
    <xf numFmtId="0" fontId="11" fillId="0" borderId="12" xfId="13" applyFont="1" applyBorder="1" applyAlignment="1">
      <alignment horizontal="center"/>
    </xf>
    <xf numFmtId="0" fontId="11" fillId="0" borderId="0" xfId="13" applyFont="1" applyBorder="1" applyAlignment="1">
      <alignment horizontal="center"/>
    </xf>
    <xf numFmtId="0" fontId="11" fillId="0" borderId="4" xfId="13" applyFont="1" applyBorder="1" applyAlignment="1">
      <alignment horizontal="center"/>
    </xf>
    <xf numFmtId="0" fontId="7" fillId="0" borderId="0" xfId="13" applyFont="1" applyBorder="1" applyAlignment="1">
      <alignment horizontal="center" vertical="center"/>
    </xf>
    <xf numFmtId="0" fontId="7" fillId="0" borderId="4" xfId="13" applyFont="1" applyBorder="1" applyAlignment="1">
      <alignment horizontal="center" vertical="center"/>
    </xf>
    <xf numFmtId="0" fontId="7" fillId="0" borderId="1" xfId="13" applyFont="1" applyBorder="1" applyAlignment="1">
      <alignment horizontal="center" vertical="center"/>
    </xf>
    <xf numFmtId="0" fontId="11" fillId="0" borderId="1" xfId="13" applyFont="1" applyBorder="1" applyAlignment="1">
      <alignment horizontal="center"/>
    </xf>
    <xf numFmtId="0" fontId="11" fillId="0" borderId="7" xfId="13" applyFont="1" applyBorder="1" applyAlignment="1">
      <alignment horizontal="center"/>
    </xf>
    <xf numFmtId="0" fontId="11" fillId="0" borderId="6" xfId="13" applyFont="1" applyBorder="1" applyAlignment="1">
      <alignment horizontal="center"/>
    </xf>
    <xf numFmtId="0" fontId="11" fillId="0" borderId="5" xfId="13" applyFont="1" applyBorder="1" applyAlignment="1">
      <alignment horizontal="center"/>
    </xf>
    <xf numFmtId="0" fontId="11" fillId="0" borderId="0" xfId="16" applyFont="1" applyBorder="1" applyAlignment="1">
      <alignment horizontal="center"/>
    </xf>
    <xf numFmtId="0" fontId="11" fillId="0" borderId="4" xfId="16" applyFont="1" applyBorder="1" applyAlignment="1">
      <alignment horizontal="center"/>
    </xf>
    <xf numFmtId="0" fontId="11" fillId="0" borderId="1" xfId="16" applyFont="1" applyBorder="1" applyAlignment="1">
      <alignment horizontal="center"/>
    </xf>
    <xf numFmtId="0" fontId="11" fillId="0" borderId="9" xfId="16" applyFont="1" applyBorder="1" applyAlignment="1">
      <alignment horizontal="center"/>
    </xf>
    <xf numFmtId="0" fontId="11" fillId="0" borderId="11" xfId="16" applyFont="1" applyBorder="1" applyAlignment="1">
      <alignment horizontal="center"/>
    </xf>
    <xf numFmtId="0" fontId="11" fillId="0" borderId="10" xfId="16" applyFont="1" applyBorder="1" applyAlignment="1">
      <alignment horizontal="center"/>
    </xf>
    <xf numFmtId="0" fontId="11" fillId="0" borderId="7" xfId="16" applyFont="1" applyBorder="1" applyAlignment="1">
      <alignment horizontal="center"/>
    </xf>
    <xf numFmtId="0" fontId="11" fillId="0" borderId="6" xfId="16" applyFont="1" applyBorder="1" applyAlignment="1">
      <alignment horizontal="center"/>
    </xf>
    <xf numFmtId="0" fontId="11" fillId="0" borderId="5" xfId="16" applyFont="1" applyBorder="1" applyAlignment="1">
      <alignment horizontal="center"/>
    </xf>
    <xf numFmtId="0" fontId="7" fillId="0" borderId="0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0" xfId="20" applyFont="1" applyBorder="1" applyAlignment="1">
      <alignment horizontal="center"/>
    </xf>
    <xf numFmtId="0" fontId="11" fillId="0" borderId="10" xfId="20" applyFont="1" applyBorder="1" applyAlignment="1">
      <alignment horizontal="center" vertical="center"/>
    </xf>
    <xf numFmtId="0" fontId="11" fillId="0" borderId="11" xfId="20" applyFont="1" applyBorder="1" applyAlignment="1">
      <alignment horizontal="center" vertical="center"/>
    </xf>
    <xf numFmtId="0" fontId="11" fillId="0" borderId="0" xfId="20" applyFont="1" applyBorder="1" applyAlignment="1">
      <alignment horizontal="center" vertical="center"/>
    </xf>
    <xf numFmtId="0" fontId="11" fillId="0" borderId="4" xfId="20" applyFont="1" applyBorder="1" applyAlignment="1">
      <alignment horizontal="center" vertical="center"/>
    </xf>
    <xf numFmtId="0" fontId="11" fillId="0" borderId="9" xfId="20" applyFont="1" applyBorder="1" applyAlignment="1">
      <alignment horizontal="center"/>
    </xf>
    <xf numFmtId="0" fontId="11" fillId="0" borderId="10" xfId="20" applyFont="1" applyBorder="1" applyAlignment="1">
      <alignment horizontal="center"/>
    </xf>
    <xf numFmtId="0" fontId="11" fillId="0" borderId="9" xfId="20" applyFont="1" applyBorder="1" applyAlignment="1">
      <alignment horizontal="center" vertical="center"/>
    </xf>
    <xf numFmtId="0" fontId="11" fillId="0" borderId="1" xfId="20" applyFont="1" applyBorder="1" applyAlignment="1">
      <alignment horizontal="center" vertical="center"/>
    </xf>
    <xf numFmtId="0" fontId="11" fillId="0" borderId="1" xfId="20" applyFont="1" applyBorder="1" applyAlignment="1">
      <alignment horizontal="center"/>
    </xf>
    <xf numFmtId="0" fontId="11" fillId="0" borderId="4" xfId="20" applyFont="1" applyBorder="1" applyAlignment="1">
      <alignment horizontal="center"/>
    </xf>
    <xf numFmtId="0" fontId="11" fillId="0" borderId="11" xfId="20" applyFont="1" applyBorder="1" applyAlignment="1">
      <alignment horizontal="center"/>
    </xf>
    <xf numFmtId="0" fontId="11" fillId="0" borderId="5" xfId="20" applyFont="1" applyBorder="1" applyAlignment="1">
      <alignment horizontal="center" vertical="center"/>
    </xf>
    <xf numFmtId="0" fontId="11" fillId="0" borderId="6" xfId="20" applyFont="1" applyBorder="1" applyAlignment="1">
      <alignment horizontal="center" vertical="center"/>
    </xf>
    <xf numFmtId="0" fontId="11" fillId="0" borderId="7" xfId="20" applyFont="1" applyBorder="1" applyAlignment="1">
      <alignment horizontal="center" vertical="center"/>
    </xf>
    <xf numFmtId="0" fontId="7" fillId="0" borderId="0" xfId="18" applyFont="1" applyBorder="1" applyAlignment="1">
      <alignment horizontal="center"/>
    </xf>
    <xf numFmtId="0" fontId="7" fillId="0" borderId="4" xfId="18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11" fillId="0" borderId="10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43" fontId="11" fillId="0" borderId="3" xfId="10" applyFont="1" applyBorder="1" applyAlignment="1">
      <alignment horizontal="center"/>
    </xf>
    <xf numFmtId="0" fontId="11" fillId="0" borderId="3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43" fontId="11" fillId="0" borderId="8" xfId="10" applyFont="1" applyBorder="1" applyAlignment="1">
      <alignment horizontal="center"/>
    </xf>
    <xf numFmtId="0" fontId="7" fillId="0" borderId="0" xfId="6" applyFont="1" applyBorder="1" applyAlignment="1">
      <alignment horizontal="center"/>
    </xf>
    <xf numFmtId="0" fontId="7" fillId="0" borderId="1" xfId="6" applyFont="1" applyBorder="1" applyAlignment="1">
      <alignment horizontal="center"/>
    </xf>
    <xf numFmtId="0" fontId="11" fillId="0" borderId="0" xfId="0" applyFont="1" applyAlignment="1">
      <alignment horizontal="right"/>
    </xf>
    <xf numFmtId="43" fontId="11" fillId="0" borderId="11" xfId="1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5" xfId="20" applyFont="1" applyBorder="1" applyAlignment="1">
      <alignment horizontal="right"/>
    </xf>
    <xf numFmtId="43" fontId="11" fillId="0" borderId="10" xfId="8" applyFont="1" applyBorder="1" applyAlignment="1">
      <alignment horizontal="center" vertical="center"/>
    </xf>
    <xf numFmtId="43" fontId="11" fillId="0" borderId="11" xfId="8" applyFont="1" applyBorder="1" applyAlignment="1">
      <alignment horizontal="center" vertical="center"/>
    </xf>
    <xf numFmtId="43" fontId="11" fillId="0" borderId="0" xfId="8" applyFont="1" applyBorder="1" applyAlignment="1">
      <alignment horizontal="center" vertical="center"/>
    </xf>
    <xf numFmtId="43" fontId="11" fillId="0" borderId="4" xfId="8" applyFont="1" applyBorder="1" applyAlignment="1">
      <alignment horizontal="center" vertical="center"/>
    </xf>
    <xf numFmtId="43" fontId="11" fillId="0" borderId="5" xfId="8" applyFont="1" applyBorder="1" applyAlignment="1">
      <alignment horizontal="center" vertical="center"/>
    </xf>
    <xf numFmtId="43" fontId="11" fillId="0" borderId="6" xfId="8" applyFont="1" applyBorder="1" applyAlignment="1">
      <alignment horizontal="center" vertical="center"/>
    </xf>
    <xf numFmtId="0" fontId="7" fillId="0" borderId="0" xfId="22" applyFont="1" applyBorder="1" applyAlignment="1">
      <alignment horizontal="center"/>
    </xf>
    <xf numFmtId="0" fontId="7" fillId="0" borderId="4" xfId="22" applyFont="1" applyBorder="1" applyAlignment="1">
      <alignment horizontal="center"/>
    </xf>
    <xf numFmtId="49" fontId="9" fillId="0" borderId="3" xfId="2" applyNumberFormat="1" applyFont="1" applyFill="1" applyBorder="1" applyAlignment="1">
      <alignment horizontal="center" vertical="center" wrapText="1"/>
    </xf>
    <xf numFmtId="0" fontId="0" fillId="0" borderId="2" xfId="0" applyBorder="1"/>
    <xf numFmtId="0" fontId="0" fillId="0" borderId="8" xfId="0" applyBorder="1"/>
    <xf numFmtId="49" fontId="9" fillId="0" borderId="3" xfId="0" applyNumberFormat="1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/>
    </xf>
    <xf numFmtId="49" fontId="9" fillId="0" borderId="8" xfId="0" applyNumberFormat="1" applyFont="1" applyFill="1" applyBorder="1" applyAlignment="1">
      <alignment horizontal="center" vertical="center"/>
    </xf>
    <xf numFmtId="49" fontId="9" fillId="0" borderId="2" xfId="2" applyNumberFormat="1" applyFont="1" applyFill="1" applyBorder="1" applyAlignment="1">
      <alignment horizontal="center" vertical="center"/>
    </xf>
    <xf numFmtId="49" fontId="9" fillId="0" borderId="8" xfId="2" applyNumberFormat="1" applyFont="1" applyFill="1" applyBorder="1" applyAlignment="1">
      <alignment horizontal="center" vertical="center"/>
    </xf>
    <xf numFmtId="2" fontId="9" fillId="0" borderId="3" xfId="2" applyNumberFormat="1" applyFont="1" applyFill="1" applyBorder="1" applyAlignment="1">
      <alignment horizontal="center" vertical="center" wrapText="1"/>
    </xf>
    <xf numFmtId="2" fontId="9" fillId="0" borderId="2" xfId="2" applyNumberFormat="1" applyFont="1" applyFill="1" applyBorder="1" applyAlignment="1">
      <alignment horizontal="center" vertical="center"/>
    </xf>
    <xf numFmtId="2" fontId="9" fillId="0" borderId="8" xfId="2" applyNumberFormat="1" applyFont="1" applyFill="1" applyBorder="1" applyAlignment="1">
      <alignment horizontal="center" vertical="center"/>
    </xf>
    <xf numFmtId="0" fontId="23" fillId="0" borderId="0" xfId="30" applyFont="1" applyAlignment="1">
      <alignment horizontal="left" vertical="top" wrapText="1"/>
    </xf>
    <xf numFmtId="0" fontId="21" fillId="0" borderId="16" xfId="30" applyFont="1" applyFill="1" applyBorder="1" applyAlignment="1">
      <alignment horizontal="left" vertical="top" wrapText="1"/>
    </xf>
    <xf numFmtId="0" fontId="22" fillId="0" borderId="0" xfId="30" applyFont="1" applyAlignment="1">
      <alignment horizontal="left" vertical="top" wrapText="1"/>
    </xf>
    <xf numFmtId="0" fontId="21" fillId="0" borderId="0" xfId="30" applyFont="1" applyAlignment="1">
      <alignment horizontal="left" vertical="top" wrapText="1"/>
    </xf>
    <xf numFmtId="0" fontId="23" fillId="0" borderId="0" xfId="30" applyFont="1" applyFill="1" applyAlignment="1">
      <alignment horizontal="left" vertical="top" wrapText="1"/>
    </xf>
    <xf numFmtId="0" fontId="0" fillId="3" borderId="19" xfId="0" applyFill="1" applyBorder="1" applyAlignment="1">
      <alignment horizontal="center"/>
    </xf>
    <xf numFmtId="0" fontId="0" fillId="3" borderId="20" xfId="0" applyFill="1" applyBorder="1" applyAlignment="1">
      <alignment horizontal="center"/>
    </xf>
    <xf numFmtId="0" fontId="0" fillId="3" borderId="18" xfId="0" applyFill="1" applyBorder="1" applyAlignment="1">
      <alignment horizontal="center"/>
    </xf>
    <xf numFmtId="0" fontId="36" fillId="5" borderId="0" xfId="0" applyFont="1" applyFill="1" applyAlignment="1">
      <alignment horizontal="center" wrapText="1"/>
    </xf>
    <xf numFmtId="0" fontId="36" fillId="5" borderId="22" xfId="0" applyFont="1" applyFill="1" applyBorder="1" applyAlignment="1">
      <alignment horizontal="center" vertical="center" wrapText="1"/>
    </xf>
    <xf numFmtId="0" fontId="36" fillId="5" borderId="22" xfId="0" applyFont="1" applyFill="1" applyBorder="1" applyAlignment="1">
      <alignment horizontal="center" wrapText="1"/>
    </xf>
    <xf numFmtId="0" fontId="42" fillId="7" borderId="0" xfId="0" applyFont="1" applyFill="1" applyAlignment="1">
      <alignment wrapText="1"/>
    </xf>
    <xf numFmtId="0" fontId="40" fillId="5" borderId="0" xfId="0" applyFont="1" applyFill="1" applyAlignment="1">
      <alignment horizontal="center" wrapText="1"/>
    </xf>
    <xf numFmtId="0" fontId="43" fillId="3" borderId="0" xfId="0" applyFont="1" applyFill="1" applyAlignment="1">
      <alignment horizontal="center"/>
    </xf>
    <xf numFmtId="0" fontId="39" fillId="7" borderId="0" xfId="0" applyFont="1" applyFill="1" applyAlignment="1">
      <alignment wrapText="1"/>
    </xf>
    <xf numFmtId="0" fontId="43" fillId="3" borderId="0" xfId="32" applyFont="1" applyFill="1" applyAlignment="1">
      <alignment horizontal="center"/>
    </xf>
    <xf numFmtId="0" fontId="45" fillId="5" borderId="0" xfId="32" applyFont="1" applyFill="1" applyAlignment="1">
      <alignment horizontal="center" wrapText="1"/>
    </xf>
    <xf numFmtId="0" fontId="45" fillId="5" borderId="0" xfId="32" applyFont="1" applyFill="1" applyAlignment="1">
      <alignment horizontal="left" wrapText="1"/>
    </xf>
    <xf numFmtId="0" fontId="40" fillId="5" borderId="0" xfId="33" applyFont="1" applyFill="1" applyAlignment="1">
      <alignment horizontal="center" wrapText="1"/>
    </xf>
    <xf numFmtId="0" fontId="43" fillId="3" borderId="0" xfId="33" applyFont="1" applyFill="1" applyAlignment="1">
      <alignment horizontal="center"/>
    </xf>
    <xf numFmtId="0" fontId="45" fillId="5" borderId="0" xfId="34" applyFont="1" applyFill="1" applyAlignment="1">
      <alignment horizontal="center" wrapText="1"/>
    </xf>
    <xf numFmtId="0" fontId="43" fillId="3" borderId="0" xfId="34" applyFont="1" applyFill="1" applyAlignment="1">
      <alignment horizontal="center"/>
    </xf>
    <xf numFmtId="0" fontId="45" fillId="5" borderId="0" xfId="35" applyFont="1" applyFill="1" applyAlignment="1">
      <alignment horizontal="center" wrapText="1"/>
    </xf>
    <xf numFmtId="0" fontId="43" fillId="3" borderId="0" xfId="35" applyFont="1" applyFill="1" applyAlignment="1">
      <alignment horizontal="center"/>
    </xf>
    <xf numFmtId="0" fontId="45" fillId="5" borderId="0" xfId="36" applyFont="1" applyFill="1" applyAlignment="1">
      <alignment horizontal="center" wrapText="1"/>
    </xf>
    <xf numFmtId="0" fontId="43" fillId="3" borderId="0" xfId="36" applyFont="1" applyFill="1" applyAlignment="1">
      <alignment horizontal="center"/>
    </xf>
    <xf numFmtId="0" fontId="45" fillId="5" borderId="0" xfId="0" applyFont="1" applyFill="1" applyAlignment="1">
      <alignment horizontal="center" wrapText="1"/>
    </xf>
    <xf numFmtId="0" fontId="45" fillId="5" borderId="0" xfId="37" applyFont="1" applyFill="1" applyAlignment="1">
      <alignment horizontal="center" wrapText="1"/>
    </xf>
    <xf numFmtId="0" fontId="43" fillId="3" borderId="0" xfId="37" applyFont="1" applyFill="1" applyAlignment="1">
      <alignment horizontal="center"/>
    </xf>
    <xf numFmtId="0" fontId="45" fillId="5" borderId="0" xfId="38" applyFont="1" applyFill="1" applyAlignment="1">
      <alignment horizontal="center" wrapText="1"/>
    </xf>
    <xf numFmtId="0" fontId="43" fillId="3" borderId="0" xfId="38" applyFont="1" applyFill="1" applyAlignment="1">
      <alignment horizontal="center"/>
    </xf>
    <xf numFmtId="0" fontId="45" fillId="5" borderId="0" xfId="39" applyFont="1" applyFill="1" applyAlignment="1">
      <alignment horizontal="center" wrapText="1"/>
    </xf>
    <xf numFmtId="0" fontId="43" fillId="3" borderId="0" xfId="39" applyFont="1" applyFill="1" applyAlignment="1">
      <alignment horizontal="center"/>
    </xf>
    <xf numFmtId="0" fontId="45" fillId="5" borderId="0" xfId="40" applyFont="1" applyFill="1" applyAlignment="1">
      <alignment horizontal="center" wrapText="1"/>
    </xf>
    <xf numFmtId="0" fontId="43" fillId="3" borderId="0" xfId="40" applyFont="1" applyFill="1" applyAlignment="1">
      <alignment horizontal="center"/>
    </xf>
    <xf numFmtId="0" fontId="45" fillId="5" borderId="0" xfId="41" applyFont="1" applyFill="1" applyAlignment="1">
      <alignment horizontal="center" wrapText="1"/>
    </xf>
    <xf numFmtId="0" fontId="43" fillId="3" borderId="0" xfId="41" applyFont="1" applyFill="1" applyAlignment="1">
      <alignment horizontal="center"/>
    </xf>
    <xf numFmtId="0" fontId="45" fillId="5" borderId="0" xfId="42" applyFont="1" applyFill="1" applyAlignment="1">
      <alignment horizontal="center" wrapText="1"/>
    </xf>
    <xf numFmtId="0" fontId="43" fillId="3" borderId="0" xfId="42" applyFont="1" applyFill="1" applyAlignment="1">
      <alignment horizontal="center"/>
    </xf>
    <xf numFmtId="0" fontId="45" fillId="5" borderId="0" xfId="43" applyFont="1" applyFill="1" applyAlignment="1">
      <alignment horizontal="center" wrapText="1"/>
    </xf>
    <xf numFmtId="0" fontId="43" fillId="3" borderId="0" xfId="43" applyFont="1" applyFill="1" applyAlignment="1">
      <alignment horizontal="center"/>
    </xf>
  </cellXfs>
  <cellStyles count="44">
    <cellStyle name="Comma 86" xfId="26"/>
    <cellStyle name="Hyperlink" xfId="31" builtinId="8"/>
    <cellStyle name="Normal 2" xfId="1"/>
    <cellStyle name="Normal 2 2" xfId="9"/>
    <cellStyle name="Normal 2 2 2" xfId="16"/>
    <cellStyle name="Normal 86" xfId="27"/>
    <cellStyle name="เครื่องหมายจุลภาค 10" xfId="29"/>
    <cellStyle name="เครื่องหมายจุลภาค 2" xfId="3"/>
    <cellStyle name="เครื่องหมายจุลภาค 2 2" xfId="8"/>
    <cellStyle name="เครื่องหมายจุลภาค 3" xfId="4"/>
    <cellStyle name="เครื่องหมายจุลภาค 3 2" xfId="10"/>
    <cellStyle name="เครื่องหมายจุลภาค 3 2 2" xfId="19"/>
    <cellStyle name="เครื่องหมายจุลภาค 4" xfId="7"/>
    <cellStyle name="เครื่องหมายจุลภาค 4 2" xfId="23"/>
    <cellStyle name="เครื่องหมายจุลภาค 5" xfId="14"/>
    <cellStyle name="เครื่องหมายจุลภาค 6" xfId="25"/>
    <cellStyle name="เครื่องหมายจุลภาค 7" xfId="28"/>
    <cellStyle name="จุลภาค" xfId="2" builtinId="3"/>
    <cellStyle name="ปกติ" xfId="0" builtinId="0"/>
    <cellStyle name="ปกติ 10" xfId="33"/>
    <cellStyle name="ปกติ 11" xfId="34"/>
    <cellStyle name="ปกติ 12" xfId="35"/>
    <cellStyle name="ปกติ 13" xfId="36"/>
    <cellStyle name="ปกติ 14" xfId="37"/>
    <cellStyle name="ปกติ 15" xfId="38"/>
    <cellStyle name="ปกติ 16" xfId="39"/>
    <cellStyle name="ปกติ 17" xfId="40"/>
    <cellStyle name="ปกติ 18" xfId="41"/>
    <cellStyle name="ปกติ 19" xfId="42"/>
    <cellStyle name="ปกติ 2" xfId="5"/>
    <cellStyle name="ปกติ 2 2" xfId="6"/>
    <cellStyle name="ปกติ 2 2 2" xfId="22"/>
    <cellStyle name="ปกติ 2 3" xfId="20"/>
    <cellStyle name="ปกติ 20" xfId="43"/>
    <cellStyle name="ปกติ 3" xfId="13"/>
    <cellStyle name="ปกติ 3 2" xfId="17"/>
    <cellStyle name="ปกติ 4" xfId="15"/>
    <cellStyle name="ปกติ 5" xfId="24"/>
    <cellStyle name="ปกติ 6" xfId="30"/>
    <cellStyle name="ปกติ 7" xfId="32"/>
    <cellStyle name="ปกติ 8" xfId="11"/>
    <cellStyle name="ปกติ 8 2" xfId="18"/>
    <cellStyle name="ปกติ 9" xfId="12"/>
    <cellStyle name="ปกติ 9 2" xf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220980</xdr:colOff>
      <xdr:row>13</xdr:row>
      <xdr:rowOff>68580</xdr:rowOff>
    </xdr:from>
    <xdr:to>
      <xdr:col>15</xdr:col>
      <xdr:colOff>278130</xdr:colOff>
      <xdr:row>25</xdr:row>
      <xdr:rowOff>100752</xdr:rowOff>
    </xdr:to>
    <xdr:grpSp>
      <xdr:nvGrpSpPr>
        <xdr:cNvPr id="6" name="Group 8"/>
        <xdr:cNvGrpSpPr/>
      </xdr:nvGrpSpPr>
      <xdr:grpSpPr>
        <a:xfrm>
          <a:off x="9574530" y="3345180"/>
          <a:ext cx="409575" cy="3127797"/>
          <a:chOff x="9496425" y="3543300"/>
          <a:chExt cx="400050" cy="3092420"/>
        </a:xfrm>
      </xdr:grpSpPr>
      <xdr:grpSp>
        <xdr:nvGrpSpPr>
          <xdr:cNvPr id="7" name="Group 5"/>
          <xdr:cNvGrpSpPr/>
        </xdr:nvGrpSpPr>
        <xdr:grpSpPr>
          <a:xfrm>
            <a:off x="9553574" y="6134100"/>
            <a:ext cx="342901" cy="501620"/>
            <a:chOff x="9544049" y="6057900"/>
            <a:chExt cx="342901" cy="501620"/>
          </a:xfrm>
        </xdr:grpSpPr>
        <xdr:sp macro="" textlink="">
          <xdr:nvSpPr>
            <xdr:cNvPr id="9" name="Flowchart: Delay 6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0" name="TextBox 9"/>
            <xdr:cNvSpPr txBox="1"/>
          </xdr:nvSpPr>
          <xdr:spPr>
            <a:xfrm rot="5400000">
              <a:off x="9469453" y="6165837"/>
              <a:ext cx="468279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115</a:t>
              </a:r>
              <a:endParaRPr lang="th-TH" sz="1100"/>
            </a:p>
          </xdr:txBody>
        </xdr:sp>
      </xdr:grpSp>
      <xdr:sp macro="" textlink="">
        <xdr:nvSpPr>
          <xdr:cNvPr id="8" name="Text Box 6"/>
          <xdr:cNvSpPr txBox="1">
            <a:spLocks noChangeArrowheads="1"/>
          </xdr:cNvSpPr>
        </xdr:nvSpPr>
        <xdr:spPr bwMode="auto">
          <a:xfrm>
            <a:off x="9496425" y="3543300"/>
            <a:ext cx="352425" cy="254441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</xdr:grp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38100</xdr:colOff>
      <xdr:row>0</xdr:row>
      <xdr:rowOff>68580</xdr:rowOff>
    </xdr:from>
    <xdr:to>
      <xdr:col>14</xdr:col>
      <xdr:colOff>242930</xdr:colOff>
      <xdr:row>11</xdr:row>
      <xdr:rowOff>146685</xdr:rowOff>
    </xdr:to>
    <xdr:grpSp>
      <xdr:nvGrpSpPr>
        <xdr:cNvPr id="10" name="Group 8"/>
        <xdr:cNvGrpSpPr/>
      </xdr:nvGrpSpPr>
      <xdr:grpSpPr>
        <a:xfrm>
          <a:off x="9382125" y="68580"/>
          <a:ext cx="357230" cy="2811780"/>
          <a:chOff x="9410699" y="76200"/>
          <a:chExt cx="364850" cy="2686050"/>
        </a:xfrm>
      </xdr:grpSpPr>
      <xdr:grpSp>
        <xdr:nvGrpSpPr>
          <xdr:cNvPr id="11" name="Group 5"/>
          <xdr:cNvGrpSpPr/>
        </xdr:nvGrpSpPr>
        <xdr:grpSpPr>
          <a:xfrm>
            <a:off x="9410699" y="76200"/>
            <a:ext cx="333376" cy="636006"/>
            <a:chOff x="9629774" y="161925"/>
            <a:chExt cx="333376" cy="636006"/>
          </a:xfrm>
        </xdr:grpSpPr>
        <xdr:sp macro="" textlink="">
          <xdr:nvSpPr>
            <xdr:cNvPr id="13" name="Flowchart: Delay 6"/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4" name="TextBox 13"/>
            <xdr:cNvSpPr txBox="1"/>
          </xdr:nvSpPr>
          <xdr:spPr>
            <a:xfrm rot="5400000">
              <a:off x="9504653" y="353723"/>
              <a:ext cx="569329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128</a:t>
              </a:r>
              <a:endParaRPr lang="th-TH" sz="1100"/>
            </a:p>
          </xdr:txBody>
        </xdr:sp>
      </xdr:grpSp>
      <xdr:sp macro="" textlink="">
        <xdr:nvSpPr>
          <xdr:cNvPr id="12" name="Text Box 6"/>
          <xdr:cNvSpPr txBox="1">
            <a:spLocks noChangeArrowheads="1"/>
          </xdr:cNvSpPr>
        </xdr:nvSpPr>
        <xdr:spPr bwMode="auto">
          <a:xfrm>
            <a:off x="9477375" y="523875"/>
            <a:ext cx="298174" cy="22383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สถิติเกษตร และประมง</a:t>
            </a:r>
          </a:p>
        </xdr:txBody>
      </xdr:sp>
    </xdr:grpSp>
    <xdr:clientData/>
  </xdr:twoCellAnchor>
  <xdr:twoCellAnchor>
    <xdr:from>
      <xdr:col>12</xdr:col>
      <xdr:colOff>1051560</xdr:colOff>
      <xdr:row>39</xdr:row>
      <xdr:rowOff>167640</xdr:rowOff>
    </xdr:from>
    <xdr:to>
      <xdr:col>14</xdr:col>
      <xdr:colOff>203835</xdr:colOff>
      <xdr:row>52</xdr:row>
      <xdr:rowOff>49533</xdr:rowOff>
    </xdr:to>
    <xdr:grpSp>
      <xdr:nvGrpSpPr>
        <xdr:cNvPr id="15" name="Group 8"/>
        <xdr:cNvGrpSpPr/>
      </xdr:nvGrpSpPr>
      <xdr:grpSpPr>
        <a:xfrm>
          <a:off x="9204960" y="10483215"/>
          <a:ext cx="495300" cy="3568068"/>
          <a:chOff x="9458325" y="3590925"/>
          <a:chExt cx="409575" cy="3090941"/>
        </a:xfrm>
      </xdr:grpSpPr>
      <xdr:grpSp>
        <xdr:nvGrpSpPr>
          <xdr:cNvPr id="16" name="Group 5"/>
          <xdr:cNvGrpSpPr/>
        </xdr:nvGrpSpPr>
        <xdr:grpSpPr>
          <a:xfrm>
            <a:off x="9524999" y="6181725"/>
            <a:ext cx="342901" cy="500141"/>
            <a:chOff x="9544049" y="6057900"/>
            <a:chExt cx="342901" cy="500141"/>
          </a:xfrm>
        </xdr:grpSpPr>
        <xdr:sp macro="" textlink="">
          <xdr:nvSpPr>
            <xdr:cNvPr id="18" name="Flowchart: Delay 6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9" name="TextBox 18"/>
            <xdr:cNvSpPr txBox="1"/>
          </xdr:nvSpPr>
          <xdr:spPr>
            <a:xfrm rot="5400000">
              <a:off x="9470194" y="6165098"/>
              <a:ext cx="466798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129</a:t>
              </a:r>
              <a:endParaRPr lang="th-TH" sz="1100"/>
            </a:p>
          </xdr:txBody>
        </xdr:sp>
      </xdr:grpSp>
      <xdr:sp macro="" textlink="">
        <xdr:nvSpPr>
          <xdr:cNvPr id="17" name="Text Box 6"/>
          <xdr:cNvSpPr txBox="1">
            <a:spLocks noChangeArrowheads="1"/>
          </xdr:cNvSpPr>
        </xdr:nvSpPr>
        <xdr:spPr bwMode="auto">
          <a:xfrm>
            <a:off x="9458325" y="3590925"/>
            <a:ext cx="352425" cy="254441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1021080</xdr:colOff>
      <xdr:row>43</xdr:row>
      <xdr:rowOff>76200</xdr:rowOff>
    </xdr:from>
    <xdr:to>
      <xdr:col>19</xdr:col>
      <xdr:colOff>97155</xdr:colOff>
      <xdr:row>57</xdr:row>
      <xdr:rowOff>80013</xdr:rowOff>
    </xdr:to>
    <xdr:grpSp>
      <xdr:nvGrpSpPr>
        <xdr:cNvPr id="10" name="Group 8"/>
        <xdr:cNvGrpSpPr/>
      </xdr:nvGrpSpPr>
      <xdr:grpSpPr>
        <a:xfrm>
          <a:off x="10218420" y="11353800"/>
          <a:ext cx="379095" cy="2990853"/>
          <a:chOff x="9458325" y="3590925"/>
          <a:chExt cx="409575" cy="3090941"/>
        </a:xfrm>
      </xdr:grpSpPr>
      <xdr:grpSp>
        <xdr:nvGrpSpPr>
          <xdr:cNvPr id="11" name="Group 5"/>
          <xdr:cNvGrpSpPr/>
        </xdr:nvGrpSpPr>
        <xdr:grpSpPr>
          <a:xfrm>
            <a:off x="9524999" y="6181725"/>
            <a:ext cx="342901" cy="500141"/>
            <a:chOff x="9544049" y="6057900"/>
            <a:chExt cx="342901" cy="500141"/>
          </a:xfrm>
        </xdr:grpSpPr>
        <xdr:sp macro="" textlink="">
          <xdr:nvSpPr>
            <xdr:cNvPr id="13" name="Flowchart: Delay 6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4" name="TextBox 13"/>
            <xdr:cNvSpPr txBox="1"/>
          </xdr:nvSpPr>
          <xdr:spPr>
            <a:xfrm rot="5400000">
              <a:off x="9470194" y="6165098"/>
              <a:ext cx="466798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131</a:t>
              </a:r>
              <a:endParaRPr lang="th-TH" sz="1100"/>
            </a:p>
          </xdr:txBody>
        </xdr:sp>
      </xdr:grpSp>
      <xdr:sp macro="" textlink="">
        <xdr:nvSpPr>
          <xdr:cNvPr id="12" name="Text Box 6"/>
          <xdr:cNvSpPr txBox="1">
            <a:spLocks noChangeArrowheads="1"/>
          </xdr:cNvSpPr>
        </xdr:nvSpPr>
        <xdr:spPr bwMode="auto">
          <a:xfrm>
            <a:off x="9458325" y="3590925"/>
            <a:ext cx="352425" cy="254441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</xdr:grpSp>
    <xdr:clientData/>
  </xdr:twoCellAnchor>
  <xdr:twoCellAnchor>
    <xdr:from>
      <xdr:col>18</xdr:col>
      <xdr:colOff>129540</xdr:colOff>
      <xdr:row>0</xdr:row>
      <xdr:rowOff>175260</xdr:rowOff>
    </xdr:from>
    <xdr:to>
      <xdr:col>20</xdr:col>
      <xdr:colOff>29570</xdr:colOff>
      <xdr:row>10</xdr:row>
      <xdr:rowOff>169545</xdr:rowOff>
    </xdr:to>
    <xdr:grpSp>
      <xdr:nvGrpSpPr>
        <xdr:cNvPr id="15" name="Group 8"/>
        <xdr:cNvGrpSpPr/>
      </xdr:nvGrpSpPr>
      <xdr:grpSpPr>
        <a:xfrm>
          <a:off x="10492740" y="175260"/>
          <a:ext cx="341990" cy="2646045"/>
          <a:chOff x="9410699" y="76200"/>
          <a:chExt cx="364850" cy="2686050"/>
        </a:xfrm>
      </xdr:grpSpPr>
      <xdr:grpSp>
        <xdr:nvGrpSpPr>
          <xdr:cNvPr id="16" name="Group 5"/>
          <xdr:cNvGrpSpPr/>
        </xdr:nvGrpSpPr>
        <xdr:grpSpPr>
          <a:xfrm>
            <a:off x="9410699" y="76200"/>
            <a:ext cx="333376" cy="636006"/>
            <a:chOff x="9629774" y="161925"/>
            <a:chExt cx="333376" cy="636006"/>
          </a:xfrm>
        </xdr:grpSpPr>
        <xdr:sp macro="" textlink="">
          <xdr:nvSpPr>
            <xdr:cNvPr id="18" name="Flowchart: Delay 6"/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9" name="TextBox 18"/>
            <xdr:cNvSpPr txBox="1"/>
          </xdr:nvSpPr>
          <xdr:spPr>
            <a:xfrm rot="5400000">
              <a:off x="9504653" y="353723"/>
              <a:ext cx="569329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130</a:t>
              </a:r>
              <a:endParaRPr lang="th-TH" sz="1100"/>
            </a:p>
          </xdr:txBody>
        </xdr:sp>
      </xdr:grpSp>
      <xdr:sp macro="" textlink="">
        <xdr:nvSpPr>
          <xdr:cNvPr id="17" name="Text Box 6"/>
          <xdr:cNvSpPr txBox="1">
            <a:spLocks noChangeArrowheads="1"/>
          </xdr:cNvSpPr>
        </xdr:nvSpPr>
        <xdr:spPr bwMode="auto">
          <a:xfrm>
            <a:off x="9477375" y="523875"/>
            <a:ext cx="298174" cy="22383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สถิติเกษตร และประมง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68580</xdr:colOff>
      <xdr:row>0</xdr:row>
      <xdr:rowOff>0</xdr:rowOff>
    </xdr:from>
    <xdr:to>
      <xdr:col>15</xdr:col>
      <xdr:colOff>273410</xdr:colOff>
      <xdr:row>11</xdr:row>
      <xdr:rowOff>139065</xdr:rowOff>
    </xdr:to>
    <xdr:grpSp>
      <xdr:nvGrpSpPr>
        <xdr:cNvPr id="6" name="Group 8"/>
        <xdr:cNvGrpSpPr/>
      </xdr:nvGrpSpPr>
      <xdr:grpSpPr>
        <a:xfrm>
          <a:off x="9536430" y="0"/>
          <a:ext cx="357230" cy="2806065"/>
          <a:chOff x="9410699" y="76200"/>
          <a:chExt cx="364850" cy="2686050"/>
        </a:xfrm>
      </xdr:grpSpPr>
      <xdr:grpSp>
        <xdr:nvGrpSpPr>
          <xdr:cNvPr id="7" name="Group 5"/>
          <xdr:cNvGrpSpPr/>
        </xdr:nvGrpSpPr>
        <xdr:grpSpPr>
          <a:xfrm>
            <a:off x="9410699" y="76200"/>
            <a:ext cx="333376" cy="636006"/>
            <a:chOff x="9629774" y="161925"/>
            <a:chExt cx="333376" cy="636006"/>
          </a:xfrm>
        </xdr:grpSpPr>
        <xdr:sp macro="" textlink="">
          <xdr:nvSpPr>
            <xdr:cNvPr id="9" name="Flowchart: Delay 6"/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0" name="TextBox 9"/>
            <xdr:cNvSpPr txBox="1"/>
          </xdr:nvSpPr>
          <xdr:spPr>
            <a:xfrm rot="5400000">
              <a:off x="9504653" y="353723"/>
              <a:ext cx="569329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116</a:t>
              </a:r>
              <a:endParaRPr lang="th-TH" sz="1100"/>
            </a:p>
          </xdr:txBody>
        </xdr:sp>
      </xdr:grpSp>
      <xdr:sp macro="" textlink="">
        <xdr:nvSpPr>
          <xdr:cNvPr id="8" name="Text Box 6"/>
          <xdr:cNvSpPr txBox="1">
            <a:spLocks noChangeArrowheads="1"/>
          </xdr:cNvSpPr>
        </xdr:nvSpPr>
        <xdr:spPr bwMode="auto">
          <a:xfrm>
            <a:off x="9477375" y="523875"/>
            <a:ext cx="298174" cy="22383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สถิติเกษตร และประมง</a:t>
            </a: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221827</xdr:colOff>
      <xdr:row>30</xdr:row>
      <xdr:rowOff>122766</xdr:rowOff>
    </xdr:from>
    <xdr:to>
      <xdr:col>15</xdr:col>
      <xdr:colOff>563817</xdr:colOff>
      <xdr:row>42</xdr:row>
      <xdr:rowOff>25611</xdr:rowOff>
    </xdr:to>
    <xdr:grpSp>
      <xdr:nvGrpSpPr>
        <xdr:cNvPr id="14" name="Group 8"/>
        <xdr:cNvGrpSpPr/>
      </xdr:nvGrpSpPr>
      <xdr:grpSpPr>
        <a:xfrm>
          <a:off x="9799744" y="6790266"/>
          <a:ext cx="341990" cy="3204845"/>
          <a:chOff x="9410699" y="76200"/>
          <a:chExt cx="364850" cy="2686050"/>
        </a:xfrm>
      </xdr:grpSpPr>
      <xdr:grpSp>
        <xdr:nvGrpSpPr>
          <xdr:cNvPr id="15" name="Group 5"/>
          <xdr:cNvGrpSpPr/>
        </xdr:nvGrpSpPr>
        <xdr:grpSpPr>
          <a:xfrm>
            <a:off x="9410699" y="76200"/>
            <a:ext cx="333376" cy="636006"/>
            <a:chOff x="9629774" y="161925"/>
            <a:chExt cx="333376" cy="636006"/>
          </a:xfrm>
        </xdr:grpSpPr>
        <xdr:sp macro="" textlink="">
          <xdr:nvSpPr>
            <xdr:cNvPr id="17" name="Flowchart: Delay 6"/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8" name="TextBox 17"/>
            <xdr:cNvSpPr txBox="1"/>
          </xdr:nvSpPr>
          <xdr:spPr>
            <a:xfrm rot="5400000">
              <a:off x="9504653" y="353723"/>
              <a:ext cx="569329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118</a:t>
              </a:r>
              <a:endParaRPr lang="th-TH" sz="1100"/>
            </a:p>
          </xdr:txBody>
        </xdr:sp>
      </xdr:grpSp>
      <xdr:sp macro="" textlink="">
        <xdr:nvSpPr>
          <xdr:cNvPr id="16" name="Text Box 6"/>
          <xdr:cNvSpPr txBox="1">
            <a:spLocks noChangeArrowheads="1"/>
          </xdr:cNvSpPr>
        </xdr:nvSpPr>
        <xdr:spPr bwMode="auto">
          <a:xfrm>
            <a:off x="9477375" y="523875"/>
            <a:ext cx="298174" cy="22383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สถิติเกษตร และประมง</a:t>
            </a:r>
          </a:p>
        </xdr:txBody>
      </xdr:sp>
    </xdr:grpSp>
    <xdr:clientData/>
  </xdr:twoCellAnchor>
  <xdr:twoCellAnchor>
    <xdr:from>
      <xdr:col>15</xdr:col>
      <xdr:colOff>194734</xdr:colOff>
      <xdr:row>15</xdr:row>
      <xdr:rowOff>59267</xdr:rowOff>
    </xdr:from>
    <xdr:to>
      <xdr:col>15</xdr:col>
      <xdr:colOff>571924</xdr:colOff>
      <xdr:row>28</xdr:row>
      <xdr:rowOff>152399</xdr:rowOff>
    </xdr:to>
    <xdr:grpSp>
      <xdr:nvGrpSpPr>
        <xdr:cNvPr id="19" name="Group 8"/>
        <xdr:cNvGrpSpPr/>
      </xdr:nvGrpSpPr>
      <xdr:grpSpPr>
        <a:xfrm>
          <a:off x="9772651" y="3213100"/>
          <a:ext cx="377190" cy="3119966"/>
          <a:chOff x="9496425" y="3543300"/>
          <a:chExt cx="400050" cy="3092420"/>
        </a:xfrm>
      </xdr:grpSpPr>
      <xdr:grpSp>
        <xdr:nvGrpSpPr>
          <xdr:cNvPr id="20" name="Group 5"/>
          <xdr:cNvGrpSpPr/>
        </xdr:nvGrpSpPr>
        <xdr:grpSpPr>
          <a:xfrm>
            <a:off x="9553574" y="6134100"/>
            <a:ext cx="342901" cy="501620"/>
            <a:chOff x="9544049" y="6057900"/>
            <a:chExt cx="342901" cy="501620"/>
          </a:xfrm>
        </xdr:grpSpPr>
        <xdr:sp macro="" textlink="">
          <xdr:nvSpPr>
            <xdr:cNvPr id="22" name="Flowchart: Delay 6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23" name="TextBox 22"/>
            <xdr:cNvSpPr txBox="1"/>
          </xdr:nvSpPr>
          <xdr:spPr>
            <a:xfrm rot="5400000">
              <a:off x="9469453" y="6165837"/>
              <a:ext cx="468279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117</a:t>
              </a:r>
              <a:endParaRPr lang="th-TH" sz="1100"/>
            </a:p>
          </xdr:txBody>
        </xdr:sp>
      </xdr:grpSp>
      <xdr:sp macro="" textlink="">
        <xdr:nvSpPr>
          <xdr:cNvPr id="21" name="Text Box 6"/>
          <xdr:cNvSpPr txBox="1">
            <a:spLocks noChangeArrowheads="1"/>
          </xdr:cNvSpPr>
        </xdr:nvSpPr>
        <xdr:spPr bwMode="auto">
          <a:xfrm>
            <a:off x="9496425" y="3543300"/>
            <a:ext cx="352425" cy="254441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86361</xdr:colOff>
      <xdr:row>31</xdr:row>
      <xdr:rowOff>45720</xdr:rowOff>
    </xdr:from>
    <xdr:to>
      <xdr:col>16</xdr:col>
      <xdr:colOff>77831</xdr:colOff>
      <xdr:row>42</xdr:row>
      <xdr:rowOff>146685</xdr:rowOff>
    </xdr:to>
    <xdr:grpSp>
      <xdr:nvGrpSpPr>
        <xdr:cNvPr id="14" name="Group 8"/>
        <xdr:cNvGrpSpPr/>
      </xdr:nvGrpSpPr>
      <xdr:grpSpPr>
        <a:xfrm>
          <a:off x="9268461" y="7208520"/>
          <a:ext cx="372470" cy="2653665"/>
          <a:chOff x="9410699" y="76200"/>
          <a:chExt cx="364850" cy="2686050"/>
        </a:xfrm>
      </xdr:grpSpPr>
      <xdr:grpSp>
        <xdr:nvGrpSpPr>
          <xdr:cNvPr id="15" name="Group 5"/>
          <xdr:cNvGrpSpPr/>
        </xdr:nvGrpSpPr>
        <xdr:grpSpPr>
          <a:xfrm>
            <a:off x="9410699" y="76200"/>
            <a:ext cx="333376" cy="636006"/>
            <a:chOff x="9629774" y="161925"/>
            <a:chExt cx="333376" cy="636006"/>
          </a:xfrm>
        </xdr:grpSpPr>
        <xdr:sp macro="" textlink="">
          <xdr:nvSpPr>
            <xdr:cNvPr id="17" name="Flowchart: Delay 6"/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8" name="TextBox 17"/>
            <xdr:cNvSpPr txBox="1"/>
          </xdr:nvSpPr>
          <xdr:spPr>
            <a:xfrm rot="5400000">
              <a:off x="9504653" y="353723"/>
              <a:ext cx="569329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120</a:t>
              </a:r>
              <a:endParaRPr lang="th-TH" sz="1100"/>
            </a:p>
          </xdr:txBody>
        </xdr:sp>
      </xdr:grpSp>
      <xdr:sp macro="" textlink="">
        <xdr:nvSpPr>
          <xdr:cNvPr id="16" name="Text Box 6"/>
          <xdr:cNvSpPr txBox="1">
            <a:spLocks noChangeArrowheads="1"/>
          </xdr:cNvSpPr>
        </xdr:nvSpPr>
        <xdr:spPr bwMode="auto">
          <a:xfrm>
            <a:off x="9477375" y="523875"/>
            <a:ext cx="298174" cy="22383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สถิติเกษตร และประมง</a:t>
            </a:r>
          </a:p>
        </xdr:txBody>
      </xdr:sp>
    </xdr:grpSp>
    <xdr:clientData/>
  </xdr:twoCellAnchor>
  <xdr:twoCellAnchor>
    <xdr:from>
      <xdr:col>14</xdr:col>
      <xdr:colOff>30486</xdr:colOff>
      <xdr:row>15</xdr:row>
      <xdr:rowOff>15240</xdr:rowOff>
    </xdr:from>
    <xdr:to>
      <xdr:col>15</xdr:col>
      <xdr:colOff>331884</xdr:colOff>
      <xdr:row>28</xdr:row>
      <xdr:rowOff>9313</xdr:rowOff>
    </xdr:to>
    <xdr:grpSp>
      <xdr:nvGrpSpPr>
        <xdr:cNvPr id="19" name="Group 8"/>
        <xdr:cNvGrpSpPr/>
      </xdr:nvGrpSpPr>
      <xdr:grpSpPr>
        <a:xfrm>
          <a:off x="9155436" y="3387090"/>
          <a:ext cx="358548" cy="2965873"/>
          <a:chOff x="9496425" y="3543300"/>
          <a:chExt cx="376237" cy="2992473"/>
        </a:xfrm>
      </xdr:grpSpPr>
      <xdr:grpSp>
        <xdr:nvGrpSpPr>
          <xdr:cNvPr id="20" name="Group 5"/>
          <xdr:cNvGrpSpPr/>
        </xdr:nvGrpSpPr>
        <xdr:grpSpPr>
          <a:xfrm>
            <a:off x="9530772" y="6067494"/>
            <a:ext cx="341890" cy="468279"/>
            <a:chOff x="9521247" y="5991294"/>
            <a:chExt cx="341890" cy="468279"/>
          </a:xfrm>
        </xdr:grpSpPr>
        <xdr:sp macro="" textlink="">
          <xdr:nvSpPr>
            <xdr:cNvPr id="22" name="Flowchart: Delay 6"/>
            <xdr:cNvSpPr/>
          </xdr:nvSpPr>
          <xdr:spPr bwMode="auto">
            <a:xfrm rot="5400000">
              <a:off x="9483147" y="6049871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23" name="TextBox 22"/>
            <xdr:cNvSpPr txBox="1"/>
          </xdr:nvSpPr>
          <xdr:spPr>
            <a:xfrm rot="5400000">
              <a:off x="9469453" y="6065890"/>
              <a:ext cx="468279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119</a:t>
              </a:r>
              <a:endParaRPr lang="th-TH" sz="1100"/>
            </a:p>
          </xdr:txBody>
        </xdr:sp>
      </xdr:grpSp>
      <xdr:sp macro="" textlink="">
        <xdr:nvSpPr>
          <xdr:cNvPr id="21" name="Text Box 6"/>
          <xdr:cNvSpPr txBox="1">
            <a:spLocks noChangeArrowheads="1"/>
          </xdr:cNvSpPr>
        </xdr:nvSpPr>
        <xdr:spPr bwMode="auto">
          <a:xfrm>
            <a:off x="9496425" y="3543300"/>
            <a:ext cx="352425" cy="254441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127001</xdr:colOff>
      <xdr:row>31</xdr:row>
      <xdr:rowOff>8467</xdr:rowOff>
    </xdr:from>
    <xdr:to>
      <xdr:col>15</xdr:col>
      <xdr:colOff>468991</xdr:colOff>
      <xdr:row>42</xdr:row>
      <xdr:rowOff>38312</xdr:rowOff>
    </xdr:to>
    <xdr:grpSp>
      <xdr:nvGrpSpPr>
        <xdr:cNvPr id="10" name="Group 8"/>
        <xdr:cNvGrpSpPr/>
      </xdr:nvGrpSpPr>
      <xdr:grpSpPr>
        <a:xfrm>
          <a:off x="9050868" y="6477000"/>
          <a:ext cx="341990" cy="2595245"/>
          <a:chOff x="9410699" y="76200"/>
          <a:chExt cx="364850" cy="2686050"/>
        </a:xfrm>
      </xdr:grpSpPr>
      <xdr:grpSp>
        <xdr:nvGrpSpPr>
          <xdr:cNvPr id="11" name="Group 5"/>
          <xdr:cNvGrpSpPr/>
        </xdr:nvGrpSpPr>
        <xdr:grpSpPr>
          <a:xfrm>
            <a:off x="9410699" y="76200"/>
            <a:ext cx="333376" cy="636006"/>
            <a:chOff x="9629774" y="161925"/>
            <a:chExt cx="333376" cy="636006"/>
          </a:xfrm>
        </xdr:grpSpPr>
        <xdr:sp macro="" textlink="">
          <xdr:nvSpPr>
            <xdr:cNvPr id="13" name="Flowchart: Delay 6"/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4" name="TextBox 13"/>
            <xdr:cNvSpPr txBox="1"/>
          </xdr:nvSpPr>
          <xdr:spPr>
            <a:xfrm rot="5400000">
              <a:off x="9504653" y="353723"/>
              <a:ext cx="569329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122</a:t>
              </a:r>
              <a:endParaRPr lang="th-TH" sz="1100"/>
            </a:p>
          </xdr:txBody>
        </xdr:sp>
      </xdr:grpSp>
      <xdr:sp macro="" textlink="">
        <xdr:nvSpPr>
          <xdr:cNvPr id="12" name="Text Box 6"/>
          <xdr:cNvSpPr txBox="1">
            <a:spLocks noChangeArrowheads="1"/>
          </xdr:cNvSpPr>
        </xdr:nvSpPr>
        <xdr:spPr bwMode="auto">
          <a:xfrm>
            <a:off x="9477375" y="523875"/>
            <a:ext cx="298174" cy="22383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สถิติเกษตร และประมง</a:t>
            </a:r>
          </a:p>
        </xdr:txBody>
      </xdr:sp>
    </xdr:grpSp>
    <xdr:clientData/>
  </xdr:twoCellAnchor>
  <xdr:twoCellAnchor>
    <xdr:from>
      <xdr:col>15</xdr:col>
      <xdr:colOff>8468</xdr:colOff>
      <xdr:row>16</xdr:row>
      <xdr:rowOff>25400</xdr:rowOff>
    </xdr:from>
    <xdr:to>
      <xdr:col>15</xdr:col>
      <xdr:colOff>385658</xdr:colOff>
      <xdr:row>29</xdr:row>
      <xdr:rowOff>50797</xdr:rowOff>
    </xdr:to>
    <xdr:grpSp>
      <xdr:nvGrpSpPr>
        <xdr:cNvPr id="15" name="Group 8"/>
        <xdr:cNvGrpSpPr/>
      </xdr:nvGrpSpPr>
      <xdr:grpSpPr>
        <a:xfrm>
          <a:off x="8932335" y="3208867"/>
          <a:ext cx="377190" cy="2666997"/>
          <a:chOff x="9496425" y="3543300"/>
          <a:chExt cx="400050" cy="3015826"/>
        </a:xfrm>
      </xdr:grpSpPr>
      <xdr:grpSp>
        <xdr:nvGrpSpPr>
          <xdr:cNvPr id="16" name="Group 5"/>
          <xdr:cNvGrpSpPr/>
        </xdr:nvGrpSpPr>
        <xdr:grpSpPr>
          <a:xfrm>
            <a:off x="9544595" y="6090847"/>
            <a:ext cx="351880" cy="468279"/>
            <a:chOff x="9535070" y="6014647"/>
            <a:chExt cx="351880" cy="468279"/>
          </a:xfrm>
        </xdr:grpSpPr>
        <xdr:sp macro="" textlink="">
          <xdr:nvSpPr>
            <xdr:cNvPr id="18" name="Flowchart: Delay 6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9" name="TextBox 18"/>
            <xdr:cNvSpPr txBox="1"/>
          </xdr:nvSpPr>
          <xdr:spPr>
            <a:xfrm rot="5400000">
              <a:off x="9460474" y="6089243"/>
              <a:ext cx="468279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121</a:t>
              </a:r>
              <a:endParaRPr lang="th-TH" sz="1100"/>
            </a:p>
          </xdr:txBody>
        </xdr:sp>
      </xdr:grpSp>
      <xdr:sp macro="" textlink="">
        <xdr:nvSpPr>
          <xdr:cNvPr id="17" name="Text Box 6"/>
          <xdr:cNvSpPr txBox="1">
            <a:spLocks noChangeArrowheads="1"/>
          </xdr:cNvSpPr>
        </xdr:nvSpPr>
        <xdr:spPr bwMode="auto">
          <a:xfrm>
            <a:off x="9496425" y="3543300"/>
            <a:ext cx="352425" cy="254441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7620</xdr:colOff>
      <xdr:row>15</xdr:row>
      <xdr:rowOff>68580</xdr:rowOff>
    </xdr:from>
    <xdr:to>
      <xdr:col>14</xdr:col>
      <xdr:colOff>384810</xdr:colOff>
      <xdr:row>28</xdr:row>
      <xdr:rowOff>93133</xdr:rowOff>
    </xdr:to>
    <xdr:grpSp>
      <xdr:nvGrpSpPr>
        <xdr:cNvPr id="11" name="Group 8"/>
        <xdr:cNvGrpSpPr/>
      </xdr:nvGrpSpPr>
      <xdr:grpSpPr>
        <a:xfrm>
          <a:off x="8145780" y="3261360"/>
          <a:ext cx="377190" cy="2996353"/>
          <a:chOff x="9496425" y="3543300"/>
          <a:chExt cx="400050" cy="3023226"/>
        </a:xfrm>
      </xdr:grpSpPr>
      <xdr:grpSp>
        <xdr:nvGrpSpPr>
          <xdr:cNvPr id="12" name="Group 5"/>
          <xdr:cNvGrpSpPr/>
        </xdr:nvGrpSpPr>
        <xdr:grpSpPr>
          <a:xfrm>
            <a:off x="9553574" y="6098247"/>
            <a:ext cx="342901" cy="468279"/>
            <a:chOff x="9544049" y="6022047"/>
            <a:chExt cx="342901" cy="468279"/>
          </a:xfrm>
        </xdr:grpSpPr>
        <xdr:sp macro="" textlink="">
          <xdr:nvSpPr>
            <xdr:cNvPr id="14" name="Flowchart: Delay 6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5" name="TextBox 14"/>
            <xdr:cNvSpPr txBox="1"/>
          </xdr:nvSpPr>
          <xdr:spPr>
            <a:xfrm rot="5400000">
              <a:off x="9469453" y="6096643"/>
              <a:ext cx="468279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123</a:t>
              </a:r>
              <a:endParaRPr lang="th-TH" sz="1100"/>
            </a:p>
          </xdr:txBody>
        </xdr:sp>
      </xdr:grpSp>
      <xdr:sp macro="" textlink="">
        <xdr:nvSpPr>
          <xdr:cNvPr id="13" name="Text Box 6"/>
          <xdr:cNvSpPr txBox="1">
            <a:spLocks noChangeArrowheads="1"/>
          </xdr:cNvSpPr>
        </xdr:nvSpPr>
        <xdr:spPr bwMode="auto">
          <a:xfrm>
            <a:off x="9496425" y="3543300"/>
            <a:ext cx="352425" cy="254441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83820</xdr:colOff>
      <xdr:row>0</xdr:row>
      <xdr:rowOff>0</xdr:rowOff>
    </xdr:from>
    <xdr:to>
      <xdr:col>12</xdr:col>
      <xdr:colOff>425809</xdr:colOff>
      <xdr:row>10</xdr:row>
      <xdr:rowOff>93345</xdr:rowOff>
    </xdr:to>
    <xdr:grpSp>
      <xdr:nvGrpSpPr>
        <xdr:cNvPr id="6" name="Group 8"/>
        <xdr:cNvGrpSpPr/>
      </xdr:nvGrpSpPr>
      <xdr:grpSpPr>
        <a:xfrm>
          <a:off x="8001000" y="0"/>
          <a:ext cx="341989" cy="2524125"/>
          <a:chOff x="9410700" y="76200"/>
          <a:chExt cx="364849" cy="2686050"/>
        </a:xfrm>
      </xdr:grpSpPr>
      <xdr:grpSp>
        <xdr:nvGrpSpPr>
          <xdr:cNvPr id="7" name="Group 5"/>
          <xdr:cNvGrpSpPr/>
        </xdr:nvGrpSpPr>
        <xdr:grpSpPr>
          <a:xfrm>
            <a:off x="9410700" y="76200"/>
            <a:ext cx="333375" cy="599479"/>
            <a:chOff x="9629775" y="161925"/>
            <a:chExt cx="333375" cy="599479"/>
          </a:xfrm>
        </xdr:grpSpPr>
        <xdr:sp macro="" textlink="">
          <xdr:nvSpPr>
            <xdr:cNvPr id="9" name="Flowchart: Delay 6"/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0" name="TextBox 9"/>
            <xdr:cNvSpPr txBox="1"/>
          </xdr:nvSpPr>
          <xdr:spPr>
            <a:xfrm rot="5400000">
              <a:off x="9522918" y="335459"/>
              <a:ext cx="532802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124</a:t>
              </a:r>
              <a:endParaRPr lang="th-TH" sz="1100"/>
            </a:p>
          </xdr:txBody>
        </xdr:sp>
      </xdr:grpSp>
      <xdr:sp macro="" textlink="">
        <xdr:nvSpPr>
          <xdr:cNvPr id="8" name="Text Box 6"/>
          <xdr:cNvSpPr txBox="1">
            <a:spLocks noChangeArrowheads="1"/>
          </xdr:cNvSpPr>
        </xdr:nvSpPr>
        <xdr:spPr bwMode="auto">
          <a:xfrm>
            <a:off x="9477375" y="523875"/>
            <a:ext cx="298174" cy="22383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สถิติเกษตร และประมง</a:t>
            </a:r>
          </a:p>
        </xdr:txBody>
      </xdr:sp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</xdr:colOff>
      <xdr:row>13</xdr:row>
      <xdr:rowOff>220980</xdr:rowOff>
    </xdr:from>
    <xdr:to>
      <xdr:col>11</xdr:col>
      <xdr:colOff>249555</xdr:colOff>
      <xdr:row>26</xdr:row>
      <xdr:rowOff>3813</xdr:rowOff>
    </xdr:to>
    <xdr:grpSp>
      <xdr:nvGrpSpPr>
        <xdr:cNvPr id="6" name="Group 8"/>
        <xdr:cNvGrpSpPr/>
      </xdr:nvGrpSpPr>
      <xdr:grpSpPr>
        <a:xfrm>
          <a:off x="8282940" y="3337560"/>
          <a:ext cx="379095" cy="2670813"/>
          <a:chOff x="9458325" y="3590925"/>
          <a:chExt cx="409575" cy="3030419"/>
        </a:xfrm>
      </xdr:grpSpPr>
      <xdr:grpSp>
        <xdr:nvGrpSpPr>
          <xdr:cNvPr id="7" name="Group 5"/>
          <xdr:cNvGrpSpPr/>
        </xdr:nvGrpSpPr>
        <xdr:grpSpPr>
          <a:xfrm>
            <a:off x="9524999" y="6154546"/>
            <a:ext cx="342901" cy="466798"/>
            <a:chOff x="9544049" y="6030721"/>
            <a:chExt cx="342901" cy="466798"/>
          </a:xfrm>
        </xdr:grpSpPr>
        <xdr:sp macro="" textlink="">
          <xdr:nvSpPr>
            <xdr:cNvPr id="9" name="Flowchart: Delay 6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0" name="TextBox 9"/>
            <xdr:cNvSpPr txBox="1"/>
          </xdr:nvSpPr>
          <xdr:spPr>
            <a:xfrm rot="5400000">
              <a:off x="9470194" y="6104576"/>
              <a:ext cx="466798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125</a:t>
              </a:r>
              <a:endParaRPr lang="th-TH" sz="1100"/>
            </a:p>
          </xdr:txBody>
        </xdr:sp>
      </xdr:grpSp>
      <xdr:sp macro="" textlink="">
        <xdr:nvSpPr>
          <xdr:cNvPr id="8" name="Text Box 6"/>
          <xdr:cNvSpPr txBox="1">
            <a:spLocks noChangeArrowheads="1"/>
          </xdr:cNvSpPr>
        </xdr:nvSpPr>
        <xdr:spPr bwMode="auto">
          <a:xfrm>
            <a:off x="9458325" y="3590925"/>
            <a:ext cx="352425" cy="254441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285750</xdr:colOff>
      <xdr:row>40</xdr:row>
      <xdr:rowOff>133350</xdr:rowOff>
    </xdr:from>
    <xdr:to>
      <xdr:col>17</xdr:col>
      <xdr:colOff>112395</xdr:colOff>
      <xdr:row>53</xdr:row>
      <xdr:rowOff>64770</xdr:rowOff>
    </xdr:to>
    <xdr:grpSp>
      <xdr:nvGrpSpPr>
        <xdr:cNvPr id="10" name="Group 8"/>
        <xdr:cNvGrpSpPr/>
      </xdr:nvGrpSpPr>
      <xdr:grpSpPr>
        <a:xfrm>
          <a:off x="8877300" y="9848850"/>
          <a:ext cx="379095" cy="2903220"/>
          <a:chOff x="9458325" y="3590925"/>
          <a:chExt cx="409575" cy="3000375"/>
        </a:xfrm>
      </xdr:grpSpPr>
      <xdr:grpSp>
        <xdr:nvGrpSpPr>
          <xdr:cNvPr id="11" name="Group 5"/>
          <xdr:cNvGrpSpPr/>
        </xdr:nvGrpSpPr>
        <xdr:grpSpPr>
          <a:xfrm>
            <a:off x="9514709" y="6106787"/>
            <a:ext cx="353191" cy="484513"/>
            <a:chOff x="9533759" y="5982962"/>
            <a:chExt cx="353191" cy="484513"/>
          </a:xfrm>
        </xdr:grpSpPr>
        <xdr:sp macro="" textlink="">
          <xdr:nvSpPr>
            <xdr:cNvPr id="13" name="Flowchart: Delay 6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4" name="TextBox 13"/>
            <xdr:cNvSpPr txBox="1"/>
          </xdr:nvSpPr>
          <xdr:spPr>
            <a:xfrm rot="5400000">
              <a:off x="9459903" y="6056818"/>
              <a:ext cx="466799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127</a:t>
              </a:r>
              <a:endParaRPr lang="th-TH" sz="1100"/>
            </a:p>
          </xdr:txBody>
        </xdr:sp>
      </xdr:grpSp>
      <xdr:sp macro="" textlink="">
        <xdr:nvSpPr>
          <xdr:cNvPr id="12" name="Text Box 6"/>
          <xdr:cNvSpPr txBox="1">
            <a:spLocks noChangeArrowheads="1"/>
          </xdr:cNvSpPr>
        </xdr:nvSpPr>
        <xdr:spPr bwMode="auto">
          <a:xfrm>
            <a:off x="9458325" y="3590925"/>
            <a:ext cx="352425" cy="254441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</xdr:grpSp>
    <xdr:clientData/>
  </xdr:twoCellAnchor>
  <xdr:twoCellAnchor>
    <xdr:from>
      <xdr:col>16</xdr:col>
      <xdr:colOff>371475</xdr:colOff>
      <xdr:row>0</xdr:row>
      <xdr:rowOff>0</xdr:rowOff>
    </xdr:from>
    <xdr:to>
      <xdr:col>17</xdr:col>
      <xdr:colOff>161014</xdr:colOff>
      <xdr:row>11</xdr:row>
      <xdr:rowOff>188595</xdr:rowOff>
    </xdr:to>
    <xdr:grpSp>
      <xdr:nvGrpSpPr>
        <xdr:cNvPr id="15" name="Group 8"/>
        <xdr:cNvGrpSpPr/>
      </xdr:nvGrpSpPr>
      <xdr:grpSpPr>
        <a:xfrm>
          <a:off x="8963025" y="0"/>
          <a:ext cx="341989" cy="2646045"/>
          <a:chOff x="9410700" y="76200"/>
          <a:chExt cx="364849" cy="2686050"/>
        </a:xfrm>
      </xdr:grpSpPr>
      <xdr:grpSp>
        <xdr:nvGrpSpPr>
          <xdr:cNvPr id="16" name="Group 5"/>
          <xdr:cNvGrpSpPr/>
        </xdr:nvGrpSpPr>
        <xdr:grpSpPr>
          <a:xfrm>
            <a:off x="9410700" y="76200"/>
            <a:ext cx="333375" cy="599479"/>
            <a:chOff x="9629775" y="161925"/>
            <a:chExt cx="333375" cy="599479"/>
          </a:xfrm>
        </xdr:grpSpPr>
        <xdr:sp macro="" textlink="">
          <xdr:nvSpPr>
            <xdr:cNvPr id="18" name="Flowchart: Delay 6"/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9" name="TextBox 18"/>
            <xdr:cNvSpPr txBox="1"/>
          </xdr:nvSpPr>
          <xdr:spPr>
            <a:xfrm rot="5400000">
              <a:off x="9522918" y="335459"/>
              <a:ext cx="532802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126</a:t>
              </a:r>
              <a:endParaRPr lang="th-TH" sz="1100"/>
            </a:p>
          </xdr:txBody>
        </xdr:sp>
      </xdr:grpSp>
      <xdr:sp macro="" textlink="">
        <xdr:nvSpPr>
          <xdr:cNvPr id="17" name="Text Box 6"/>
          <xdr:cNvSpPr txBox="1">
            <a:spLocks noChangeArrowheads="1"/>
          </xdr:cNvSpPr>
        </xdr:nvSpPr>
        <xdr:spPr bwMode="auto">
          <a:xfrm>
            <a:off x="9477375" y="523875"/>
            <a:ext cx="298174" cy="22383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สถิติเกษตร และประมง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>
            <a:alpha val="7490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>
            <a:alpha val="7490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://production.doae.go.th/report/report_main_land_01_A_new2.php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topLeftCell="I1" workbookViewId="0">
      <selection activeCell="M26" sqref="M26"/>
    </sheetView>
  </sheetViews>
  <sheetFormatPr defaultColWidth="9.140625" defaultRowHeight="21.75"/>
  <cols>
    <col min="1" max="1" width="0.5703125" style="60" customWidth="1"/>
    <col min="2" max="2" width="5.5703125" style="60" customWidth="1"/>
    <col min="3" max="3" width="4.5703125" style="60" customWidth="1"/>
    <col min="4" max="4" width="3" style="60" customWidth="1"/>
    <col min="5" max="5" width="12.42578125" style="60" customWidth="1"/>
    <col min="6" max="6" width="21.5703125" style="60" customWidth="1"/>
    <col min="7" max="7" width="11.140625" style="60" customWidth="1"/>
    <col min="8" max="8" width="11.7109375" style="60" customWidth="1"/>
    <col min="9" max="9" width="12.5703125" style="60" customWidth="1"/>
    <col min="10" max="10" width="13.42578125" style="60" customWidth="1"/>
    <col min="11" max="11" width="13.28515625" style="60" customWidth="1"/>
    <col min="12" max="12" width="16.5703125" style="60" customWidth="1"/>
    <col min="13" max="13" width="13.5703125" style="60" customWidth="1"/>
    <col min="14" max="14" width="0.28515625" style="60" customWidth="1"/>
    <col min="15" max="15" width="5.28515625" style="60" customWidth="1"/>
    <col min="16" max="16" width="6.7109375" style="59" customWidth="1"/>
    <col min="17" max="16384" width="9.140625" style="59"/>
  </cols>
  <sheetData>
    <row r="1" spans="1:15" s="110" customFormat="1">
      <c r="A1" s="108"/>
      <c r="B1" s="108" t="s">
        <v>155</v>
      </c>
      <c r="C1" s="109"/>
      <c r="D1" s="108" t="s">
        <v>283</v>
      </c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</row>
    <row r="2" spans="1:15" s="104" customFormat="1">
      <c r="A2" s="106"/>
      <c r="B2" s="108" t="s">
        <v>154</v>
      </c>
      <c r="C2" s="109"/>
      <c r="D2" s="108" t="s">
        <v>284</v>
      </c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</row>
    <row r="3" spans="1:15" s="104" customFormat="1">
      <c r="A3" s="106"/>
      <c r="B3" s="106"/>
      <c r="C3" s="107"/>
      <c r="D3" s="106"/>
      <c r="E3" s="106"/>
      <c r="F3" s="106"/>
      <c r="G3" s="106"/>
      <c r="H3" s="106"/>
      <c r="I3" s="106"/>
      <c r="J3" s="106"/>
      <c r="K3" s="106"/>
      <c r="L3" s="106"/>
      <c r="M3" s="105" t="s">
        <v>153</v>
      </c>
      <c r="N3" s="105"/>
      <c r="O3" s="105"/>
    </row>
    <row r="4" spans="1:15" ht="6" customHeight="1">
      <c r="A4" s="59"/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</row>
    <row r="5" spans="1:15" s="81" customFormat="1" ht="24" customHeight="1">
      <c r="A5" s="103"/>
      <c r="B5" s="103"/>
      <c r="C5" s="103"/>
      <c r="D5" s="103"/>
      <c r="E5" s="102"/>
      <c r="F5" s="101"/>
      <c r="G5" s="493" t="s">
        <v>152</v>
      </c>
      <c r="H5" s="493"/>
      <c r="I5" s="493"/>
      <c r="J5" s="493"/>
      <c r="K5" s="494"/>
      <c r="L5" s="100"/>
      <c r="M5" s="99"/>
      <c r="N5" s="98"/>
      <c r="O5" s="98"/>
    </row>
    <row r="6" spans="1:15" s="81" customFormat="1" ht="24" customHeight="1">
      <c r="A6" s="489" t="s">
        <v>151</v>
      </c>
      <c r="B6" s="489"/>
      <c r="C6" s="489"/>
      <c r="D6" s="490"/>
      <c r="E6" s="97" t="s">
        <v>150</v>
      </c>
      <c r="F6" s="96"/>
      <c r="G6" s="95"/>
      <c r="H6" s="60"/>
      <c r="I6" s="88" t="s">
        <v>149</v>
      </c>
      <c r="J6" s="88" t="s">
        <v>148</v>
      </c>
      <c r="K6" s="94"/>
      <c r="L6" s="87" t="s">
        <v>147</v>
      </c>
      <c r="M6" s="94"/>
      <c r="N6" s="93"/>
      <c r="O6" s="82"/>
    </row>
    <row r="7" spans="1:15" s="81" customFormat="1" ht="24" customHeight="1">
      <c r="A7" s="489" t="s">
        <v>146</v>
      </c>
      <c r="B7" s="489"/>
      <c r="C7" s="489"/>
      <c r="D7" s="490"/>
      <c r="E7" s="87" t="s">
        <v>1</v>
      </c>
      <c r="F7" s="88" t="s">
        <v>145</v>
      </c>
      <c r="G7" s="60"/>
      <c r="H7" s="88" t="s">
        <v>144</v>
      </c>
      <c r="I7" s="88" t="s">
        <v>143</v>
      </c>
      <c r="J7" s="88" t="s">
        <v>142</v>
      </c>
      <c r="K7" s="87" t="s">
        <v>141</v>
      </c>
      <c r="L7" s="87" t="s">
        <v>140</v>
      </c>
      <c r="M7" s="87" t="s">
        <v>139</v>
      </c>
      <c r="N7" s="82"/>
      <c r="O7" s="82"/>
    </row>
    <row r="8" spans="1:15" s="81" customFormat="1" ht="24" customHeight="1">
      <c r="A8" s="489"/>
      <c r="B8" s="489"/>
      <c r="C8" s="489"/>
      <c r="D8" s="490"/>
      <c r="E8" s="92" t="s">
        <v>127</v>
      </c>
      <c r="F8" s="88" t="s">
        <v>138</v>
      </c>
      <c r="G8" s="89" t="s">
        <v>137</v>
      </c>
      <c r="H8" s="88" t="s">
        <v>136</v>
      </c>
      <c r="I8" s="88" t="s">
        <v>135</v>
      </c>
      <c r="J8" s="88" t="s">
        <v>134</v>
      </c>
      <c r="K8" s="87" t="s">
        <v>133</v>
      </c>
      <c r="L8" s="87" t="s">
        <v>132</v>
      </c>
      <c r="M8" s="87" t="s">
        <v>131</v>
      </c>
      <c r="N8" s="82"/>
      <c r="O8" s="82"/>
    </row>
    <row r="9" spans="1:15" s="81" customFormat="1" ht="24" customHeight="1">
      <c r="A9" s="91"/>
      <c r="B9" s="91"/>
      <c r="C9" s="91"/>
      <c r="D9" s="90"/>
      <c r="E9" s="87"/>
      <c r="F9" s="88"/>
      <c r="G9" s="89" t="s">
        <v>130</v>
      </c>
      <c r="H9" s="88" t="s">
        <v>125</v>
      </c>
      <c r="I9" s="88" t="s">
        <v>129</v>
      </c>
      <c r="J9" s="88" t="s">
        <v>128</v>
      </c>
      <c r="K9" s="88" t="s">
        <v>127</v>
      </c>
      <c r="L9" s="87" t="s">
        <v>126</v>
      </c>
      <c r="M9" s="87"/>
      <c r="N9" s="82"/>
      <c r="O9" s="82"/>
    </row>
    <row r="10" spans="1:15" s="81" customFormat="1" ht="24" customHeight="1">
      <c r="A10" s="86"/>
      <c r="B10" s="86"/>
      <c r="C10" s="86"/>
      <c r="D10" s="85"/>
      <c r="E10" s="64"/>
      <c r="F10" s="84"/>
      <c r="G10" s="66"/>
      <c r="H10" s="84"/>
      <c r="I10" s="84" t="s">
        <v>125</v>
      </c>
      <c r="J10" s="84" t="s">
        <v>124</v>
      </c>
      <c r="K10" s="67"/>
      <c r="L10" s="83"/>
      <c r="M10" s="83"/>
      <c r="N10" s="82"/>
      <c r="O10" s="82"/>
    </row>
    <row r="11" spans="1:15" s="76" customFormat="1" ht="18.75">
      <c r="A11" s="491"/>
      <c r="B11" s="491"/>
      <c r="C11" s="491"/>
      <c r="D11" s="492"/>
      <c r="E11" s="80"/>
      <c r="F11" s="79"/>
      <c r="G11" s="79"/>
      <c r="H11" s="78"/>
      <c r="J11" s="78"/>
      <c r="K11" s="77"/>
      <c r="L11" s="77"/>
    </row>
    <row r="12" spans="1:15" s="75" customFormat="1" ht="24" hidden="1" customHeight="1">
      <c r="A12" s="487" t="s">
        <v>123</v>
      </c>
      <c r="B12" s="487"/>
      <c r="C12" s="487"/>
      <c r="D12" s="488"/>
      <c r="E12" s="72">
        <v>12808728</v>
      </c>
      <c r="F12" s="70">
        <v>8684896</v>
      </c>
      <c r="G12" s="69">
        <v>4074529</v>
      </c>
      <c r="H12" s="71">
        <v>4068204</v>
      </c>
      <c r="I12" s="70">
        <v>107854</v>
      </c>
      <c r="J12" s="69">
        <v>39694</v>
      </c>
      <c r="K12" s="69">
        <v>394615</v>
      </c>
      <c r="L12" s="69">
        <v>2165991</v>
      </c>
      <c r="M12" s="74">
        <v>1957841</v>
      </c>
    </row>
    <row r="13" spans="1:15" s="75" customFormat="1" ht="24" customHeight="1">
      <c r="A13" s="487" t="s">
        <v>122</v>
      </c>
      <c r="B13" s="487"/>
      <c r="C13" s="487"/>
      <c r="D13" s="488"/>
      <c r="E13" s="72">
        <v>12808728</v>
      </c>
      <c r="F13" s="70">
        <v>8313840</v>
      </c>
      <c r="G13" s="69">
        <v>4081445</v>
      </c>
      <c r="H13" s="71">
        <v>3703956</v>
      </c>
      <c r="I13" s="70">
        <v>91161</v>
      </c>
      <c r="J13" s="69">
        <v>40279</v>
      </c>
      <c r="K13" s="69">
        <v>396999</v>
      </c>
      <c r="L13" s="69">
        <v>2537047</v>
      </c>
      <c r="M13" s="74">
        <v>1957841</v>
      </c>
    </row>
    <row r="14" spans="1:15" s="73" customFormat="1" ht="24" customHeight="1">
      <c r="A14" s="487" t="s">
        <v>121</v>
      </c>
      <c r="B14" s="487"/>
      <c r="C14" s="487"/>
      <c r="D14" s="488"/>
      <c r="E14" s="72">
        <v>12808728</v>
      </c>
      <c r="F14" s="70">
        <v>8385082</v>
      </c>
      <c r="G14" s="69">
        <v>4086118</v>
      </c>
      <c r="H14" s="71">
        <v>3751912</v>
      </c>
      <c r="I14" s="70">
        <v>105293</v>
      </c>
      <c r="J14" s="69">
        <v>41197</v>
      </c>
      <c r="K14" s="69">
        <v>400562</v>
      </c>
      <c r="L14" s="69">
        <v>2465805</v>
      </c>
      <c r="M14" s="74">
        <v>1957841</v>
      </c>
    </row>
    <row r="15" spans="1:15" s="73" customFormat="1" ht="24" customHeight="1">
      <c r="A15" s="487" t="s">
        <v>120</v>
      </c>
      <c r="B15" s="487"/>
      <c r="C15" s="487"/>
      <c r="D15" s="488"/>
      <c r="E15" s="72">
        <v>12808728</v>
      </c>
      <c r="F15" s="70">
        <v>8382871.3586565498</v>
      </c>
      <c r="G15" s="69">
        <v>4084094.0521346801</v>
      </c>
      <c r="H15" s="71">
        <v>3752349.6366657298</v>
      </c>
      <c r="I15" s="70">
        <v>106430.558609441</v>
      </c>
      <c r="J15" s="69">
        <v>41312.905038664801</v>
      </c>
      <c r="K15" s="69">
        <v>398684.20620802499</v>
      </c>
      <c r="L15" s="69">
        <v>2468015.6413434502</v>
      </c>
      <c r="M15" s="74">
        <v>1957841</v>
      </c>
    </row>
    <row r="16" spans="1:15" s="73" customFormat="1" ht="24" customHeight="1">
      <c r="A16" s="487" t="s">
        <v>119</v>
      </c>
      <c r="B16" s="487"/>
      <c r="C16" s="487"/>
      <c r="D16" s="488"/>
      <c r="E16" s="72">
        <v>12808728</v>
      </c>
      <c r="F16" s="70">
        <v>8383119.6563886199</v>
      </c>
      <c r="G16" s="69">
        <v>4084759.6918212799</v>
      </c>
      <c r="H16" s="71">
        <v>3752085.2430406301</v>
      </c>
      <c r="I16" s="70">
        <v>106181.378146855</v>
      </c>
      <c r="J16" s="69">
        <v>41448.737771181201</v>
      </c>
      <c r="K16" s="69">
        <v>398644.60560867301</v>
      </c>
      <c r="L16" s="69">
        <v>2506479.8436113801</v>
      </c>
      <c r="M16" s="74">
        <v>1919128.5</v>
      </c>
    </row>
    <row r="17" spans="1:15" s="73" customFormat="1" ht="24" customHeight="1">
      <c r="A17" s="487" t="s">
        <v>118</v>
      </c>
      <c r="B17" s="487"/>
      <c r="C17" s="487"/>
      <c r="D17" s="488"/>
      <c r="E17" s="72">
        <v>12808728</v>
      </c>
      <c r="F17" s="70">
        <v>8382550.5039487705</v>
      </c>
      <c r="G17" s="69">
        <v>4083769.1911659101</v>
      </c>
      <c r="H17" s="71">
        <v>3751727.9965338302</v>
      </c>
      <c r="I17" s="70">
        <v>106479.260287018</v>
      </c>
      <c r="J17" s="69">
        <v>41430.249489176997</v>
      </c>
      <c r="K17" s="69">
        <v>399143.80647283501</v>
      </c>
      <c r="L17" s="69">
        <v>2505652.0960512301</v>
      </c>
      <c r="M17" s="74">
        <v>1920525.4</v>
      </c>
    </row>
    <row r="18" spans="1:15" s="73" customFormat="1" ht="24" customHeight="1">
      <c r="A18" s="487" t="s">
        <v>117</v>
      </c>
      <c r="B18" s="487"/>
      <c r="C18" s="487"/>
      <c r="D18" s="488"/>
      <c r="E18" s="72">
        <v>12808728</v>
      </c>
      <c r="F18" s="70">
        <v>8385473.0501319896</v>
      </c>
      <c r="G18" s="69">
        <v>4083706.87644338</v>
      </c>
      <c r="H18" s="71">
        <v>3755118.37462646</v>
      </c>
      <c r="I18" s="70">
        <v>106437.116522624</v>
      </c>
      <c r="J18" s="69">
        <v>41426.691062340797</v>
      </c>
      <c r="K18" s="69">
        <v>398783.99147717998</v>
      </c>
      <c r="L18" s="69">
        <v>2493763.06986801</v>
      </c>
      <c r="M18" s="74">
        <v>1929491.88</v>
      </c>
    </row>
    <row r="19" spans="1:15" s="73" customFormat="1" ht="24" customHeight="1">
      <c r="A19" s="487" t="s">
        <v>285</v>
      </c>
      <c r="B19" s="487"/>
      <c r="C19" s="487"/>
      <c r="D19" s="488"/>
      <c r="E19" s="72">
        <v>12808728</v>
      </c>
      <c r="F19" s="70">
        <v>8386292.7912927903</v>
      </c>
      <c r="G19" s="69">
        <v>4083956.2062293901</v>
      </c>
      <c r="H19" s="71">
        <v>3755489.44724449</v>
      </c>
      <c r="I19" s="70">
        <v>106325.515418401</v>
      </c>
      <c r="J19" s="69">
        <v>41533.512511176901</v>
      </c>
      <c r="K19" s="69">
        <v>398988.10988932598</v>
      </c>
      <c r="L19" s="69">
        <v>2483507.4287072099</v>
      </c>
      <c r="M19" s="74">
        <v>1938927.78</v>
      </c>
    </row>
    <row r="20" spans="1:15" ht="21.75" customHeight="1">
      <c r="A20" s="65"/>
      <c r="B20" s="65"/>
      <c r="C20" s="65"/>
      <c r="D20" s="66"/>
      <c r="E20" s="65"/>
      <c r="F20" s="64"/>
      <c r="G20" s="64"/>
      <c r="H20" s="67"/>
      <c r="I20" s="66"/>
      <c r="J20" s="65"/>
      <c r="K20" s="64"/>
      <c r="L20" s="64"/>
      <c r="M20" s="64"/>
      <c r="N20" s="59"/>
      <c r="O20" s="59"/>
    </row>
    <row r="21" spans="1:15" ht="4.5" customHeight="1"/>
    <row r="22" spans="1:15" s="61" customFormat="1" ht="19.5">
      <c r="A22" s="62"/>
      <c r="B22" s="62" t="s">
        <v>116</v>
      </c>
      <c r="C22" s="62"/>
      <c r="D22" s="62"/>
      <c r="E22" s="62"/>
      <c r="F22" s="62"/>
      <c r="G22" s="62"/>
      <c r="H22" s="62"/>
      <c r="I22" s="62"/>
      <c r="K22" s="62"/>
      <c r="L22" s="62"/>
      <c r="M22" s="62"/>
      <c r="N22" s="62"/>
      <c r="O22" s="62"/>
    </row>
    <row r="23" spans="1:15" s="61" customFormat="1">
      <c r="A23" s="62"/>
      <c r="B23" s="62" t="s">
        <v>115</v>
      </c>
      <c r="E23" s="296"/>
      <c r="F23" s="296"/>
      <c r="J23" s="62"/>
      <c r="K23" s="62"/>
      <c r="L23" s="63"/>
      <c r="M23" s="62"/>
      <c r="N23" s="62"/>
      <c r="O23" s="62"/>
    </row>
    <row r="24" spans="1:15">
      <c r="E24" s="296"/>
      <c r="F24" s="296"/>
    </row>
    <row r="25" spans="1:15" ht="10.9" customHeight="1"/>
    <row r="28" spans="1:15" ht="19.899999999999999" customHeight="1"/>
    <row r="29" spans="1:15" ht="25.15" customHeight="1"/>
    <row r="30" spans="1:15" ht="34.15" customHeight="1"/>
  </sheetData>
  <mergeCells count="13">
    <mergeCell ref="A19:D19"/>
    <mergeCell ref="A8:D8"/>
    <mergeCell ref="A11:D11"/>
    <mergeCell ref="G5:K5"/>
    <mergeCell ref="A18:D18"/>
    <mergeCell ref="A14:D14"/>
    <mergeCell ref="A16:D16"/>
    <mergeCell ref="A17:D17"/>
    <mergeCell ref="A15:D15"/>
    <mergeCell ref="A7:D7"/>
    <mergeCell ref="A12:D12"/>
    <mergeCell ref="A13:D13"/>
    <mergeCell ref="A6:D6"/>
  </mergeCells>
  <pageMargins left="0.55118110236220474" right="7158278.8200000003" top="1" bottom="0.17" header="0.97" footer="7.0000000000000007E-2"/>
  <pageSetup paperSize="9" orientation="landscape" horizontalDpi="1200" verticalDpi="12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showGridLines="0" topLeftCell="I42" workbookViewId="0">
      <selection activeCell="M45" sqref="M45"/>
    </sheetView>
  </sheetViews>
  <sheetFormatPr defaultColWidth="9.140625" defaultRowHeight="21.75"/>
  <cols>
    <col min="1" max="1" width="1.7109375" style="8" customWidth="1"/>
    <col min="2" max="2" width="6" style="8" customWidth="1"/>
    <col min="3" max="3" width="5.85546875" style="8" customWidth="1"/>
    <col min="4" max="4" width="3.7109375" style="8" customWidth="1"/>
    <col min="5" max="5" width="13.7109375" style="8" customWidth="1"/>
    <col min="6" max="7" width="11.85546875" style="8" customWidth="1"/>
    <col min="8" max="8" width="13" style="8" customWidth="1"/>
    <col min="9" max="9" width="9.5703125" style="8" customWidth="1"/>
    <col min="10" max="10" width="8.85546875" style="8" customWidth="1"/>
    <col min="11" max="11" width="25.140625" style="8" customWidth="1"/>
    <col min="12" max="12" width="11" style="5" customWidth="1"/>
    <col min="13" max="13" width="17.85546875" style="5" customWidth="1"/>
    <col min="14" max="14" width="2.28515625" style="5" customWidth="1"/>
    <col min="15" max="15" width="4.140625" style="5" customWidth="1"/>
    <col min="16" max="16384" width="9.140625" style="5"/>
  </cols>
  <sheetData>
    <row r="1" spans="1:15" s="2" customFormat="1">
      <c r="A1" s="1"/>
      <c r="B1" s="1" t="s">
        <v>112</v>
      </c>
      <c r="C1" s="11"/>
      <c r="D1" s="1" t="s">
        <v>233</v>
      </c>
      <c r="E1" s="1"/>
      <c r="F1" s="1"/>
      <c r="G1" s="1"/>
      <c r="H1" s="1"/>
      <c r="I1" s="1"/>
      <c r="J1" s="1"/>
      <c r="K1" s="1"/>
    </row>
    <row r="2" spans="1:15" s="4" customFormat="1">
      <c r="A2" s="3"/>
      <c r="B2" s="1" t="s">
        <v>111</v>
      </c>
      <c r="C2" s="11"/>
      <c r="D2" s="1" t="s">
        <v>234</v>
      </c>
      <c r="E2" s="3"/>
      <c r="F2" s="3"/>
      <c r="G2" s="3"/>
      <c r="H2" s="3"/>
      <c r="I2" s="3"/>
      <c r="J2" s="3"/>
      <c r="K2" s="3"/>
    </row>
    <row r="3" spans="1:15" s="4" customFormat="1" ht="6" customHeight="1">
      <c r="A3" s="3"/>
      <c r="B3" s="3"/>
      <c r="C3" s="11"/>
      <c r="D3" s="3"/>
      <c r="E3" s="3"/>
      <c r="F3" s="3"/>
      <c r="G3" s="3"/>
      <c r="H3" s="3"/>
      <c r="I3" s="3"/>
      <c r="J3" s="3"/>
      <c r="K3" s="3"/>
      <c r="L3" s="554"/>
      <c r="M3" s="554"/>
    </row>
    <row r="4" spans="1:15" s="15" customFormat="1" ht="19.899999999999999" customHeight="1">
      <c r="A4" s="555" t="s">
        <v>18</v>
      </c>
      <c r="B4" s="547"/>
      <c r="C4" s="547"/>
      <c r="D4" s="547"/>
      <c r="E4" s="26"/>
      <c r="F4" s="546" t="s">
        <v>32</v>
      </c>
      <c r="G4" s="546"/>
      <c r="H4" s="546"/>
      <c r="I4" s="546"/>
      <c r="J4" s="546"/>
      <c r="K4" s="51"/>
      <c r="L4" s="547" t="s">
        <v>19</v>
      </c>
      <c r="M4" s="544"/>
    </row>
    <row r="5" spans="1:15" s="15" customFormat="1" ht="19.899999999999999" customHeight="1">
      <c r="A5" s="556"/>
      <c r="B5" s="548"/>
      <c r="C5" s="548"/>
      <c r="D5" s="548"/>
      <c r="E5" s="50"/>
      <c r="F5" s="551" t="s">
        <v>36</v>
      </c>
      <c r="G5" s="551"/>
      <c r="H5" s="551"/>
      <c r="I5" s="551"/>
      <c r="J5" s="551"/>
      <c r="K5" s="50" t="s">
        <v>34</v>
      </c>
      <c r="L5" s="548"/>
      <c r="M5" s="549"/>
    </row>
    <row r="6" spans="1:15" s="15" customFormat="1" ht="19.899999999999999" customHeight="1">
      <c r="A6" s="556"/>
      <c r="B6" s="548"/>
      <c r="C6" s="548"/>
      <c r="D6" s="548"/>
      <c r="E6" s="50" t="s">
        <v>21</v>
      </c>
      <c r="F6" s="50" t="s">
        <v>33</v>
      </c>
      <c r="G6" s="50" t="s">
        <v>23</v>
      </c>
      <c r="H6" s="50" t="s">
        <v>27</v>
      </c>
      <c r="I6" s="50" t="s">
        <v>28</v>
      </c>
      <c r="J6" s="50" t="s">
        <v>25</v>
      </c>
      <c r="K6" s="50" t="s">
        <v>31</v>
      </c>
      <c r="L6" s="548"/>
      <c r="M6" s="549"/>
    </row>
    <row r="7" spans="1:15" s="12" customFormat="1" ht="19.899999999999999" customHeight="1">
      <c r="A7" s="543"/>
      <c r="B7" s="550"/>
      <c r="C7" s="550"/>
      <c r="D7" s="550"/>
      <c r="E7" s="49" t="s">
        <v>22</v>
      </c>
      <c r="F7" s="49" t="s">
        <v>37</v>
      </c>
      <c r="G7" s="49" t="s">
        <v>24</v>
      </c>
      <c r="H7" s="49" t="s">
        <v>29</v>
      </c>
      <c r="I7" s="49" t="s">
        <v>30</v>
      </c>
      <c r="J7" s="49" t="s">
        <v>26</v>
      </c>
      <c r="K7" s="49" t="s">
        <v>35</v>
      </c>
      <c r="L7" s="550"/>
      <c r="M7" s="545"/>
    </row>
    <row r="8" spans="1:15" ht="22.5" customHeight="1">
      <c r="A8" s="53"/>
      <c r="B8" s="552" t="s">
        <v>15</v>
      </c>
      <c r="C8" s="552"/>
      <c r="D8" s="552"/>
      <c r="E8" s="56">
        <v>18753</v>
      </c>
      <c r="F8" s="56">
        <v>27769.390000000007</v>
      </c>
      <c r="G8" s="56">
        <v>27731.240000000005</v>
      </c>
      <c r="H8" s="56">
        <f t="shared" ref="H8:I8" si="0">SUM(H9:H48)</f>
        <v>0</v>
      </c>
      <c r="I8" s="56">
        <f t="shared" si="0"/>
        <v>0</v>
      </c>
      <c r="J8" s="56">
        <v>38.15</v>
      </c>
      <c r="K8" s="56">
        <v>16869150.070000004</v>
      </c>
      <c r="L8" s="553" t="s">
        <v>1</v>
      </c>
      <c r="M8" s="552"/>
      <c r="N8" s="13"/>
      <c r="O8" s="13"/>
    </row>
    <row r="9" spans="1:15">
      <c r="A9" s="23" t="s">
        <v>41</v>
      </c>
      <c r="B9" s="25"/>
      <c r="C9" s="35"/>
      <c r="D9" s="35"/>
      <c r="E9" s="52">
        <v>1020</v>
      </c>
      <c r="F9" s="57">
        <v>2222.0700000000002</v>
      </c>
      <c r="G9" s="52">
        <v>2222.0700000000002</v>
      </c>
      <c r="H9" s="52">
        <v>0</v>
      </c>
      <c r="I9" s="52">
        <v>0</v>
      </c>
      <c r="J9" s="52">
        <v>0</v>
      </c>
      <c r="K9" s="52">
        <v>1119571.4099999999</v>
      </c>
      <c r="L9" s="23" t="s">
        <v>60</v>
      </c>
      <c r="M9" s="35"/>
      <c r="N9" s="13"/>
      <c r="O9" s="13"/>
    </row>
    <row r="10" spans="1:15">
      <c r="A10" s="23" t="s">
        <v>42</v>
      </c>
      <c r="B10" s="25"/>
      <c r="C10" s="35"/>
      <c r="D10" s="35"/>
      <c r="E10" s="52">
        <v>441</v>
      </c>
      <c r="F10" s="57">
        <v>445.04</v>
      </c>
      <c r="G10" s="52">
        <v>412.35</v>
      </c>
      <c r="H10" s="52">
        <v>0</v>
      </c>
      <c r="I10" s="52">
        <v>0</v>
      </c>
      <c r="J10" s="57">
        <v>32.69</v>
      </c>
      <c r="K10" s="52">
        <v>4210101.5</v>
      </c>
      <c r="L10" s="23" t="s">
        <v>61</v>
      </c>
      <c r="M10" s="35"/>
      <c r="N10" s="13"/>
      <c r="O10" s="13"/>
    </row>
    <row r="11" spans="1:15">
      <c r="A11" s="23" t="s">
        <v>43</v>
      </c>
      <c r="B11" s="25"/>
      <c r="C11" s="35"/>
      <c r="D11" s="35"/>
      <c r="E11" s="52">
        <v>192</v>
      </c>
      <c r="F11" s="57">
        <v>198.13</v>
      </c>
      <c r="G11" s="52">
        <v>198.13</v>
      </c>
      <c r="H11" s="52">
        <v>0</v>
      </c>
      <c r="I11" s="52">
        <v>0</v>
      </c>
      <c r="J11" s="52">
        <v>0</v>
      </c>
      <c r="K11" s="52">
        <v>68573</v>
      </c>
      <c r="L11" s="23" t="s">
        <v>62</v>
      </c>
      <c r="M11" s="35"/>
      <c r="N11" s="13"/>
      <c r="O11" s="13"/>
    </row>
    <row r="12" spans="1:15">
      <c r="A12" s="23" t="s">
        <v>44</v>
      </c>
      <c r="B12" s="25"/>
      <c r="C12" s="35"/>
      <c r="D12" s="35"/>
      <c r="E12" s="52">
        <v>219</v>
      </c>
      <c r="F12" s="57">
        <v>335.93</v>
      </c>
      <c r="G12" s="52">
        <v>335.93</v>
      </c>
      <c r="H12" s="52">
        <v>0</v>
      </c>
      <c r="I12" s="52">
        <v>0</v>
      </c>
      <c r="J12" s="52">
        <v>0</v>
      </c>
      <c r="K12" s="52">
        <v>396125.78</v>
      </c>
      <c r="L12" s="23" t="s">
        <v>63</v>
      </c>
      <c r="M12" s="35"/>
      <c r="N12" s="13"/>
      <c r="O12" s="13"/>
    </row>
    <row r="13" spans="1:15">
      <c r="A13" s="23" t="s">
        <v>45</v>
      </c>
      <c r="B13" s="25"/>
      <c r="C13" s="35"/>
      <c r="D13" s="35"/>
      <c r="E13" s="52">
        <v>507</v>
      </c>
      <c r="F13" s="57">
        <v>2462.7800000000002</v>
      </c>
      <c r="G13" s="52">
        <v>2462.7800000000002</v>
      </c>
      <c r="H13" s="52">
        <v>0</v>
      </c>
      <c r="I13" s="52">
        <v>0</v>
      </c>
      <c r="J13" s="52">
        <v>0</v>
      </c>
      <c r="K13" s="52">
        <v>2476257.11</v>
      </c>
      <c r="L13" s="23" t="s">
        <v>64</v>
      </c>
      <c r="M13" s="35"/>
      <c r="N13" s="13"/>
      <c r="O13" s="13"/>
    </row>
    <row r="14" spans="1:15">
      <c r="A14" s="23" t="s">
        <v>46</v>
      </c>
      <c r="B14" s="25"/>
      <c r="C14" s="35"/>
      <c r="D14" s="35"/>
      <c r="E14" s="52">
        <v>937</v>
      </c>
      <c r="F14" s="57">
        <v>1019.19</v>
      </c>
      <c r="G14" s="52">
        <v>1019.19</v>
      </c>
      <c r="H14" s="52">
        <v>0</v>
      </c>
      <c r="I14" s="52">
        <v>0</v>
      </c>
      <c r="J14" s="52">
        <v>0</v>
      </c>
      <c r="K14" s="52">
        <v>319143.05</v>
      </c>
      <c r="L14" s="23" t="s">
        <v>65</v>
      </c>
      <c r="M14" s="35"/>
      <c r="N14" s="13"/>
      <c r="O14" s="13"/>
    </row>
    <row r="15" spans="1:15">
      <c r="A15" s="23" t="s">
        <v>47</v>
      </c>
      <c r="B15" s="25"/>
      <c r="C15" s="35"/>
      <c r="D15" s="35"/>
      <c r="E15" s="52">
        <v>370</v>
      </c>
      <c r="F15" s="57">
        <v>624.5</v>
      </c>
      <c r="G15" s="52">
        <v>624.5</v>
      </c>
      <c r="H15" s="52">
        <v>0</v>
      </c>
      <c r="I15" s="52">
        <v>0</v>
      </c>
      <c r="J15" s="52">
        <v>0</v>
      </c>
      <c r="K15" s="52">
        <v>71432.34</v>
      </c>
      <c r="L15" s="23" t="s">
        <v>66</v>
      </c>
      <c r="M15" s="35"/>
      <c r="N15" s="13"/>
      <c r="O15" s="13"/>
    </row>
    <row r="16" spans="1:15">
      <c r="A16" s="23" t="s">
        <v>48</v>
      </c>
      <c r="B16" s="25"/>
      <c r="C16" s="35"/>
      <c r="D16" s="35"/>
      <c r="E16" s="52">
        <v>1517</v>
      </c>
      <c r="F16" s="57">
        <v>2526.6799999999998</v>
      </c>
      <c r="G16" s="52">
        <v>2526.6799999999998</v>
      </c>
      <c r="H16" s="52">
        <v>0</v>
      </c>
      <c r="I16" s="52">
        <v>0</v>
      </c>
      <c r="J16" s="52">
        <v>0</v>
      </c>
      <c r="K16" s="52">
        <v>370211.57</v>
      </c>
      <c r="L16" s="23" t="s">
        <v>67</v>
      </c>
      <c r="M16" s="35"/>
      <c r="N16" s="13"/>
      <c r="O16" s="13"/>
    </row>
    <row r="17" spans="1:15">
      <c r="A17" s="23" t="s">
        <v>49</v>
      </c>
      <c r="B17" s="25"/>
      <c r="C17" s="35"/>
      <c r="D17" s="35"/>
      <c r="E17" s="52">
        <v>2781</v>
      </c>
      <c r="F17" s="57">
        <v>3288.48</v>
      </c>
      <c r="G17" s="52">
        <v>3288.48</v>
      </c>
      <c r="H17" s="52">
        <v>0</v>
      </c>
      <c r="I17" s="52">
        <v>0</v>
      </c>
      <c r="J17" s="52">
        <v>0</v>
      </c>
      <c r="K17" s="52">
        <v>510335.66</v>
      </c>
      <c r="L17" s="23" t="s">
        <v>68</v>
      </c>
      <c r="M17" s="35"/>
      <c r="N17" s="13"/>
      <c r="O17" s="13"/>
    </row>
    <row r="18" spans="1:15">
      <c r="A18" s="23" t="s">
        <v>50</v>
      </c>
      <c r="B18" s="25"/>
      <c r="C18" s="35"/>
      <c r="D18" s="35"/>
      <c r="E18" s="52">
        <v>246</v>
      </c>
      <c r="F18" s="57">
        <v>371.5</v>
      </c>
      <c r="G18" s="52">
        <v>371.5</v>
      </c>
      <c r="H18" s="52">
        <v>0</v>
      </c>
      <c r="I18" s="52">
        <v>0</v>
      </c>
      <c r="J18" s="52">
        <v>0</v>
      </c>
      <c r="K18" s="52">
        <v>264165.36</v>
      </c>
      <c r="L18" s="23" t="s">
        <v>69</v>
      </c>
      <c r="M18" s="35"/>
      <c r="N18" s="13"/>
      <c r="O18" s="13"/>
    </row>
    <row r="19" spans="1:15">
      <c r="A19" s="23" t="s">
        <v>51</v>
      </c>
      <c r="B19" s="25"/>
      <c r="C19" s="35"/>
      <c r="D19" s="35"/>
      <c r="E19" s="52">
        <v>395</v>
      </c>
      <c r="F19" s="57">
        <v>401.81</v>
      </c>
      <c r="G19" s="52">
        <v>401.81</v>
      </c>
      <c r="H19" s="52">
        <v>0</v>
      </c>
      <c r="I19" s="52">
        <v>0</v>
      </c>
      <c r="J19" s="52">
        <v>0</v>
      </c>
      <c r="K19" s="52">
        <v>42969.07</v>
      </c>
      <c r="L19" s="23" t="s">
        <v>70</v>
      </c>
      <c r="M19" s="35"/>
      <c r="N19" s="13"/>
      <c r="O19" s="13"/>
    </row>
    <row r="20" spans="1:15">
      <c r="A20" s="23" t="s">
        <v>52</v>
      </c>
      <c r="B20" s="25"/>
      <c r="C20" s="35"/>
      <c r="D20" s="35"/>
      <c r="E20" s="52">
        <v>626</v>
      </c>
      <c r="F20" s="57">
        <v>564.25</v>
      </c>
      <c r="G20" s="52">
        <v>564.25</v>
      </c>
      <c r="H20" s="52">
        <v>0</v>
      </c>
      <c r="I20" s="52">
        <v>0</v>
      </c>
      <c r="J20" s="52">
        <v>0</v>
      </c>
      <c r="K20" s="52">
        <v>502309.47</v>
      </c>
      <c r="L20" s="23" t="s">
        <v>71</v>
      </c>
      <c r="M20" s="35"/>
      <c r="N20" s="14"/>
      <c r="O20" s="14"/>
    </row>
    <row r="21" spans="1:15">
      <c r="A21" s="23" t="s">
        <v>53</v>
      </c>
      <c r="B21" s="25"/>
      <c r="C21" s="35"/>
      <c r="D21" s="35"/>
      <c r="E21" s="52">
        <v>63</v>
      </c>
      <c r="F21" s="57">
        <v>136</v>
      </c>
      <c r="G21" s="52">
        <v>136</v>
      </c>
      <c r="H21" s="52">
        <v>0</v>
      </c>
      <c r="I21" s="52">
        <v>0</v>
      </c>
      <c r="J21" s="52">
        <v>0</v>
      </c>
      <c r="K21" s="52">
        <v>73698.100000000006</v>
      </c>
      <c r="L21" s="23" t="s">
        <v>72</v>
      </c>
      <c r="M21" s="35"/>
      <c r="N21" s="10"/>
      <c r="O21" s="10"/>
    </row>
    <row r="22" spans="1:15">
      <c r="A22" s="23" t="s">
        <v>54</v>
      </c>
      <c r="B22" s="25"/>
      <c r="C22" s="35"/>
      <c r="D22" s="35"/>
      <c r="E22" s="52">
        <v>1409</v>
      </c>
      <c r="F22" s="57">
        <v>1578.76</v>
      </c>
      <c r="G22" s="52">
        <v>1578.76</v>
      </c>
      <c r="H22" s="52">
        <v>0</v>
      </c>
      <c r="I22" s="52">
        <v>0</v>
      </c>
      <c r="J22" s="52">
        <v>0</v>
      </c>
      <c r="K22" s="52">
        <v>308974</v>
      </c>
      <c r="L22" s="23" t="s">
        <v>73</v>
      </c>
      <c r="M22" s="35"/>
    </row>
    <row r="23" spans="1:15">
      <c r="A23" s="23" t="s">
        <v>55</v>
      </c>
      <c r="B23" s="25"/>
      <c r="C23" s="35"/>
      <c r="D23" s="35"/>
      <c r="E23" s="52">
        <v>586</v>
      </c>
      <c r="F23" s="57">
        <v>746.91</v>
      </c>
      <c r="G23" s="52">
        <v>741.45</v>
      </c>
      <c r="H23" s="52">
        <v>0</v>
      </c>
      <c r="I23" s="52">
        <v>0</v>
      </c>
      <c r="J23" s="52">
        <v>5.46</v>
      </c>
      <c r="K23" s="52">
        <v>335461.7</v>
      </c>
      <c r="L23" s="23" t="s">
        <v>74</v>
      </c>
      <c r="M23" s="35"/>
    </row>
    <row r="24" spans="1:15">
      <c r="A24" s="23" t="s">
        <v>56</v>
      </c>
      <c r="B24" s="25"/>
      <c r="C24" s="35"/>
      <c r="D24" s="35"/>
      <c r="E24" s="52">
        <v>2712</v>
      </c>
      <c r="F24" s="57">
        <v>3228.63</v>
      </c>
      <c r="G24" s="52">
        <v>3228.63</v>
      </c>
      <c r="H24" s="52">
        <v>0</v>
      </c>
      <c r="I24" s="52">
        <v>0</v>
      </c>
      <c r="J24" s="52">
        <v>0</v>
      </c>
      <c r="K24" s="52">
        <v>1245760.73</v>
      </c>
      <c r="L24" s="23" t="s">
        <v>75</v>
      </c>
      <c r="M24" s="35"/>
    </row>
    <row r="25" spans="1:15">
      <c r="A25" s="23" t="s">
        <v>57</v>
      </c>
      <c r="B25" s="25"/>
      <c r="C25" s="35"/>
      <c r="D25" s="35"/>
      <c r="E25" s="52">
        <v>118</v>
      </c>
      <c r="F25" s="57">
        <v>145.5</v>
      </c>
      <c r="G25" s="52">
        <v>145.5</v>
      </c>
      <c r="H25" s="52">
        <v>0</v>
      </c>
      <c r="I25" s="52">
        <v>0</v>
      </c>
      <c r="J25" s="52">
        <v>0</v>
      </c>
      <c r="K25" s="52">
        <v>661003.75</v>
      </c>
      <c r="L25" s="23" t="s">
        <v>76</v>
      </c>
      <c r="M25" s="35"/>
    </row>
    <row r="26" spans="1:15">
      <c r="A26" s="23" t="s">
        <v>58</v>
      </c>
      <c r="B26" s="25"/>
      <c r="C26" s="35"/>
      <c r="D26" s="35"/>
      <c r="E26" s="52">
        <v>585</v>
      </c>
      <c r="F26" s="57">
        <v>991.31</v>
      </c>
      <c r="G26" s="52">
        <v>991.31</v>
      </c>
      <c r="H26" s="52">
        <v>0</v>
      </c>
      <c r="I26" s="52">
        <v>0</v>
      </c>
      <c r="J26" s="52">
        <v>0</v>
      </c>
      <c r="K26" s="52">
        <v>650946.5</v>
      </c>
      <c r="L26" s="23" t="s">
        <v>77</v>
      </c>
      <c r="M26" s="35"/>
    </row>
    <row r="27" spans="1:15">
      <c r="A27" s="23" t="s">
        <v>59</v>
      </c>
      <c r="B27" s="25"/>
      <c r="C27" s="35"/>
      <c r="D27" s="35"/>
      <c r="E27" s="52">
        <v>118</v>
      </c>
      <c r="F27" s="57">
        <v>351.25</v>
      </c>
      <c r="G27" s="52">
        <v>351.25</v>
      </c>
      <c r="H27" s="52">
        <v>0</v>
      </c>
      <c r="I27" s="52">
        <v>0</v>
      </c>
      <c r="J27" s="52">
        <v>0</v>
      </c>
      <c r="K27" s="52">
        <v>58392.24</v>
      </c>
      <c r="L27" s="23" t="s">
        <v>78</v>
      </c>
      <c r="M27" s="35"/>
    </row>
    <row r="28" spans="1:15" ht="22.15" customHeight="1">
      <c r="A28" s="23"/>
      <c r="B28" s="25"/>
      <c r="C28" s="35"/>
      <c r="D28" s="35"/>
      <c r="E28" s="486"/>
      <c r="F28" s="486"/>
      <c r="G28" s="486"/>
      <c r="H28" s="486"/>
      <c r="I28" s="486"/>
      <c r="J28" s="486"/>
      <c r="K28" s="486"/>
      <c r="L28" s="23"/>
      <c r="M28" s="35"/>
    </row>
    <row r="29" spans="1:15" s="2" customFormat="1" ht="28.9" customHeight="1">
      <c r="A29" s="1"/>
      <c r="B29" s="1" t="s">
        <v>112</v>
      </c>
      <c r="C29" s="11"/>
      <c r="D29" s="1" t="s">
        <v>231</v>
      </c>
      <c r="E29" s="1"/>
      <c r="F29" s="1"/>
      <c r="G29" s="1"/>
      <c r="H29" s="1"/>
      <c r="I29" s="1"/>
      <c r="J29" s="1"/>
      <c r="K29" s="1"/>
    </row>
    <row r="30" spans="1:15" s="4" customFormat="1">
      <c r="A30" s="3"/>
      <c r="B30" s="1" t="s">
        <v>111</v>
      </c>
      <c r="C30" s="11"/>
      <c r="D30" s="1" t="s">
        <v>232</v>
      </c>
      <c r="E30" s="3"/>
      <c r="F30" s="3"/>
      <c r="G30" s="3"/>
      <c r="H30" s="3"/>
      <c r="I30" s="3"/>
      <c r="J30" s="3"/>
      <c r="K30" s="3"/>
    </row>
    <row r="31" spans="1:15" s="4" customFormat="1" ht="6" customHeight="1">
      <c r="A31" s="3"/>
      <c r="B31" s="3"/>
      <c r="C31" s="11"/>
      <c r="D31" s="3"/>
      <c r="E31" s="3"/>
      <c r="F31" s="3"/>
      <c r="G31" s="3"/>
      <c r="H31" s="3"/>
      <c r="I31" s="3"/>
      <c r="J31" s="3"/>
      <c r="K31" s="3"/>
      <c r="L31" s="554"/>
      <c r="M31" s="554"/>
    </row>
    <row r="32" spans="1:15" s="15" customFormat="1" ht="21" customHeight="1">
      <c r="A32" s="555" t="s">
        <v>18</v>
      </c>
      <c r="B32" s="547"/>
      <c r="C32" s="547"/>
      <c r="D32" s="547"/>
      <c r="E32" s="26"/>
      <c r="F32" s="546" t="s">
        <v>32</v>
      </c>
      <c r="G32" s="546"/>
      <c r="H32" s="546"/>
      <c r="I32" s="546"/>
      <c r="J32" s="546"/>
      <c r="K32" s="51"/>
      <c r="L32" s="547" t="s">
        <v>19</v>
      </c>
      <c r="M32" s="544"/>
    </row>
    <row r="33" spans="1:13" s="15" customFormat="1" ht="21" customHeight="1">
      <c r="A33" s="556"/>
      <c r="B33" s="548"/>
      <c r="C33" s="548"/>
      <c r="D33" s="548"/>
      <c r="E33" s="50"/>
      <c r="F33" s="551" t="s">
        <v>36</v>
      </c>
      <c r="G33" s="551"/>
      <c r="H33" s="551"/>
      <c r="I33" s="551"/>
      <c r="J33" s="551"/>
      <c r="K33" s="50" t="s">
        <v>34</v>
      </c>
      <c r="L33" s="548"/>
      <c r="M33" s="549"/>
    </row>
    <row r="34" spans="1:13" s="15" customFormat="1" ht="21" customHeight="1">
      <c r="A34" s="556"/>
      <c r="B34" s="548"/>
      <c r="C34" s="548"/>
      <c r="D34" s="548"/>
      <c r="E34" s="50" t="s">
        <v>21</v>
      </c>
      <c r="F34" s="50" t="s">
        <v>33</v>
      </c>
      <c r="G34" s="50" t="s">
        <v>23</v>
      </c>
      <c r="H34" s="50" t="s">
        <v>27</v>
      </c>
      <c r="I34" s="50" t="s">
        <v>28</v>
      </c>
      <c r="J34" s="50" t="s">
        <v>25</v>
      </c>
      <c r="K34" s="50" t="s">
        <v>31</v>
      </c>
      <c r="L34" s="548"/>
      <c r="M34" s="549"/>
    </row>
    <row r="35" spans="1:13" s="12" customFormat="1" ht="21" customHeight="1">
      <c r="A35" s="543"/>
      <c r="B35" s="550"/>
      <c r="C35" s="550"/>
      <c r="D35" s="550"/>
      <c r="E35" s="49" t="s">
        <v>22</v>
      </c>
      <c r="F35" s="49" t="s">
        <v>37</v>
      </c>
      <c r="G35" s="49" t="s">
        <v>24</v>
      </c>
      <c r="H35" s="49" t="s">
        <v>29</v>
      </c>
      <c r="I35" s="49" t="s">
        <v>30</v>
      </c>
      <c r="J35" s="49" t="s">
        <v>26</v>
      </c>
      <c r="K35" s="49" t="s">
        <v>35</v>
      </c>
      <c r="L35" s="550"/>
      <c r="M35" s="545"/>
    </row>
    <row r="36" spans="1:13">
      <c r="A36" s="23" t="s">
        <v>79</v>
      </c>
      <c r="B36" s="35"/>
      <c r="C36" s="35"/>
      <c r="D36" s="35"/>
      <c r="E36" s="52">
        <v>1032</v>
      </c>
      <c r="F36" s="57">
        <v>1890.3</v>
      </c>
      <c r="G36" s="52">
        <v>1890.3</v>
      </c>
      <c r="H36" s="58">
        <v>0</v>
      </c>
      <c r="I36" s="58">
        <v>0</v>
      </c>
      <c r="J36" s="58">
        <v>0</v>
      </c>
      <c r="K36" s="52">
        <v>1465861.54</v>
      </c>
      <c r="L36" s="23" t="s">
        <v>92</v>
      </c>
      <c r="M36" s="35"/>
    </row>
    <row r="37" spans="1:13">
      <c r="A37" s="23" t="s">
        <v>80</v>
      </c>
      <c r="B37" s="35"/>
      <c r="C37" s="35"/>
      <c r="D37" s="35"/>
      <c r="E37" s="52">
        <v>45</v>
      </c>
      <c r="F37" s="57">
        <v>279.63</v>
      </c>
      <c r="G37" s="52">
        <v>279.63</v>
      </c>
      <c r="H37" s="58">
        <v>0</v>
      </c>
      <c r="I37" s="58">
        <v>0</v>
      </c>
      <c r="J37" s="58">
        <v>0</v>
      </c>
      <c r="K37" s="52">
        <v>373861.12</v>
      </c>
      <c r="L37" s="23" t="s">
        <v>93</v>
      </c>
      <c r="M37" s="35"/>
    </row>
    <row r="38" spans="1:13">
      <c r="A38" s="23" t="s">
        <v>81</v>
      </c>
      <c r="B38" s="35"/>
      <c r="C38" s="35"/>
      <c r="D38" s="35"/>
      <c r="E38" s="52">
        <v>13</v>
      </c>
      <c r="F38" s="57">
        <v>31.5</v>
      </c>
      <c r="G38" s="52">
        <v>31.5</v>
      </c>
      <c r="H38" s="58">
        <v>0</v>
      </c>
      <c r="I38" s="58">
        <v>0</v>
      </c>
      <c r="J38" s="58">
        <v>0</v>
      </c>
      <c r="K38" s="52">
        <v>2358</v>
      </c>
      <c r="L38" s="23" t="s">
        <v>94</v>
      </c>
      <c r="M38" s="35"/>
    </row>
    <row r="39" spans="1:13">
      <c r="A39" s="23" t="s">
        <v>82</v>
      </c>
      <c r="B39" s="35"/>
      <c r="C39" s="35"/>
      <c r="D39" s="35"/>
      <c r="E39" s="52">
        <v>226</v>
      </c>
      <c r="F39" s="57">
        <v>396.2</v>
      </c>
      <c r="G39" s="52">
        <v>396.2</v>
      </c>
      <c r="H39" s="58">
        <v>0</v>
      </c>
      <c r="I39" s="58">
        <v>0</v>
      </c>
      <c r="J39" s="58">
        <v>0</v>
      </c>
      <c r="K39" s="52">
        <v>427694.8</v>
      </c>
      <c r="L39" s="23" t="s">
        <v>95</v>
      </c>
      <c r="M39" s="35"/>
    </row>
    <row r="40" spans="1:13">
      <c r="A40" s="23" t="s">
        <v>83</v>
      </c>
      <c r="B40" s="35"/>
      <c r="C40" s="35"/>
      <c r="D40" s="35"/>
      <c r="E40" s="52">
        <v>13</v>
      </c>
      <c r="F40" s="57">
        <v>25.63</v>
      </c>
      <c r="G40" s="52">
        <v>25.63</v>
      </c>
      <c r="H40" s="58">
        <v>0</v>
      </c>
      <c r="I40" s="58">
        <v>0</v>
      </c>
      <c r="J40" s="58">
        <v>0</v>
      </c>
      <c r="K40" s="52">
        <v>9896.5499999999993</v>
      </c>
      <c r="L40" s="23" t="s">
        <v>96</v>
      </c>
      <c r="M40" s="35"/>
    </row>
    <row r="41" spans="1:13">
      <c r="A41" s="23" t="s">
        <v>84</v>
      </c>
      <c r="B41" s="35"/>
      <c r="C41" s="35"/>
      <c r="D41" s="35"/>
      <c r="E41" s="52">
        <v>43</v>
      </c>
      <c r="F41" s="57">
        <v>51</v>
      </c>
      <c r="G41" s="52">
        <v>51</v>
      </c>
      <c r="H41" s="58">
        <v>0</v>
      </c>
      <c r="I41" s="58">
        <v>0</v>
      </c>
      <c r="J41" s="58">
        <v>0</v>
      </c>
      <c r="K41" s="52">
        <v>16230.77</v>
      </c>
      <c r="L41" s="23" t="s">
        <v>97</v>
      </c>
      <c r="M41" s="35"/>
    </row>
    <row r="42" spans="1:13">
      <c r="A42" s="23" t="s">
        <v>85</v>
      </c>
      <c r="B42" s="35"/>
      <c r="C42" s="35"/>
      <c r="D42" s="35"/>
      <c r="E42" s="52">
        <v>139</v>
      </c>
      <c r="F42" s="57">
        <v>190.5</v>
      </c>
      <c r="G42" s="52">
        <v>190.5</v>
      </c>
      <c r="H42" s="58">
        <v>0</v>
      </c>
      <c r="I42" s="58">
        <v>0</v>
      </c>
      <c r="J42" s="58">
        <v>0</v>
      </c>
      <c r="K42" s="52">
        <v>27216.07</v>
      </c>
      <c r="L42" s="23" t="s">
        <v>98</v>
      </c>
      <c r="M42" s="35"/>
    </row>
    <row r="43" spans="1:13">
      <c r="A43" s="23" t="s">
        <v>86</v>
      </c>
      <c r="B43" s="35"/>
      <c r="C43" s="35"/>
      <c r="D43" s="35"/>
      <c r="E43" s="52">
        <v>108</v>
      </c>
      <c r="F43" s="57">
        <v>135.5</v>
      </c>
      <c r="G43" s="52">
        <v>135.5</v>
      </c>
      <c r="H43" s="58">
        <v>0</v>
      </c>
      <c r="I43" s="58">
        <v>0</v>
      </c>
      <c r="J43" s="58">
        <v>0</v>
      </c>
      <c r="K43" s="52">
        <v>36433.269999999997</v>
      </c>
      <c r="L43" s="23" t="s">
        <v>99</v>
      </c>
      <c r="M43" s="35"/>
    </row>
    <row r="44" spans="1:13">
      <c r="A44" s="23" t="s">
        <v>87</v>
      </c>
      <c r="B44" s="35"/>
      <c r="C44" s="35"/>
      <c r="D44" s="35"/>
      <c r="E44" s="52">
        <v>1387</v>
      </c>
      <c r="F44" s="57">
        <v>2130.2800000000002</v>
      </c>
      <c r="G44" s="52">
        <v>2130.2800000000002</v>
      </c>
      <c r="H44" s="58">
        <v>0</v>
      </c>
      <c r="I44" s="58">
        <v>0</v>
      </c>
      <c r="J44" s="58">
        <v>0</v>
      </c>
      <c r="K44" s="52">
        <v>483703.35</v>
      </c>
      <c r="L44" s="23" t="s">
        <v>100</v>
      </c>
      <c r="M44" s="35"/>
    </row>
    <row r="45" spans="1:13">
      <c r="A45" s="23" t="s">
        <v>88</v>
      </c>
      <c r="B45" s="35"/>
      <c r="C45" s="35"/>
      <c r="D45" s="35"/>
      <c r="E45" s="52">
        <v>62</v>
      </c>
      <c r="F45" s="57">
        <v>46</v>
      </c>
      <c r="G45" s="52">
        <v>46</v>
      </c>
      <c r="H45" s="58">
        <v>0</v>
      </c>
      <c r="I45" s="58">
        <v>0</v>
      </c>
      <c r="J45" s="58">
        <v>0</v>
      </c>
      <c r="K45" s="52">
        <v>39410</v>
      </c>
      <c r="L45" s="23" t="s">
        <v>101</v>
      </c>
      <c r="M45" s="35"/>
    </row>
    <row r="46" spans="1:13">
      <c r="A46" s="23" t="s">
        <v>89</v>
      </c>
      <c r="B46" s="35"/>
      <c r="C46" s="35"/>
      <c r="D46" s="35"/>
      <c r="E46" s="52">
        <v>103</v>
      </c>
      <c r="F46" s="57">
        <v>92.25</v>
      </c>
      <c r="G46" s="52">
        <v>92.25</v>
      </c>
      <c r="H46" s="58">
        <v>0</v>
      </c>
      <c r="I46" s="58">
        <v>0</v>
      </c>
      <c r="J46" s="58">
        <v>0</v>
      </c>
      <c r="K46" s="52">
        <v>69294.39</v>
      </c>
      <c r="L46" s="23" t="s">
        <v>102</v>
      </c>
      <c r="M46" s="35"/>
    </row>
    <row r="47" spans="1:13">
      <c r="A47" s="23" t="s">
        <v>90</v>
      </c>
      <c r="B47" s="35"/>
      <c r="C47" s="35"/>
      <c r="D47" s="35"/>
      <c r="E47" s="52">
        <v>9</v>
      </c>
      <c r="F47" s="57">
        <v>9.25</v>
      </c>
      <c r="G47" s="52">
        <v>9.25</v>
      </c>
      <c r="H47" s="58">
        <v>0</v>
      </c>
      <c r="I47" s="58">
        <v>0</v>
      </c>
      <c r="J47" s="58">
        <v>0</v>
      </c>
      <c r="K47" s="52">
        <v>1918.35</v>
      </c>
      <c r="L47" s="23" t="s">
        <v>103</v>
      </c>
      <c r="M47" s="35"/>
    </row>
    <row r="48" spans="1:13">
      <c r="A48" s="23" t="s">
        <v>91</v>
      </c>
      <c r="B48" s="35"/>
      <c r="C48" s="35"/>
      <c r="D48" s="35"/>
      <c r="E48" s="52">
        <v>731</v>
      </c>
      <c r="F48" s="57">
        <v>852.63</v>
      </c>
      <c r="G48" s="52">
        <v>852.63</v>
      </c>
      <c r="H48" s="58">
        <v>0</v>
      </c>
      <c r="I48" s="58">
        <v>0</v>
      </c>
      <c r="J48" s="58">
        <v>0</v>
      </c>
      <c r="K48" s="52">
        <v>229839.52</v>
      </c>
      <c r="L48" s="23" t="s">
        <v>104</v>
      </c>
      <c r="M48" s="35"/>
    </row>
    <row r="49" spans="1:13">
      <c r="A49" s="34"/>
      <c r="B49" s="34"/>
      <c r="C49" s="34"/>
      <c r="D49" s="34"/>
      <c r="E49" s="47"/>
      <c r="F49" s="48"/>
      <c r="G49" s="47"/>
      <c r="H49" s="48"/>
      <c r="I49" s="48"/>
      <c r="J49" s="48"/>
      <c r="K49" s="47"/>
      <c r="L49" s="34"/>
      <c r="M49" s="34"/>
    </row>
    <row r="50" spans="1:13">
      <c r="A50" s="44"/>
      <c r="B50" s="44" t="s">
        <v>105</v>
      </c>
      <c r="C50" s="44"/>
      <c r="D50" s="44"/>
      <c r="E50" s="46"/>
      <c r="F50" s="46"/>
      <c r="G50" s="46"/>
      <c r="H50" s="46"/>
      <c r="I50" s="46"/>
      <c r="J50" s="44"/>
      <c r="K50" s="44"/>
      <c r="L50" s="46"/>
      <c r="M50" s="46"/>
    </row>
    <row r="51" spans="1:13">
      <c r="A51" s="45"/>
      <c r="B51" s="44" t="s">
        <v>106</v>
      </c>
      <c r="C51" s="43"/>
      <c r="D51" s="43"/>
      <c r="E51" s="42"/>
      <c r="F51" s="42"/>
      <c r="G51" s="42"/>
      <c r="H51" s="42"/>
      <c r="I51" s="42"/>
      <c r="J51" s="42"/>
      <c r="K51" s="42"/>
      <c r="L51" s="43"/>
      <c r="M51" s="43"/>
    </row>
    <row r="52" spans="1:13" ht="29.25" customHeight="1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1"/>
      <c r="M52" s="41"/>
    </row>
    <row r="53" spans="1:13" ht="18" customHeight="1"/>
  </sheetData>
  <mergeCells count="12">
    <mergeCell ref="L3:M3"/>
    <mergeCell ref="A4:D7"/>
    <mergeCell ref="L4:M7"/>
    <mergeCell ref="F4:J4"/>
    <mergeCell ref="F5:J5"/>
    <mergeCell ref="F32:J32"/>
    <mergeCell ref="L32:M35"/>
    <mergeCell ref="F33:J33"/>
    <mergeCell ref="B8:D8"/>
    <mergeCell ref="L8:M8"/>
    <mergeCell ref="L31:M31"/>
    <mergeCell ref="A32:D35"/>
  </mergeCells>
  <pageMargins left="0.55118110236220474" right="0.35433070866141736" top="0.78740157480314965" bottom="0.56999999999999995" header="0.51181102362204722" footer="0.51181102362204722"/>
  <pageSetup paperSize="9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4"/>
  <sheetViews>
    <sheetView showGridLines="0" topLeftCell="M42" workbookViewId="0">
      <selection activeCell="Q45" sqref="Q45"/>
    </sheetView>
  </sheetViews>
  <sheetFormatPr defaultColWidth="9.140625" defaultRowHeight="21.75"/>
  <cols>
    <col min="1" max="1" width="1.85546875" style="160" customWidth="1"/>
    <col min="2" max="2" width="6.5703125" style="160" customWidth="1"/>
    <col min="3" max="3" width="5.5703125" style="160" customWidth="1"/>
    <col min="4" max="4" width="5" style="160" customWidth="1"/>
    <col min="5" max="5" width="1.5703125" style="160" customWidth="1"/>
    <col min="6" max="16" width="11" style="160" customWidth="1"/>
    <col min="17" max="17" width="9.140625" style="160"/>
    <col min="18" max="18" width="19.140625" style="159" customWidth="1"/>
    <col min="19" max="19" width="2.28515625" style="159" customWidth="1"/>
    <col min="20" max="20" width="5" style="159" customWidth="1"/>
    <col min="21" max="16384" width="9.140625" style="159"/>
  </cols>
  <sheetData>
    <row r="1" spans="1:18" s="167" customFormat="1">
      <c r="A1" s="168"/>
      <c r="B1" s="168" t="s">
        <v>235</v>
      </c>
      <c r="C1" s="229"/>
      <c r="D1" s="168" t="s">
        <v>237</v>
      </c>
      <c r="G1" s="168"/>
      <c r="H1" s="168"/>
      <c r="I1" s="168"/>
      <c r="J1" s="168"/>
      <c r="K1" s="168"/>
      <c r="L1" s="168"/>
      <c r="M1" s="168"/>
      <c r="N1" s="168"/>
      <c r="O1" s="168"/>
      <c r="P1" s="168"/>
      <c r="Q1" s="168"/>
    </row>
    <row r="2" spans="1:18" s="195" customFormat="1">
      <c r="A2" s="196"/>
      <c r="B2" s="168" t="s">
        <v>236</v>
      </c>
      <c r="C2" s="229"/>
      <c r="D2" s="168" t="s">
        <v>238</v>
      </c>
      <c r="G2" s="196"/>
      <c r="H2" s="196"/>
      <c r="I2" s="196"/>
      <c r="J2" s="196"/>
      <c r="K2" s="196"/>
      <c r="L2" s="196"/>
      <c r="M2" s="196"/>
      <c r="N2" s="196"/>
      <c r="O2" s="196"/>
      <c r="P2" s="196"/>
      <c r="Q2" s="196"/>
    </row>
    <row r="3" spans="1:18" s="195" customFormat="1">
      <c r="A3" s="196"/>
      <c r="B3" s="196"/>
      <c r="C3" s="229"/>
      <c r="D3" s="196"/>
      <c r="F3" s="228"/>
      <c r="G3" s="196"/>
      <c r="H3" s="196"/>
      <c r="I3" s="196"/>
      <c r="J3" s="196"/>
      <c r="K3" s="196"/>
      <c r="L3" s="196"/>
      <c r="M3" s="196"/>
      <c r="N3" s="196"/>
      <c r="O3" s="196"/>
      <c r="P3" s="196"/>
      <c r="Q3" s="557" t="s">
        <v>17</v>
      </c>
      <c r="R3" s="557"/>
    </row>
    <row r="4" spans="1:18" s="225" customFormat="1" ht="25.5" customHeight="1">
      <c r="A4" s="558" t="s">
        <v>18</v>
      </c>
      <c r="B4" s="558"/>
      <c r="C4" s="558"/>
      <c r="D4" s="558"/>
      <c r="E4" s="559"/>
      <c r="F4" s="227"/>
      <c r="G4" s="566" t="s">
        <v>241</v>
      </c>
      <c r="H4" s="569" t="s">
        <v>242</v>
      </c>
      <c r="I4" s="566" t="s">
        <v>243</v>
      </c>
      <c r="J4" s="566" t="s">
        <v>244</v>
      </c>
      <c r="K4" s="569" t="s">
        <v>245</v>
      </c>
      <c r="L4" s="569" t="s">
        <v>246</v>
      </c>
      <c r="M4" s="569" t="s">
        <v>247</v>
      </c>
      <c r="N4" s="574" t="s">
        <v>248</v>
      </c>
      <c r="O4" s="574" t="s">
        <v>249</v>
      </c>
      <c r="P4" s="574" t="s">
        <v>250</v>
      </c>
      <c r="Q4" s="528" t="s">
        <v>19</v>
      </c>
      <c r="R4" s="522"/>
    </row>
    <row r="5" spans="1:18" s="225" customFormat="1" ht="25.5" customHeight="1">
      <c r="A5" s="560"/>
      <c r="B5" s="560"/>
      <c r="C5" s="560"/>
      <c r="D5" s="560"/>
      <c r="E5" s="561"/>
      <c r="F5" s="226" t="s">
        <v>2</v>
      </c>
      <c r="G5" s="567"/>
      <c r="H5" s="570"/>
      <c r="I5" s="572"/>
      <c r="J5" s="572"/>
      <c r="K5" s="570"/>
      <c r="L5" s="570"/>
      <c r="M5" s="570"/>
      <c r="N5" s="575"/>
      <c r="O5" s="575"/>
      <c r="P5" s="575"/>
      <c r="Q5" s="529"/>
      <c r="R5" s="524"/>
    </row>
    <row r="6" spans="1:18" s="225" customFormat="1" ht="25.5" customHeight="1">
      <c r="A6" s="560"/>
      <c r="B6" s="560"/>
      <c r="C6" s="560"/>
      <c r="D6" s="560"/>
      <c r="E6" s="561"/>
      <c r="F6" s="226" t="s">
        <v>1</v>
      </c>
      <c r="G6" s="567"/>
      <c r="H6" s="570"/>
      <c r="I6" s="572"/>
      <c r="J6" s="572"/>
      <c r="K6" s="570"/>
      <c r="L6" s="570"/>
      <c r="M6" s="570"/>
      <c r="N6" s="575"/>
      <c r="O6" s="575"/>
      <c r="P6" s="575"/>
      <c r="Q6" s="529"/>
      <c r="R6" s="524"/>
    </row>
    <row r="7" spans="1:18" s="223" customFormat="1" ht="25.5" customHeight="1">
      <c r="A7" s="562"/>
      <c r="B7" s="562"/>
      <c r="C7" s="562"/>
      <c r="D7" s="562"/>
      <c r="E7" s="563"/>
      <c r="F7" s="224"/>
      <c r="G7" s="568"/>
      <c r="H7" s="571"/>
      <c r="I7" s="573"/>
      <c r="J7" s="573"/>
      <c r="K7" s="571"/>
      <c r="L7" s="571"/>
      <c r="M7" s="571"/>
      <c r="N7" s="576"/>
      <c r="O7" s="576"/>
      <c r="P7" s="576"/>
      <c r="Q7" s="535"/>
      <c r="R7" s="533"/>
    </row>
    <row r="8" spans="1:18" s="231" customFormat="1" ht="18" customHeight="1">
      <c r="A8" s="564" t="s">
        <v>15</v>
      </c>
      <c r="B8" s="564"/>
      <c r="C8" s="564"/>
      <c r="D8" s="564"/>
      <c r="E8" s="565"/>
      <c r="F8" s="234">
        <v>3095.5</v>
      </c>
      <c r="G8" s="234">
        <v>172.50000000000003</v>
      </c>
      <c r="H8" s="234">
        <v>153.9</v>
      </c>
      <c r="I8" s="234">
        <v>95.749999999999986</v>
      </c>
      <c r="J8" s="234">
        <v>458.44999999999993</v>
      </c>
      <c r="K8" s="234">
        <v>410.09999999999991</v>
      </c>
      <c r="L8" s="234">
        <v>15.25</v>
      </c>
      <c r="M8" s="234">
        <v>14.7</v>
      </c>
      <c r="N8" s="234">
        <v>39.299999999999997</v>
      </c>
      <c r="O8" s="234">
        <v>0.3</v>
      </c>
      <c r="P8" s="234">
        <v>1735.25</v>
      </c>
      <c r="Q8" s="233" t="s">
        <v>1</v>
      </c>
      <c r="R8" s="232"/>
    </row>
    <row r="9" spans="1:18" s="231" customFormat="1">
      <c r="A9" s="217" t="s">
        <v>41</v>
      </c>
      <c r="B9" s="217"/>
      <c r="C9" s="221"/>
      <c r="D9" s="221"/>
      <c r="E9" s="220"/>
      <c r="F9" s="219">
        <v>89</v>
      </c>
      <c r="G9" s="222">
        <v>7.5</v>
      </c>
      <c r="H9" s="222">
        <v>6.7</v>
      </c>
      <c r="I9" s="222">
        <v>2.1</v>
      </c>
      <c r="J9" s="222">
        <v>11.1</v>
      </c>
      <c r="K9" s="222">
        <v>10.8</v>
      </c>
      <c r="L9" s="222">
        <v>0</v>
      </c>
      <c r="M9" s="222">
        <v>5.5</v>
      </c>
      <c r="N9" s="222">
        <v>0</v>
      </c>
      <c r="O9" s="222">
        <v>0</v>
      </c>
      <c r="P9" s="222">
        <v>45.3</v>
      </c>
      <c r="Q9" s="217" t="s">
        <v>60</v>
      </c>
      <c r="R9" s="232"/>
    </row>
    <row r="10" spans="1:18" s="231" customFormat="1">
      <c r="A10" s="217" t="s">
        <v>42</v>
      </c>
      <c r="B10" s="217"/>
      <c r="C10" s="221"/>
      <c r="D10" s="221"/>
      <c r="E10" s="220"/>
      <c r="F10" s="219">
        <v>117.2</v>
      </c>
      <c r="G10" s="222">
        <v>0</v>
      </c>
      <c r="H10" s="222">
        <v>0</v>
      </c>
      <c r="I10" s="222">
        <v>0</v>
      </c>
      <c r="J10" s="222">
        <v>1</v>
      </c>
      <c r="K10" s="222">
        <v>16.600000000000001</v>
      </c>
      <c r="L10" s="222">
        <v>0</v>
      </c>
      <c r="M10" s="222">
        <v>0</v>
      </c>
      <c r="N10" s="222">
        <v>0</v>
      </c>
      <c r="O10" s="222">
        <v>0</v>
      </c>
      <c r="P10" s="222">
        <v>99.6</v>
      </c>
      <c r="Q10" s="217" t="s">
        <v>61</v>
      </c>
      <c r="R10" s="232"/>
    </row>
    <row r="11" spans="1:18" s="231" customFormat="1">
      <c r="A11" s="217" t="s">
        <v>43</v>
      </c>
      <c r="B11" s="217"/>
      <c r="C11" s="221"/>
      <c r="D11" s="221"/>
      <c r="E11" s="220"/>
      <c r="F11" s="219">
        <v>33.200000000000003</v>
      </c>
      <c r="G11" s="222">
        <v>0</v>
      </c>
      <c r="H11" s="222">
        <v>0</v>
      </c>
      <c r="I11" s="222">
        <v>0</v>
      </c>
      <c r="J11" s="222">
        <v>0</v>
      </c>
      <c r="K11" s="222">
        <v>6.1</v>
      </c>
      <c r="L11" s="222">
        <v>0</v>
      </c>
      <c r="M11" s="222">
        <v>0</v>
      </c>
      <c r="N11" s="222">
        <v>0</v>
      </c>
      <c r="O11" s="222">
        <v>0</v>
      </c>
      <c r="P11" s="222">
        <v>27.1</v>
      </c>
      <c r="Q11" s="217" t="s">
        <v>62</v>
      </c>
      <c r="R11" s="232"/>
    </row>
    <row r="12" spans="1:18" s="231" customFormat="1">
      <c r="A12" s="217" t="s">
        <v>44</v>
      </c>
      <c r="B12" s="217"/>
      <c r="C12" s="221"/>
      <c r="D12" s="221"/>
      <c r="E12" s="220"/>
      <c r="F12" s="219">
        <v>44.7</v>
      </c>
      <c r="G12" s="222">
        <v>1.7</v>
      </c>
      <c r="H12" s="222">
        <v>3.95</v>
      </c>
      <c r="I12" s="222">
        <v>1.4</v>
      </c>
      <c r="J12" s="222">
        <v>9.1</v>
      </c>
      <c r="K12" s="222">
        <v>9.6999999999999993</v>
      </c>
      <c r="L12" s="222">
        <v>1.3</v>
      </c>
      <c r="M12" s="222">
        <v>0</v>
      </c>
      <c r="N12" s="222">
        <v>0</v>
      </c>
      <c r="O12" s="222">
        <v>0</v>
      </c>
      <c r="P12" s="222">
        <v>17.549999999999997</v>
      </c>
      <c r="Q12" s="217" t="s">
        <v>63</v>
      </c>
      <c r="R12" s="232"/>
    </row>
    <row r="13" spans="1:18" s="231" customFormat="1">
      <c r="A13" s="217" t="s">
        <v>45</v>
      </c>
      <c r="B13" s="217"/>
      <c r="C13" s="221"/>
      <c r="D13" s="221"/>
      <c r="E13" s="220"/>
      <c r="F13" s="219">
        <v>62.75</v>
      </c>
      <c r="G13" s="222">
        <v>2.0499999999999998</v>
      </c>
      <c r="H13" s="222">
        <v>3.45</v>
      </c>
      <c r="I13" s="222">
        <v>1.3</v>
      </c>
      <c r="J13" s="222">
        <v>10.25</v>
      </c>
      <c r="K13" s="222">
        <v>15.1</v>
      </c>
      <c r="L13" s="222">
        <v>0.8</v>
      </c>
      <c r="M13" s="222">
        <v>0</v>
      </c>
      <c r="N13" s="222">
        <v>0</v>
      </c>
      <c r="O13" s="222">
        <v>0</v>
      </c>
      <c r="P13" s="222">
        <v>29.8</v>
      </c>
      <c r="Q13" s="217" t="s">
        <v>64</v>
      </c>
      <c r="R13" s="232"/>
    </row>
    <row r="14" spans="1:18" s="231" customFormat="1">
      <c r="A14" s="217" t="s">
        <v>46</v>
      </c>
      <c r="B14" s="217"/>
      <c r="C14" s="221"/>
      <c r="D14" s="221"/>
      <c r="E14" s="220"/>
      <c r="F14" s="219">
        <v>86.5</v>
      </c>
      <c r="G14" s="222">
        <v>0</v>
      </c>
      <c r="H14" s="222">
        <v>0</v>
      </c>
      <c r="I14" s="222">
        <v>0</v>
      </c>
      <c r="J14" s="222">
        <v>18.100000000000001</v>
      </c>
      <c r="K14" s="222">
        <v>3.7</v>
      </c>
      <c r="L14" s="222">
        <v>0</v>
      </c>
      <c r="M14" s="222">
        <v>0</v>
      </c>
      <c r="N14" s="222">
        <v>0</v>
      </c>
      <c r="O14" s="222">
        <v>0</v>
      </c>
      <c r="P14" s="222">
        <v>64.7</v>
      </c>
      <c r="Q14" s="217" t="s">
        <v>65</v>
      </c>
      <c r="R14" s="232"/>
    </row>
    <row r="15" spans="1:18" s="231" customFormat="1">
      <c r="A15" s="217" t="s">
        <v>47</v>
      </c>
      <c r="B15" s="217"/>
      <c r="C15" s="221"/>
      <c r="D15" s="221"/>
      <c r="E15" s="220"/>
      <c r="F15" s="219">
        <v>15.9</v>
      </c>
      <c r="G15" s="222">
        <v>0</v>
      </c>
      <c r="H15" s="222">
        <v>0</v>
      </c>
      <c r="I15" s="222">
        <v>3.9</v>
      </c>
      <c r="J15" s="222">
        <v>5.3</v>
      </c>
      <c r="K15" s="222">
        <v>4.8</v>
      </c>
      <c r="L15" s="222">
        <v>0</v>
      </c>
      <c r="M15" s="222">
        <v>0</v>
      </c>
      <c r="N15" s="222">
        <v>0</v>
      </c>
      <c r="O15" s="222">
        <v>0</v>
      </c>
      <c r="P15" s="222">
        <v>1.9000000000000004</v>
      </c>
      <c r="Q15" s="217" t="s">
        <v>66</v>
      </c>
      <c r="R15" s="232"/>
    </row>
    <row r="16" spans="1:18" s="231" customFormat="1">
      <c r="A16" s="217" t="s">
        <v>48</v>
      </c>
      <c r="B16" s="217"/>
      <c r="C16" s="221"/>
      <c r="D16" s="221"/>
      <c r="E16" s="220"/>
      <c r="F16" s="219">
        <v>76.150000000000006</v>
      </c>
      <c r="G16" s="222">
        <v>9.9499999999999993</v>
      </c>
      <c r="H16" s="222">
        <v>7.65</v>
      </c>
      <c r="I16" s="222">
        <v>0.5</v>
      </c>
      <c r="J16" s="222">
        <v>24.75</v>
      </c>
      <c r="K16" s="222">
        <v>17.95</v>
      </c>
      <c r="L16" s="222">
        <v>0</v>
      </c>
      <c r="M16" s="222">
        <v>0</v>
      </c>
      <c r="N16" s="222">
        <v>0.3</v>
      </c>
      <c r="O16" s="222">
        <v>0</v>
      </c>
      <c r="P16" s="222">
        <v>15.050000000000004</v>
      </c>
      <c r="Q16" s="217" t="s">
        <v>67</v>
      </c>
      <c r="R16" s="232"/>
    </row>
    <row r="17" spans="1:18" s="231" customFormat="1">
      <c r="A17" s="217" t="s">
        <v>49</v>
      </c>
      <c r="B17" s="217"/>
      <c r="C17" s="221"/>
      <c r="D17" s="221"/>
      <c r="E17" s="220"/>
      <c r="F17" s="219">
        <v>44.8</v>
      </c>
      <c r="G17" s="222">
        <v>1.4</v>
      </c>
      <c r="H17" s="222">
        <v>1.1000000000000001</v>
      </c>
      <c r="I17" s="222">
        <v>0</v>
      </c>
      <c r="J17" s="222">
        <v>4.5</v>
      </c>
      <c r="K17" s="222">
        <v>0</v>
      </c>
      <c r="L17" s="222">
        <v>0</v>
      </c>
      <c r="M17" s="222">
        <v>1.3</v>
      </c>
      <c r="N17" s="222">
        <v>0</v>
      </c>
      <c r="O17" s="222">
        <v>0</v>
      </c>
      <c r="P17" s="222">
        <v>36.5</v>
      </c>
      <c r="Q17" s="217" t="s">
        <v>68</v>
      </c>
      <c r="R17" s="232"/>
    </row>
    <row r="18" spans="1:18" s="231" customFormat="1">
      <c r="A18" s="217" t="s">
        <v>50</v>
      </c>
      <c r="B18" s="217"/>
      <c r="C18" s="221"/>
      <c r="D18" s="221"/>
      <c r="E18" s="220"/>
      <c r="F18" s="219">
        <v>34.200000000000003</v>
      </c>
      <c r="G18" s="222">
        <v>4.5</v>
      </c>
      <c r="H18" s="222">
        <v>4.3</v>
      </c>
      <c r="I18" s="222">
        <v>0</v>
      </c>
      <c r="J18" s="222">
        <v>4.5999999999999996</v>
      </c>
      <c r="K18" s="222">
        <v>0.5</v>
      </c>
      <c r="L18" s="222">
        <v>0</v>
      </c>
      <c r="M18" s="222">
        <v>3.4</v>
      </c>
      <c r="N18" s="222">
        <v>0</v>
      </c>
      <c r="O18" s="222">
        <v>0</v>
      </c>
      <c r="P18" s="222">
        <v>16.900000000000006</v>
      </c>
      <c r="Q18" s="217" t="s">
        <v>69</v>
      </c>
      <c r="R18" s="232"/>
    </row>
    <row r="19" spans="1:18" s="231" customFormat="1">
      <c r="A19" s="217" t="s">
        <v>51</v>
      </c>
      <c r="B19" s="217"/>
      <c r="C19" s="221"/>
      <c r="D19" s="221"/>
      <c r="E19" s="220"/>
      <c r="F19" s="219">
        <v>20.3</v>
      </c>
      <c r="G19" s="222">
        <v>3.1</v>
      </c>
      <c r="H19" s="222">
        <v>3</v>
      </c>
      <c r="I19" s="222">
        <v>0.2</v>
      </c>
      <c r="J19" s="222">
        <v>1.9</v>
      </c>
      <c r="K19" s="222">
        <v>3.1</v>
      </c>
      <c r="L19" s="222">
        <v>0.4</v>
      </c>
      <c r="M19" s="222">
        <v>2.6</v>
      </c>
      <c r="N19" s="222">
        <v>0</v>
      </c>
      <c r="O19" s="222">
        <v>0</v>
      </c>
      <c r="P19" s="222">
        <v>6</v>
      </c>
      <c r="Q19" s="217" t="s">
        <v>70</v>
      </c>
      <c r="R19" s="232"/>
    </row>
    <row r="20" spans="1:18" s="231" customFormat="1">
      <c r="A20" s="217" t="s">
        <v>52</v>
      </c>
      <c r="B20" s="217"/>
      <c r="C20" s="221"/>
      <c r="D20" s="221"/>
      <c r="E20" s="220"/>
      <c r="F20" s="219">
        <v>100.9</v>
      </c>
      <c r="G20" s="222">
        <v>6.1</v>
      </c>
      <c r="H20" s="222">
        <v>2.4</v>
      </c>
      <c r="I20" s="222">
        <v>12.5</v>
      </c>
      <c r="J20" s="222">
        <v>21.5</v>
      </c>
      <c r="K20" s="222">
        <v>16.2</v>
      </c>
      <c r="L20" s="222">
        <v>0.4</v>
      </c>
      <c r="M20" s="222">
        <v>0</v>
      </c>
      <c r="N20" s="222">
        <v>4.4000000000000004</v>
      </c>
      <c r="O20" s="222">
        <v>0</v>
      </c>
      <c r="P20" s="222">
        <v>37.400000000000006</v>
      </c>
      <c r="Q20" s="217" t="s">
        <v>71</v>
      </c>
      <c r="R20" s="232"/>
    </row>
    <row r="21" spans="1:18" s="231" customFormat="1">
      <c r="A21" s="217" t="s">
        <v>53</v>
      </c>
      <c r="B21" s="217"/>
      <c r="C21" s="221"/>
      <c r="D21" s="221"/>
      <c r="E21" s="220"/>
      <c r="F21" s="219">
        <v>56.9</v>
      </c>
      <c r="G21" s="222">
        <v>9.1</v>
      </c>
      <c r="H21" s="222">
        <v>7.8</v>
      </c>
      <c r="I21" s="222">
        <v>5.4</v>
      </c>
      <c r="J21" s="222">
        <v>7.4</v>
      </c>
      <c r="K21" s="222">
        <v>5.4</v>
      </c>
      <c r="L21" s="222">
        <v>0</v>
      </c>
      <c r="M21" s="222">
        <v>0</v>
      </c>
      <c r="N21" s="222">
        <v>2.9</v>
      </c>
      <c r="O21" s="222">
        <v>0</v>
      </c>
      <c r="P21" s="222">
        <v>18.900000000000006</v>
      </c>
      <c r="Q21" s="217" t="s">
        <v>72</v>
      </c>
      <c r="R21" s="232"/>
    </row>
    <row r="22" spans="1:18" s="231" customFormat="1">
      <c r="A22" s="217" t="s">
        <v>54</v>
      </c>
      <c r="B22" s="217"/>
      <c r="C22" s="221"/>
      <c r="D22" s="221"/>
      <c r="E22" s="220"/>
      <c r="F22" s="219">
        <v>1042.2</v>
      </c>
      <c r="G22" s="222">
        <v>0</v>
      </c>
      <c r="H22" s="222">
        <v>0</v>
      </c>
      <c r="I22" s="222">
        <v>0</v>
      </c>
      <c r="J22" s="222">
        <v>158.6</v>
      </c>
      <c r="K22" s="222">
        <v>34.4</v>
      </c>
      <c r="L22" s="222">
        <v>0</v>
      </c>
      <c r="M22" s="222">
        <v>0</v>
      </c>
      <c r="N22" s="222">
        <v>0</v>
      </c>
      <c r="O22" s="222">
        <v>0</v>
      </c>
      <c r="P22" s="222">
        <v>849.2</v>
      </c>
      <c r="Q22" s="217" t="s">
        <v>73</v>
      </c>
      <c r="R22" s="232"/>
    </row>
    <row r="23" spans="1:18" s="231" customFormat="1" ht="18" customHeight="1">
      <c r="A23" s="217" t="s">
        <v>55</v>
      </c>
      <c r="B23" s="217"/>
      <c r="C23" s="221"/>
      <c r="D23" s="221"/>
      <c r="E23" s="220"/>
      <c r="F23" s="219">
        <v>83.6</v>
      </c>
      <c r="G23" s="222">
        <v>14.6</v>
      </c>
      <c r="H23" s="222">
        <v>13</v>
      </c>
      <c r="I23" s="222">
        <v>4.7</v>
      </c>
      <c r="J23" s="222">
        <v>11.8</v>
      </c>
      <c r="K23" s="222">
        <v>5</v>
      </c>
      <c r="L23" s="222">
        <v>0</v>
      </c>
      <c r="M23" s="222">
        <v>0</v>
      </c>
      <c r="N23" s="222">
        <v>4.5</v>
      </c>
      <c r="O23" s="222">
        <v>0</v>
      </c>
      <c r="P23" s="222">
        <v>30</v>
      </c>
      <c r="Q23" s="217" t="s">
        <v>74</v>
      </c>
      <c r="R23" s="232"/>
    </row>
    <row r="24" spans="1:18" s="231" customFormat="1" ht="18" customHeight="1">
      <c r="A24" s="217" t="s">
        <v>56</v>
      </c>
      <c r="B24" s="217"/>
      <c r="C24" s="221"/>
      <c r="D24" s="221"/>
      <c r="E24" s="220"/>
      <c r="F24" s="219">
        <v>46.1</v>
      </c>
      <c r="G24" s="222">
        <v>6.7</v>
      </c>
      <c r="H24" s="222">
        <v>6.5</v>
      </c>
      <c r="I24" s="222">
        <v>2.5</v>
      </c>
      <c r="J24" s="222">
        <v>4.9000000000000004</v>
      </c>
      <c r="K24" s="222">
        <v>0</v>
      </c>
      <c r="L24" s="222">
        <v>0</v>
      </c>
      <c r="M24" s="222">
        <v>0</v>
      </c>
      <c r="N24" s="222">
        <v>0</v>
      </c>
      <c r="O24" s="222">
        <v>0</v>
      </c>
      <c r="P24" s="222">
        <v>25.5</v>
      </c>
      <c r="Q24" s="217" t="s">
        <v>75</v>
      </c>
      <c r="R24" s="232"/>
    </row>
    <row r="25" spans="1:18" s="231" customFormat="1" ht="18" customHeight="1">
      <c r="A25" s="217" t="s">
        <v>57</v>
      </c>
      <c r="B25" s="217"/>
      <c r="C25" s="221"/>
      <c r="D25" s="221"/>
      <c r="E25" s="220"/>
      <c r="F25" s="219">
        <v>135</v>
      </c>
      <c r="G25" s="222">
        <v>16.2</v>
      </c>
      <c r="H25" s="222">
        <v>31.3</v>
      </c>
      <c r="I25" s="222">
        <v>15.3</v>
      </c>
      <c r="J25" s="222">
        <v>8.9</v>
      </c>
      <c r="K25" s="222">
        <v>32.5</v>
      </c>
      <c r="L25" s="222">
        <v>8.4</v>
      </c>
      <c r="M25" s="222">
        <v>0.4</v>
      </c>
      <c r="N25" s="222">
        <v>8.1999999999999993</v>
      </c>
      <c r="O25" s="222">
        <v>0.3</v>
      </c>
      <c r="P25" s="222">
        <v>13.500000000000007</v>
      </c>
      <c r="Q25" s="217" t="s">
        <v>76</v>
      </c>
      <c r="R25" s="232"/>
    </row>
    <row r="26" spans="1:18" s="208" customFormat="1" ht="18" customHeight="1">
      <c r="A26" s="217" t="s">
        <v>58</v>
      </c>
      <c r="B26" s="217"/>
      <c r="C26" s="221"/>
      <c r="D26" s="221"/>
      <c r="E26" s="220"/>
      <c r="F26" s="219">
        <v>55.9</v>
      </c>
      <c r="G26" s="222">
        <v>13.6</v>
      </c>
      <c r="H26" s="222">
        <v>5.2</v>
      </c>
      <c r="I26" s="222">
        <v>3.3</v>
      </c>
      <c r="J26" s="222">
        <v>5</v>
      </c>
      <c r="K26" s="222">
        <v>6.4</v>
      </c>
      <c r="L26" s="222">
        <v>0</v>
      </c>
      <c r="M26" s="222">
        <v>0</v>
      </c>
      <c r="N26" s="222">
        <v>1.1000000000000001</v>
      </c>
      <c r="O26" s="222">
        <v>0</v>
      </c>
      <c r="P26" s="222">
        <v>21.299999999999997</v>
      </c>
      <c r="Q26" s="217" t="s">
        <v>77</v>
      </c>
    </row>
    <row r="27" spans="1:18" s="208" customFormat="1" ht="48" customHeight="1">
      <c r="A27" s="217"/>
      <c r="B27" s="217"/>
      <c r="C27" s="221"/>
      <c r="D27" s="221"/>
      <c r="E27" s="221"/>
      <c r="F27" s="230"/>
      <c r="G27" s="230"/>
      <c r="H27" s="230"/>
      <c r="I27" s="230"/>
      <c r="J27" s="230"/>
      <c r="K27" s="230"/>
      <c r="L27" s="230"/>
      <c r="M27" s="230"/>
      <c r="N27" s="230"/>
      <c r="O27" s="230"/>
      <c r="P27" s="230"/>
      <c r="Q27" s="217"/>
    </row>
    <row r="28" spans="1:18" s="208" customFormat="1" ht="36" customHeight="1">
      <c r="A28" s="217"/>
      <c r="B28" s="217"/>
      <c r="C28" s="221"/>
      <c r="D28" s="221"/>
      <c r="E28" s="221"/>
      <c r="F28" s="230"/>
      <c r="G28" s="230"/>
      <c r="H28" s="230"/>
      <c r="I28" s="230"/>
      <c r="J28" s="230"/>
      <c r="K28" s="230"/>
      <c r="L28" s="230"/>
      <c r="M28" s="230"/>
      <c r="N28" s="230"/>
      <c r="O28" s="230"/>
      <c r="P28" s="230"/>
      <c r="Q28" s="217"/>
    </row>
    <row r="29" spans="1:18" s="208" customFormat="1" ht="24" customHeight="1">
      <c r="A29" s="217"/>
      <c r="B29" s="217"/>
      <c r="C29" s="221"/>
      <c r="D29" s="221"/>
      <c r="E29" s="221"/>
      <c r="F29" s="230"/>
      <c r="G29" s="230"/>
      <c r="H29" s="230"/>
      <c r="I29" s="230"/>
      <c r="J29" s="230"/>
      <c r="K29" s="230"/>
      <c r="L29" s="230"/>
      <c r="M29" s="230"/>
      <c r="N29" s="230"/>
      <c r="O29" s="230"/>
      <c r="P29" s="230"/>
      <c r="Q29" s="217"/>
    </row>
    <row r="30" spans="1:18" s="167" customFormat="1" ht="20.45" customHeight="1">
      <c r="A30" s="168"/>
      <c r="B30" s="168" t="s">
        <v>235</v>
      </c>
      <c r="C30" s="229"/>
      <c r="D30" s="168" t="s">
        <v>239</v>
      </c>
      <c r="G30" s="168"/>
      <c r="H30" s="168"/>
      <c r="I30" s="168"/>
      <c r="J30" s="168"/>
      <c r="K30" s="168"/>
      <c r="L30" s="168"/>
      <c r="M30" s="168"/>
      <c r="N30" s="168"/>
      <c r="O30" s="168"/>
      <c r="P30" s="168"/>
      <c r="Q30" s="168"/>
    </row>
    <row r="31" spans="1:18" s="195" customFormat="1">
      <c r="A31" s="196"/>
      <c r="B31" s="168" t="s">
        <v>236</v>
      </c>
      <c r="C31" s="229"/>
      <c r="D31" s="168" t="s">
        <v>240</v>
      </c>
      <c r="G31" s="196"/>
      <c r="H31" s="196"/>
      <c r="I31" s="196"/>
      <c r="J31" s="196"/>
      <c r="K31" s="196"/>
      <c r="L31" s="196"/>
      <c r="M31" s="196"/>
      <c r="N31" s="196"/>
      <c r="O31" s="196"/>
      <c r="P31" s="196"/>
      <c r="Q31" s="196"/>
    </row>
    <row r="32" spans="1:18" s="195" customFormat="1">
      <c r="A32" s="196"/>
      <c r="B32" s="196"/>
      <c r="C32" s="229"/>
      <c r="D32" s="196"/>
      <c r="F32" s="228"/>
      <c r="G32" s="196"/>
      <c r="H32" s="196"/>
      <c r="I32" s="196"/>
      <c r="J32" s="196"/>
      <c r="K32" s="196"/>
      <c r="L32" s="196"/>
      <c r="M32" s="196"/>
      <c r="N32" s="196"/>
      <c r="O32" s="196"/>
      <c r="P32" s="196"/>
      <c r="Q32" s="557" t="s">
        <v>17</v>
      </c>
      <c r="R32" s="557"/>
    </row>
    <row r="33" spans="1:22" s="225" customFormat="1" ht="25.5" customHeight="1">
      <c r="A33" s="558" t="s">
        <v>18</v>
      </c>
      <c r="B33" s="558"/>
      <c r="C33" s="558"/>
      <c r="D33" s="558"/>
      <c r="E33" s="559"/>
      <c r="F33" s="227"/>
      <c r="G33" s="566" t="s">
        <v>241</v>
      </c>
      <c r="H33" s="569" t="s">
        <v>242</v>
      </c>
      <c r="I33" s="566" t="s">
        <v>243</v>
      </c>
      <c r="J33" s="566" t="s">
        <v>244</v>
      </c>
      <c r="K33" s="569" t="s">
        <v>245</v>
      </c>
      <c r="L33" s="569" t="s">
        <v>246</v>
      </c>
      <c r="M33" s="569" t="s">
        <v>247</v>
      </c>
      <c r="N33" s="574" t="s">
        <v>248</v>
      </c>
      <c r="O33" s="574" t="s">
        <v>249</v>
      </c>
      <c r="P33" s="574" t="s">
        <v>250</v>
      </c>
      <c r="Q33" s="528" t="s">
        <v>19</v>
      </c>
      <c r="R33" s="522"/>
    </row>
    <row r="34" spans="1:22" s="225" customFormat="1" ht="25.5" customHeight="1">
      <c r="A34" s="560"/>
      <c r="B34" s="560"/>
      <c r="C34" s="560"/>
      <c r="D34" s="560"/>
      <c r="E34" s="561"/>
      <c r="F34" s="226" t="s">
        <v>2</v>
      </c>
      <c r="G34" s="567"/>
      <c r="H34" s="570"/>
      <c r="I34" s="572"/>
      <c r="J34" s="572"/>
      <c r="K34" s="570"/>
      <c r="L34" s="570"/>
      <c r="M34" s="570"/>
      <c r="N34" s="575"/>
      <c r="O34" s="575"/>
      <c r="P34" s="575"/>
      <c r="Q34" s="529"/>
      <c r="R34" s="524"/>
    </row>
    <row r="35" spans="1:22" s="225" customFormat="1" ht="25.5" customHeight="1">
      <c r="A35" s="560"/>
      <c r="B35" s="560"/>
      <c r="C35" s="560"/>
      <c r="D35" s="560"/>
      <c r="E35" s="561"/>
      <c r="F35" s="226" t="s">
        <v>1</v>
      </c>
      <c r="G35" s="567"/>
      <c r="H35" s="570"/>
      <c r="I35" s="572"/>
      <c r="J35" s="572"/>
      <c r="K35" s="570"/>
      <c r="L35" s="570"/>
      <c r="M35" s="570"/>
      <c r="N35" s="575"/>
      <c r="O35" s="575"/>
      <c r="P35" s="575"/>
      <c r="Q35" s="529"/>
      <c r="R35" s="524"/>
    </row>
    <row r="36" spans="1:22" s="223" customFormat="1" ht="25.5" customHeight="1">
      <c r="A36" s="562"/>
      <c r="B36" s="562"/>
      <c r="C36" s="562"/>
      <c r="D36" s="562"/>
      <c r="E36" s="563"/>
      <c r="F36" s="224"/>
      <c r="G36" s="568"/>
      <c r="H36" s="571"/>
      <c r="I36" s="573"/>
      <c r="J36" s="573"/>
      <c r="K36" s="571"/>
      <c r="L36" s="571"/>
      <c r="M36" s="571"/>
      <c r="N36" s="576"/>
      <c r="O36" s="576"/>
      <c r="P36" s="576"/>
      <c r="Q36" s="535"/>
      <c r="R36" s="533"/>
    </row>
    <row r="37" spans="1:22" s="161" customFormat="1" ht="18" customHeight="1">
      <c r="A37" s="217" t="s">
        <v>59</v>
      </c>
      <c r="B37" s="217"/>
      <c r="C37" s="221"/>
      <c r="D37" s="221"/>
      <c r="E37" s="220"/>
      <c r="F37" s="219">
        <v>30</v>
      </c>
      <c r="G37" s="222">
        <v>0</v>
      </c>
      <c r="H37" s="222">
        <v>4.5</v>
      </c>
      <c r="I37" s="222">
        <v>0</v>
      </c>
      <c r="J37" s="222">
        <v>13.5</v>
      </c>
      <c r="K37" s="222">
        <v>10</v>
      </c>
      <c r="L37" s="222">
        <v>0</v>
      </c>
      <c r="M37" s="222">
        <v>0</v>
      </c>
      <c r="N37" s="222">
        <v>0</v>
      </c>
      <c r="O37" s="222">
        <v>0</v>
      </c>
      <c r="P37" s="222">
        <v>2</v>
      </c>
      <c r="Q37" s="217" t="s">
        <v>78</v>
      </c>
    </row>
    <row r="38" spans="1:22" s="210" customFormat="1">
      <c r="A38" s="217" t="s">
        <v>79</v>
      </c>
      <c r="B38" s="221"/>
      <c r="C38" s="221"/>
      <c r="D38" s="221"/>
      <c r="E38" s="220"/>
      <c r="F38" s="219">
        <v>137.30000000000001</v>
      </c>
      <c r="G38" s="218">
        <v>14</v>
      </c>
      <c r="H38" s="218">
        <v>8</v>
      </c>
      <c r="I38" s="218">
        <v>6.2</v>
      </c>
      <c r="J38" s="218">
        <v>24.8</v>
      </c>
      <c r="K38" s="218">
        <v>38.5</v>
      </c>
      <c r="L38" s="218">
        <v>0</v>
      </c>
      <c r="M38" s="218">
        <v>0</v>
      </c>
      <c r="N38" s="218">
        <v>1.8</v>
      </c>
      <c r="O38" s="218">
        <v>0</v>
      </c>
      <c r="P38" s="218">
        <v>44.000000000000014</v>
      </c>
      <c r="Q38" s="217" t="s">
        <v>92</v>
      </c>
    </row>
    <row r="39" spans="1:22" s="210" customFormat="1">
      <c r="A39" s="217" t="s">
        <v>80</v>
      </c>
      <c r="B39" s="221"/>
      <c r="C39" s="221"/>
      <c r="D39" s="221"/>
      <c r="E39" s="220"/>
      <c r="F39" s="219">
        <v>378.5</v>
      </c>
      <c r="G39" s="218">
        <v>19.5</v>
      </c>
      <c r="H39" s="218">
        <v>9</v>
      </c>
      <c r="I39" s="218">
        <v>10.5</v>
      </c>
      <c r="J39" s="218">
        <v>54</v>
      </c>
      <c r="K39" s="218">
        <v>107</v>
      </c>
      <c r="L39" s="218">
        <v>0</v>
      </c>
      <c r="M39" s="218">
        <v>0</v>
      </c>
      <c r="N39" s="218">
        <v>8.5</v>
      </c>
      <c r="O39" s="218">
        <v>0</v>
      </c>
      <c r="P39" s="218">
        <v>170</v>
      </c>
      <c r="Q39" s="217" t="s">
        <v>93</v>
      </c>
    </row>
    <row r="40" spans="1:22" s="210" customFormat="1">
      <c r="A40" s="217" t="s">
        <v>81</v>
      </c>
      <c r="B40" s="221"/>
      <c r="C40" s="221"/>
      <c r="D40" s="221"/>
      <c r="E40" s="220"/>
      <c r="F40" s="219">
        <v>9</v>
      </c>
      <c r="G40" s="218">
        <v>0.5</v>
      </c>
      <c r="H40" s="218">
        <v>0.4</v>
      </c>
      <c r="I40" s="218">
        <v>0</v>
      </c>
      <c r="J40" s="218">
        <v>0.9</v>
      </c>
      <c r="K40" s="218">
        <v>0</v>
      </c>
      <c r="L40" s="218">
        <v>0</v>
      </c>
      <c r="M40" s="218">
        <v>0.6</v>
      </c>
      <c r="N40" s="218">
        <v>0</v>
      </c>
      <c r="O40" s="218">
        <v>0</v>
      </c>
      <c r="P40" s="218">
        <v>6.6</v>
      </c>
      <c r="Q40" s="217" t="s">
        <v>94</v>
      </c>
    </row>
    <row r="41" spans="1:22" s="210" customFormat="1">
      <c r="A41" s="217" t="s">
        <v>82</v>
      </c>
      <c r="B41" s="221"/>
      <c r="C41" s="221"/>
      <c r="D41" s="221"/>
      <c r="E41" s="220"/>
      <c r="F41" s="219">
        <v>33</v>
      </c>
      <c r="G41" s="218">
        <v>1.55</v>
      </c>
      <c r="H41" s="218">
        <v>1.8</v>
      </c>
      <c r="I41" s="218">
        <v>1</v>
      </c>
      <c r="J41" s="218">
        <v>5.45</v>
      </c>
      <c r="K41" s="218">
        <v>7.9</v>
      </c>
      <c r="L41" s="218">
        <v>0.1</v>
      </c>
      <c r="M41" s="218">
        <v>0</v>
      </c>
      <c r="N41" s="218">
        <v>0</v>
      </c>
      <c r="O41" s="218">
        <v>0</v>
      </c>
      <c r="P41" s="218">
        <v>15.2</v>
      </c>
      <c r="Q41" s="217" t="s">
        <v>95</v>
      </c>
    </row>
    <row r="42" spans="1:22" s="210" customFormat="1">
      <c r="A42" s="217" t="s">
        <v>83</v>
      </c>
      <c r="B42" s="221"/>
      <c r="C42" s="221"/>
      <c r="D42" s="221"/>
      <c r="E42" s="220"/>
      <c r="F42" s="219">
        <v>66.8</v>
      </c>
      <c r="G42" s="218">
        <v>10.1</v>
      </c>
      <c r="H42" s="218">
        <v>8</v>
      </c>
      <c r="I42" s="218">
        <v>4.9000000000000004</v>
      </c>
      <c r="J42" s="218">
        <v>8.5</v>
      </c>
      <c r="K42" s="218">
        <v>6.2</v>
      </c>
      <c r="L42" s="218">
        <v>1</v>
      </c>
      <c r="M42" s="218">
        <v>0</v>
      </c>
      <c r="N42" s="218">
        <v>2.2999999999999998</v>
      </c>
      <c r="O42" s="218">
        <v>0</v>
      </c>
      <c r="P42" s="218">
        <v>25.799999999999997</v>
      </c>
      <c r="Q42" s="217" t="s">
        <v>96</v>
      </c>
    </row>
    <row r="43" spans="1:22" s="210" customFormat="1">
      <c r="A43" s="217" t="s">
        <v>84</v>
      </c>
      <c r="B43" s="221"/>
      <c r="C43" s="221"/>
      <c r="D43" s="221"/>
      <c r="E43" s="220"/>
      <c r="F43" s="219">
        <v>12.6</v>
      </c>
      <c r="G43" s="218">
        <v>0</v>
      </c>
      <c r="H43" s="218">
        <v>0</v>
      </c>
      <c r="I43" s="218">
        <v>2.6</v>
      </c>
      <c r="J43" s="218">
        <v>3</v>
      </c>
      <c r="K43" s="218">
        <v>4.4000000000000004</v>
      </c>
      <c r="L43" s="218">
        <v>0</v>
      </c>
      <c r="M43" s="218">
        <v>0</v>
      </c>
      <c r="N43" s="218">
        <v>0</v>
      </c>
      <c r="O43" s="218">
        <v>0</v>
      </c>
      <c r="P43" s="218">
        <v>2.5999999999999996</v>
      </c>
      <c r="Q43" s="217" t="s">
        <v>97</v>
      </c>
    </row>
    <row r="44" spans="1:22" s="210" customFormat="1">
      <c r="A44" s="217" t="s">
        <v>85</v>
      </c>
      <c r="B44" s="221"/>
      <c r="C44" s="221"/>
      <c r="D44" s="221"/>
      <c r="E44" s="220"/>
      <c r="F44" s="219">
        <v>36</v>
      </c>
      <c r="G44" s="218">
        <v>2</v>
      </c>
      <c r="H44" s="218">
        <v>3</v>
      </c>
      <c r="I44" s="218">
        <v>0</v>
      </c>
      <c r="J44" s="218">
        <v>14</v>
      </c>
      <c r="K44" s="218">
        <v>11</v>
      </c>
      <c r="L44" s="218">
        <v>0</v>
      </c>
      <c r="M44" s="218">
        <v>0</v>
      </c>
      <c r="N44" s="218">
        <v>0</v>
      </c>
      <c r="O44" s="218">
        <v>0</v>
      </c>
      <c r="P44" s="218">
        <v>6</v>
      </c>
      <c r="Q44" s="217" t="s">
        <v>98</v>
      </c>
    </row>
    <row r="45" spans="1:22" s="210" customFormat="1">
      <c r="A45" s="217" t="s">
        <v>86</v>
      </c>
      <c r="B45" s="221"/>
      <c r="C45" s="221"/>
      <c r="D45" s="221"/>
      <c r="E45" s="220"/>
      <c r="F45" s="219">
        <v>31.3</v>
      </c>
      <c r="G45" s="218">
        <v>16.600000000000001</v>
      </c>
      <c r="H45" s="218">
        <v>12.9</v>
      </c>
      <c r="I45" s="218">
        <v>0.6</v>
      </c>
      <c r="J45" s="218">
        <v>0</v>
      </c>
      <c r="K45" s="218">
        <v>1.2</v>
      </c>
      <c r="L45" s="218">
        <v>0</v>
      </c>
      <c r="M45" s="218">
        <v>0</v>
      </c>
      <c r="N45" s="218">
        <v>0</v>
      </c>
      <c r="O45" s="218">
        <v>0</v>
      </c>
      <c r="P45" s="218">
        <v>-1.1102230246251565E-15</v>
      </c>
      <c r="Q45" s="217" t="s">
        <v>99</v>
      </c>
      <c r="R45" s="221"/>
      <c r="S45" s="221"/>
      <c r="T45" s="221"/>
      <c r="U45" s="221"/>
      <c r="V45" s="221"/>
    </row>
    <row r="46" spans="1:22" s="210" customFormat="1">
      <c r="A46" s="217" t="s">
        <v>87</v>
      </c>
      <c r="B46" s="221"/>
      <c r="C46" s="221"/>
      <c r="D46" s="221"/>
      <c r="E46" s="220"/>
      <c r="F46" s="219">
        <v>17.100000000000001</v>
      </c>
      <c r="G46" s="218">
        <v>0.8</v>
      </c>
      <c r="H46" s="218">
        <v>0.7</v>
      </c>
      <c r="I46" s="218">
        <v>0</v>
      </c>
      <c r="J46" s="218">
        <v>0</v>
      </c>
      <c r="K46" s="218">
        <v>0</v>
      </c>
      <c r="L46" s="218">
        <v>0</v>
      </c>
      <c r="M46" s="218">
        <v>0.9</v>
      </c>
      <c r="N46" s="218">
        <v>0</v>
      </c>
      <c r="O46" s="218">
        <v>0</v>
      </c>
      <c r="P46" s="218">
        <v>14.700000000000001</v>
      </c>
      <c r="Q46" s="217" t="s">
        <v>100</v>
      </c>
      <c r="R46" s="221"/>
      <c r="S46" s="221"/>
      <c r="T46" s="221"/>
      <c r="U46" s="221"/>
      <c r="V46" s="221"/>
    </row>
    <row r="47" spans="1:22" s="210" customFormat="1">
      <c r="A47" s="217" t="s">
        <v>88</v>
      </c>
      <c r="B47" s="221"/>
      <c r="C47" s="221"/>
      <c r="D47" s="221"/>
      <c r="E47" s="220"/>
      <c r="F47" s="219">
        <v>57.6</v>
      </c>
      <c r="G47" s="218">
        <v>5.6</v>
      </c>
      <c r="H47" s="218">
        <v>9.8000000000000007</v>
      </c>
      <c r="I47" s="218">
        <v>5.85</v>
      </c>
      <c r="J47" s="218">
        <v>5.0999999999999996</v>
      </c>
      <c r="K47" s="218">
        <v>18.95</v>
      </c>
      <c r="L47" s="218">
        <v>2.85</v>
      </c>
      <c r="M47" s="218">
        <v>0</v>
      </c>
      <c r="N47" s="218">
        <v>0.7</v>
      </c>
      <c r="O47" s="218">
        <v>0</v>
      </c>
      <c r="P47" s="218">
        <v>8.7500000000000018</v>
      </c>
      <c r="Q47" s="217" t="s">
        <v>101</v>
      </c>
    </row>
    <row r="48" spans="1:22" s="210" customFormat="1">
      <c r="A48" s="217" t="s">
        <v>89</v>
      </c>
      <c r="B48" s="221"/>
      <c r="C48" s="221"/>
      <c r="D48" s="221"/>
      <c r="E48" s="220"/>
      <c r="F48" s="219">
        <v>50.15</v>
      </c>
      <c r="G48" s="218">
        <v>2.2999999999999998</v>
      </c>
      <c r="H48" s="218">
        <v>2.15</v>
      </c>
      <c r="I48" s="218">
        <v>4.0999999999999996</v>
      </c>
      <c r="J48" s="218">
        <v>10.9</v>
      </c>
      <c r="K48" s="218">
        <v>12</v>
      </c>
      <c r="L48" s="218">
        <v>0</v>
      </c>
      <c r="M48" s="218">
        <v>0</v>
      </c>
      <c r="N48" s="218">
        <v>2.2999999999999998</v>
      </c>
      <c r="O48" s="218">
        <v>0</v>
      </c>
      <c r="P48" s="218">
        <v>16.400000000000002</v>
      </c>
      <c r="Q48" s="217" t="s">
        <v>102</v>
      </c>
    </row>
    <row r="49" spans="1:22" s="210" customFormat="1">
      <c r="A49" s="217" t="s">
        <v>90</v>
      </c>
      <c r="B49" s="221"/>
      <c r="C49" s="221"/>
      <c r="D49" s="221"/>
      <c r="E49" s="220"/>
      <c r="F49" s="219">
        <v>47.35</v>
      </c>
      <c r="G49" s="218">
        <v>1.1499999999999999</v>
      </c>
      <c r="H49" s="218">
        <v>0.2</v>
      </c>
      <c r="I49" s="218">
        <v>6.9</v>
      </c>
      <c r="J49" s="218">
        <v>8.9</v>
      </c>
      <c r="K49" s="218">
        <v>14.7</v>
      </c>
      <c r="L49" s="218">
        <v>0</v>
      </c>
      <c r="M49" s="218">
        <v>0</v>
      </c>
      <c r="N49" s="218">
        <v>2.2999999999999998</v>
      </c>
      <c r="O49" s="218">
        <v>0</v>
      </c>
      <c r="P49" s="218">
        <v>13.200000000000003</v>
      </c>
      <c r="Q49" s="217" t="s">
        <v>103</v>
      </c>
    </row>
    <row r="50" spans="1:22" s="210" customFormat="1">
      <c r="A50" s="217" t="s">
        <v>91</v>
      </c>
      <c r="B50" s="221"/>
      <c r="C50" s="221"/>
      <c r="D50" s="221"/>
      <c r="E50" s="220"/>
      <c r="F50" s="219">
        <v>73.5</v>
      </c>
      <c r="G50" s="218">
        <v>1.9</v>
      </c>
      <c r="H50" s="218">
        <v>1.6</v>
      </c>
      <c r="I50" s="218">
        <v>0</v>
      </c>
      <c r="J50" s="218">
        <v>14.2</v>
      </c>
      <c r="K50" s="218">
        <v>0</v>
      </c>
      <c r="L50" s="218">
        <v>0</v>
      </c>
      <c r="M50" s="218">
        <v>0</v>
      </c>
      <c r="N50" s="218">
        <v>0</v>
      </c>
      <c r="O50" s="218">
        <v>0</v>
      </c>
      <c r="P50" s="218">
        <v>55.8</v>
      </c>
      <c r="Q50" s="217" t="s">
        <v>104</v>
      </c>
    </row>
    <row r="51" spans="1:22" s="210" customFormat="1" ht="9.75" customHeight="1">
      <c r="A51" s="212"/>
      <c r="B51" s="216"/>
      <c r="C51" s="216"/>
      <c r="D51" s="216"/>
      <c r="E51" s="215"/>
      <c r="F51" s="214"/>
      <c r="G51" s="213"/>
      <c r="H51" s="213"/>
      <c r="I51" s="213"/>
      <c r="J51" s="213"/>
      <c r="K51" s="213"/>
      <c r="L51" s="213"/>
      <c r="M51" s="213"/>
      <c r="N51" s="213"/>
      <c r="O51" s="213"/>
      <c r="P51" s="213"/>
      <c r="Q51" s="212"/>
      <c r="R51" s="211"/>
    </row>
    <row r="52" spans="1:22" ht="9.75" customHeight="1"/>
    <row r="53" spans="1:22" s="208" customFormat="1">
      <c r="A53" s="207"/>
      <c r="B53" s="207" t="s">
        <v>39</v>
      </c>
      <c r="C53" s="207"/>
      <c r="D53" s="207"/>
      <c r="E53" s="207"/>
      <c r="F53" s="209"/>
      <c r="H53" s="207"/>
      <c r="I53" s="207"/>
      <c r="J53" s="207"/>
      <c r="K53" s="207"/>
      <c r="L53" s="207"/>
      <c r="M53" s="207"/>
      <c r="N53" s="207"/>
      <c r="O53" s="207"/>
      <c r="P53" s="207"/>
      <c r="U53" s="159"/>
      <c r="V53" s="159"/>
    </row>
    <row r="54" spans="1:22" s="161" customFormat="1">
      <c r="A54" s="162"/>
      <c r="B54" s="207" t="s">
        <v>40</v>
      </c>
      <c r="F54" s="206"/>
      <c r="G54" s="160"/>
      <c r="H54" s="160"/>
      <c r="I54" s="160"/>
      <c r="J54" s="160"/>
      <c r="K54" s="160"/>
      <c r="L54" s="160"/>
      <c r="M54" s="160"/>
      <c r="N54" s="160"/>
      <c r="O54" s="160"/>
      <c r="P54" s="160"/>
      <c r="U54" s="159"/>
      <c r="V54" s="159"/>
    </row>
  </sheetData>
  <mergeCells count="27">
    <mergeCell ref="P33:P36"/>
    <mergeCell ref="L4:L7"/>
    <mergeCell ref="M4:M7"/>
    <mergeCell ref="N4:N7"/>
    <mergeCell ref="O4:O7"/>
    <mergeCell ref="P4:P7"/>
    <mergeCell ref="H4:H7"/>
    <mergeCell ref="I4:I7"/>
    <mergeCell ref="J4:J7"/>
    <mergeCell ref="K4:K7"/>
    <mergeCell ref="O33:O36"/>
    <mergeCell ref="Q32:R32"/>
    <mergeCell ref="A33:E36"/>
    <mergeCell ref="Q33:R36"/>
    <mergeCell ref="A8:E8"/>
    <mergeCell ref="Q3:R3"/>
    <mergeCell ref="A4:E7"/>
    <mergeCell ref="Q4:R7"/>
    <mergeCell ref="G33:G36"/>
    <mergeCell ref="H33:H36"/>
    <mergeCell ref="I33:I36"/>
    <mergeCell ref="J33:J36"/>
    <mergeCell ref="K33:K36"/>
    <mergeCell ref="L33:L36"/>
    <mergeCell ref="M33:M36"/>
    <mergeCell ref="N33:N36"/>
    <mergeCell ref="G4:G7"/>
  </mergeCells>
  <pageMargins left="0.55118110236220474" right="0" top="1.01" bottom="0.59055118110236227" header="0.51181102362204722" footer="0.51181102362204722"/>
  <pageSetup paperSize="9" scale="85" orientation="landscape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4"/>
  <sheetViews>
    <sheetView showGridLines="0" topLeftCell="K20" workbookViewId="0">
      <selection activeCell="A38" sqref="A38:N38"/>
    </sheetView>
  </sheetViews>
  <sheetFormatPr defaultColWidth="10.28515625" defaultRowHeight="409.6" customHeight="1"/>
  <cols>
    <col min="1" max="1" width="22.42578125" style="271" customWidth="1"/>
    <col min="2" max="2" width="21.42578125" style="271" customWidth="1"/>
    <col min="3" max="3" width="38.5703125" style="271" bestFit="1" customWidth="1"/>
    <col min="4" max="14" width="13" style="271" customWidth="1"/>
    <col min="15" max="15" width="19.85546875" style="271" customWidth="1"/>
    <col min="16" max="16384" width="10.28515625" style="271"/>
  </cols>
  <sheetData>
    <row r="1" spans="1:14" ht="12.75">
      <c r="A1" s="577" t="s">
        <v>272</v>
      </c>
      <c r="B1" s="577"/>
      <c r="C1" s="577"/>
      <c r="D1" s="577"/>
      <c r="E1" s="577"/>
      <c r="F1" s="577"/>
      <c r="G1" s="577"/>
      <c r="H1" s="577"/>
      <c r="I1" s="577"/>
      <c r="J1" s="577"/>
      <c r="K1" s="577"/>
      <c r="L1" s="577"/>
      <c r="M1" s="577"/>
      <c r="N1" s="577"/>
    </row>
    <row r="2" spans="1:14" ht="12.75">
      <c r="A2" s="577" t="s">
        <v>271</v>
      </c>
      <c r="B2" s="577"/>
      <c r="C2" s="577"/>
      <c r="D2" s="577"/>
      <c r="E2" s="577"/>
      <c r="F2" s="577"/>
      <c r="G2" s="577"/>
      <c r="H2" s="577"/>
      <c r="I2" s="577"/>
      <c r="J2" s="577"/>
      <c r="K2" s="577"/>
      <c r="L2" s="577"/>
      <c r="M2" s="577"/>
      <c r="N2" s="577"/>
    </row>
    <row r="3" spans="1:14" ht="12.75">
      <c r="A3" s="577" t="s">
        <v>270</v>
      </c>
      <c r="B3" s="577"/>
      <c r="C3" s="577"/>
      <c r="D3" s="577"/>
      <c r="E3" s="577"/>
      <c r="F3" s="577"/>
      <c r="G3" s="577"/>
      <c r="H3" s="577"/>
      <c r="I3" s="577"/>
      <c r="J3" s="577"/>
      <c r="K3" s="577"/>
      <c r="L3" s="577"/>
      <c r="M3" s="577"/>
      <c r="N3" s="577"/>
    </row>
    <row r="4" spans="1:14" s="280" customFormat="1" ht="23.25" customHeight="1">
      <c r="A4" s="282" t="s">
        <v>269</v>
      </c>
      <c r="B4" s="282" t="s">
        <v>268</v>
      </c>
      <c r="C4" s="282" t="s">
        <v>267</v>
      </c>
      <c r="D4" s="282">
        <v>2550</v>
      </c>
      <c r="E4" s="282">
        <v>2551</v>
      </c>
      <c r="F4" s="282">
        <v>2552</v>
      </c>
      <c r="G4" s="282">
        <v>2553</v>
      </c>
      <c r="H4" s="282">
        <v>2554</v>
      </c>
      <c r="I4" s="282">
        <v>2555</v>
      </c>
      <c r="J4" s="282">
        <v>2556</v>
      </c>
      <c r="K4" s="282">
        <v>2557</v>
      </c>
      <c r="L4" s="281">
        <v>2558</v>
      </c>
      <c r="M4" s="281">
        <v>2559</v>
      </c>
    </row>
    <row r="5" spans="1:14" s="275" customFormat="1" ht="16.5" customHeight="1">
      <c r="A5" s="578" t="s">
        <v>266</v>
      </c>
      <c r="B5" s="578" t="s">
        <v>266</v>
      </c>
      <c r="C5" s="279" t="s">
        <v>263</v>
      </c>
      <c r="D5" s="277">
        <v>151360701.68035099</v>
      </c>
      <c r="E5" s="277">
        <v>151756618.82349601</v>
      </c>
      <c r="F5" s="277">
        <v>151842440.421271</v>
      </c>
      <c r="G5" s="277">
        <v>152331759.16496399</v>
      </c>
      <c r="H5" s="277">
        <v>152349814.296974</v>
      </c>
      <c r="I5" s="277">
        <v>149240057.72018501</v>
      </c>
      <c r="J5" s="277">
        <v>149236232.887557</v>
      </c>
      <c r="K5" s="277">
        <v>149225195.342291</v>
      </c>
      <c r="L5" s="277">
        <v>149242392.667301</v>
      </c>
      <c r="M5" s="276">
        <v>149260157.08760899</v>
      </c>
    </row>
    <row r="6" spans="1:14" s="275" customFormat="1" ht="16.5" customHeight="1">
      <c r="A6" s="578"/>
      <c r="B6" s="578"/>
      <c r="C6" s="278" t="s">
        <v>262</v>
      </c>
      <c r="D6" s="277">
        <v>91298819.868375301</v>
      </c>
      <c r="E6" s="277">
        <v>76026275.061732396</v>
      </c>
      <c r="F6" s="277">
        <v>72756487.457353398</v>
      </c>
      <c r="G6" s="277">
        <v>72982919.6847945</v>
      </c>
      <c r="H6" s="277">
        <v>73007260.328660995</v>
      </c>
      <c r="I6" s="277">
        <v>71598506.663534805</v>
      </c>
      <c r="J6" s="277">
        <v>71641915.901990294</v>
      </c>
      <c r="K6" s="277">
        <v>71655454.072239906</v>
      </c>
      <c r="L6" s="277">
        <v>71676254.984927699</v>
      </c>
      <c r="M6" s="276">
        <v>71703110.921681404</v>
      </c>
    </row>
    <row r="7" spans="1:14" s="275" customFormat="1" ht="16.5" customHeight="1">
      <c r="A7" s="578"/>
      <c r="B7" s="578"/>
      <c r="C7" s="278" t="s">
        <v>261</v>
      </c>
      <c r="D7" s="277">
        <v>64053382.382780701</v>
      </c>
      <c r="E7" s="277">
        <v>44010565.771286897</v>
      </c>
      <c r="F7" s="277">
        <v>42695108.356059499</v>
      </c>
      <c r="G7" s="277">
        <v>42810674.1102449</v>
      </c>
      <c r="H7" s="277">
        <v>42812848.315810002</v>
      </c>
      <c r="I7" s="277">
        <v>41760419.422050402</v>
      </c>
      <c r="J7" s="277">
        <v>41795284.736291103</v>
      </c>
      <c r="K7" s="277">
        <v>41807098.754655197</v>
      </c>
      <c r="L7" s="277">
        <v>41815220.119157702</v>
      </c>
      <c r="M7" s="276">
        <v>41834025.339600801</v>
      </c>
    </row>
    <row r="8" spans="1:14" s="275" customFormat="1" ht="16.5" customHeight="1">
      <c r="A8" s="578"/>
      <c r="B8" s="578"/>
      <c r="C8" s="278" t="s">
        <v>260</v>
      </c>
      <c r="D8" s="277">
        <v>26909560.682785701</v>
      </c>
      <c r="E8" s="277">
        <v>31967082.999284599</v>
      </c>
      <c r="F8" s="277">
        <v>29941653.882331599</v>
      </c>
      <c r="G8" s="277">
        <v>30052756.7998133</v>
      </c>
      <c r="H8" s="277">
        <v>30074444.791326001</v>
      </c>
      <c r="I8" s="277">
        <v>29722294.473767001</v>
      </c>
      <c r="J8" s="277">
        <v>29730842.3825377</v>
      </c>
      <c r="K8" s="277">
        <v>29732517.019541699</v>
      </c>
      <c r="L8" s="277">
        <v>29745118.7171629</v>
      </c>
      <c r="M8" s="276">
        <v>29753067.5316207</v>
      </c>
    </row>
    <row r="9" spans="1:14" s="275" customFormat="1" ht="16.5" customHeight="1">
      <c r="A9" s="578"/>
      <c r="B9" s="578"/>
      <c r="C9" s="278" t="s">
        <v>259</v>
      </c>
      <c r="D9" s="277">
        <v>335876.80280892202</v>
      </c>
      <c r="E9" s="277">
        <v>48626.291160985602</v>
      </c>
      <c r="F9" s="277">
        <v>119725.218962322</v>
      </c>
      <c r="G9" s="277">
        <v>119488.774736306</v>
      </c>
      <c r="H9" s="277">
        <v>119967.221525035</v>
      </c>
      <c r="I9" s="277">
        <v>115792.767717385</v>
      </c>
      <c r="J9" s="277">
        <v>115788.783161491</v>
      </c>
      <c r="K9" s="277">
        <v>115838.298042997</v>
      </c>
      <c r="L9" s="277">
        <v>115916.14860703101</v>
      </c>
      <c r="M9" s="276">
        <v>116018.050459825</v>
      </c>
    </row>
    <row r="10" spans="1:14" s="275" customFormat="1" ht="16.5" customHeight="1">
      <c r="A10" s="578"/>
      <c r="B10" s="578"/>
      <c r="C10" s="278" t="s">
        <v>258</v>
      </c>
      <c r="D10" s="277">
        <v>60061881.811975501</v>
      </c>
      <c r="E10" s="277">
        <v>75730343.761763602</v>
      </c>
      <c r="F10" s="277">
        <v>79085952.963917598</v>
      </c>
      <c r="G10" s="277">
        <v>79348839.480169803</v>
      </c>
      <c r="H10" s="277">
        <v>79342553.968312502</v>
      </c>
      <c r="I10" s="277">
        <v>77641551.056649998</v>
      </c>
      <c r="J10" s="277">
        <v>77594316.985566303</v>
      </c>
      <c r="K10" s="277">
        <v>77569741.2700506</v>
      </c>
      <c r="L10" s="277">
        <v>77566137.682373002</v>
      </c>
      <c r="M10" s="276">
        <v>77557046.165927798</v>
      </c>
    </row>
    <row r="11" spans="1:14" s="275" customFormat="1" ht="16.5" customHeight="1">
      <c r="A11" s="578"/>
      <c r="B11" s="578"/>
      <c r="C11" s="278" t="s">
        <v>257</v>
      </c>
      <c r="D11" s="277">
        <v>28362235.865104198</v>
      </c>
      <c r="E11" s="277">
        <v>28240079.988811601</v>
      </c>
      <c r="F11" s="277">
        <v>30652152.948279601</v>
      </c>
      <c r="G11" s="277">
        <v>30759035.710497301</v>
      </c>
      <c r="H11" s="277">
        <v>30757897.798570801</v>
      </c>
      <c r="I11" s="277">
        <v>29262704.113111898</v>
      </c>
      <c r="J11" s="277">
        <v>29253215.297121</v>
      </c>
      <c r="K11" s="277">
        <v>29243124.4161405</v>
      </c>
      <c r="L11" s="277">
        <v>29241452.497918401</v>
      </c>
      <c r="M11" s="276">
        <v>29238339.116051201</v>
      </c>
    </row>
    <row r="12" spans="1:14" s="275" customFormat="1" ht="16.5" customHeight="1">
      <c r="A12" s="578"/>
      <c r="B12" s="578"/>
      <c r="C12" s="278" t="s">
        <v>256</v>
      </c>
      <c r="D12" s="277">
        <v>796270.51477009803</v>
      </c>
      <c r="E12" s="277">
        <v>977921.77979695401</v>
      </c>
      <c r="F12" s="277">
        <v>722578.49211872404</v>
      </c>
      <c r="G12" s="277">
        <v>726059.26661092695</v>
      </c>
      <c r="H12" s="277">
        <v>725695.44014301198</v>
      </c>
      <c r="I12" s="277">
        <v>704875.80910700106</v>
      </c>
      <c r="J12" s="277">
        <v>704569.10629287397</v>
      </c>
      <c r="K12" s="277">
        <v>704371.64761426905</v>
      </c>
      <c r="L12" s="277">
        <v>704521.80648429005</v>
      </c>
      <c r="M12" s="276">
        <v>704250.53728838696</v>
      </c>
    </row>
    <row r="13" spans="1:14" s="275" customFormat="1" ht="16.5" customHeight="1">
      <c r="A13" s="578"/>
      <c r="B13" s="578"/>
      <c r="C13" s="278" t="s">
        <v>255</v>
      </c>
      <c r="D13" s="277">
        <v>127047.956539615</v>
      </c>
      <c r="E13" s="277">
        <v>29850.6022760669</v>
      </c>
      <c r="F13" s="277">
        <v>51947.8218045291</v>
      </c>
      <c r="G13" s="277">
        <v>51750.733987319501</v>
      </c>
      <c r="H13" s="277">
        <v>53504.178950616202</v>
      </c>
      <c r="I13" s="277">
        <v>52470.641962964597</v>
      </c>
      <c r="J13" s="277">
        <v>52486.467414020997</v>
      </c>
      <c r="K13" s="277">
        <v>52647.841681516598</v>
      </c>
      <c r="L13" s="277">
        <v>52702.596296166601</v>
      </c>
      <c r="M13" s="276">
        <v>52683.217527993504</v>
      </c>
    </row>
    <row r="14" spans="1:14" s="275" customFormat="1" ht="16.5" customHeight="1">
      <c r="A14" s="578"/>
      <c r="B14" s="578"/>
      <c r="C14" s="278" t="s">
        <v>254</v>
      </c>
      <c r="D14" s="277">
        <v>30776327.4755615</v>
      </c>
      <c r="E14" s="277">
        <v>46482491.390878998</v>
      </c>
      <c r="F14" s="277">
        <v>47659273.701714799</v>
      </c>
      <c r="G14" s="277">
        <v>47811993.769074298</v>
      </c>
      <c r="H14" s="277">
        <v>47805456.550648101</v>
      </c>
      <c r="I14" s="277">
        <v>47621500.492468201</v>
      </c>
      <c r="J14" s="277">
        <v>47584046.1147383</v>
      </c>
      <c r="K14" s="277">
        <v>47569597.364614397</v>
      </c>
      <c r="L14" s="277">
        <v>47567460.781674199</v>
      </c>
      <c r="M14" s="276">
        <v>47561773.295060202</v>
      </c>
    </row>
    <row r="15" spans="1:14" s="275" customFormat="1" ht="16.5" customHeight="1">
      <c r="A15" s="578" t="s">
        <v>265</v>
      </c>
      <c r="B15" s="578" t="s">
        <v>265</v>
      </c>
      <c r="C15" s="279" t="s">
        <v>263</v>
      </c>
      <c r="D15" s="277">
        <v>64492754.6736641</v>
      </c>
      <c r="E15" s="277">
        <v>64677306.795175001</v>
      </c>
      <c r="F15" s="277">
        <v>64573619.863053903</v>
      </c>
      <c r="G15" s="277">
        <v>64861743.282125503</v>
      </c>
      <c r="H15" s="277">
        <v>64872161.733085603</v>
      </c>
      <c r="I15" s="277">
        <v>63846932.233430497</v>
      </c>
      <c r="J15" s="277">
        <v>63847741.076711901</v>
      </c>
      <c r="K15" s="277">
        <v>63843705.964438602</v>
      </c>
      <c r="L15" s="277">
        <v>63859852.767147899</v>
      </c>
      <c r="M15" s="276">
        <v>63865821.678934902</v>
      </c>
    </row>
    <row r="16" spans="1:14" s="275" customFormat="1" ht="16.5" customHeight="1">
      <c r="A16" s="578"/>
      <c r="B16" s="578"/>
      <c r="C16" s="278" t="s">
        <v>262</v>
      </c>
      <c r="D16" s="277">
        <v>44479344.297095299</v>
      </c>
      <c r="E16" s="277">
        <v>38708092.144115902</v>
      </c>
      <c r="F16" s="277">
        <v>37461025.639405102</v>
      </c>
      <c r="G16" s="277">
        <v>37625460.907916702</v>
      </c>
      <c r="H16" s="277">
        <v>37633039.926511601</v>
      </c>
      <c r="I16" s="277">
        <v>37023259.5069796</v>
      </c>
      <c r="J16" s="277">
        <v>37056518.433793403</v>
      </c>
      <c r="K16" s="277">
        <v>37060656.227559097</v>
      </c>
      <c r="L16" s="277">
        <v>37073999.447108001</v>
      </c>
      <c r="M16" s="276">
        <v>37084099.597853303</v>
      </c>
    </row>
    <row r="17" spans="1:13" s="275" customFormat="1" ht="16.5" customHeight="1">
      <c r="A17" s="578"/>
      <c r="B17" s="578"/>
      <c r="C17" s="278" t="s">
        <v>261</v>
      </c>
      <c r="D17" s="277">
        <v>31300467.422836602</v>
      </c>
      <c r="E17" s="277">
        <v>22500926.740125898</v>
      </c>
      <c r="F17" s="277">
        <v>21856114.888795</v>
      </c>
      <c r="G17" s="277">
        <v>21936221.794847999</v>
      </c>
      <c r="H17" s="277">
        <v>21934539.011375099</v>
      </c>
      <c r="I17" s="277">
        <v>21619900.612605602</v>
      </c>
      <c r="J17" s="277">
        <v>21649055.955632798</v>
      </c>
      <c r="K17" s="277">
        <v>21653536.587193001</v>
      </c>
      <c r="L17" s="277">
        <v>21661564.8130197</v>
      </c>
      <c r="M17" s="276">
        <v>21667758.550298899</v>
      </c>
    </row>
    <row r="18" spans="1:13" s="275" customFormat="1" ht="16.5" customHeight="1">
      <c r="A18" s="578"/>
      <c r="B18" s="578"/>
      <c r="C18" s="278" t="s">
        <v>260</v>
      </c>
      <c r="D18" s="277">
        <v>12985444.094950899</v>
      </c>
      <c r="E18" s="277">
        <v>16168672.667840499</v>
      </c>
      <c r="F18" s="277">
        <v>15488020.821453599</v>
      </c>
      <c r="G18" s="277">
        <v>15572622.0008591</v>
      </c>
      <c r="H18" s="277">
        <v>15581504.5605831</v>
      </c>
      <c r="I18" s="277">
        <v>15290358.7478071</v>
      </c>
      <c r="J18" s="277">
        <v>15294515.030841</v>
      </c>
      <c r="K18" s="277">
        <v>15294201.1118111</v>
      </c>
      <c r="L18" s="277">
        <v>15299510.041009299</v>
      </c>
      <c r="M18" s="276">
        <v>15303434.9910738</v>
      </c>
    </row>
    <row r="19" spans="1:13" s="275" customFormat="1" ht="16.5" customHeight="1">
      <c r="A19" s="578"/>
      <c r="B19" s="578"/>
      <c r="C19" s="278" t="s">
        <v>259</v>
      </c>
      <c r="D19" s="277">
        <v>193432.77930782599</v>
      </c>
      <c r="E19" s="277">
        <v>38492.736149439697</v>
      </c>
      <c r="F19" s="277">
        <v>116889.929156454</v>
      </c>
      <c r="G19" s="277">
        <v>116617.112209554</v>
      </c>
      <c r="H19" s="277">
        <v>116996.35455336299</v>
      </c>
      <c r="I19" s="277">
        <v>113000.14656696501</v>
      </c>
      <c r="J19" s="277">
        <v>112947.447319712</v>
      </c>
      <c r="K19" s="277">
        <v>112918.52855505999</v>
      </c>
      <c r="L19" s="277">
        <v>112924.593078972</v>
      </c>
      <c r="M19" s="276">
        <v>112906.056480481</v>
      </c>
    </row>
    <row r="20" spans="1:13" s="275" customFormat="1" ht="16.5" customHeight="1">
      <c r="A20" s="578"/>
      <c r="B20" s="578"/>
      <c r="C20" s="278" t="s">
        <v>258</v>
      </c>
      <c r="D20" s="277">
        <v>20013410.376568802</v>
      </c>
      <c r="E20" s="277">
        <v>25969214.651059099</v>
      </c>
      <c r="F20" s="277">
        <v>27112594.223648801</v>
      </c>
      <c r="G20" s="277">
        <v>27236282.374208901</v>
      </c>
      <c r="H20" s="277">
        <v>27239121.806573998</v>
      </c>
      <c r="I20" s="277">
        <v>26823672.726450901</v>
      </c>
      <c r="J20" s="277">
        <v>26791222.642918501</v>
      </c>
      <c r="K20" s="277">
        <v>26783049.736879501</v>
      </c>
      <c r="L20" s="277">
        <v>26785853.320039898</v>
      </c>
      <c r="M20" s="276">
        <v>26781722.0810817</v>
      </c>
    </row>
    <row r="21" spans="1:13" s="275" customFormat="1" ht="16.5" customHeight="1">
      <c r="A21" s="578"/>
      <c r="B21" s="578"/>
      <c r="C21" s="278" t="s">
        <v>257</v>
      </c>
      <c r="D21" s="277">
        <v>5933594.1408997299</v>
      </c>
      <c r="E21" s="277">
        <v>5907921.5731894504</v>
      </c>
      <c r="F21" s="277">
        <v>7809524.1780278301</v>
      </c>
      <c r="G21" s="277">
        <v>7829159.9130030703</v>
      </c>
      <c r="H21" s="277">
        <v>7821802.4284854196</v>
      </c>
      <c r="I21" s="277">
        <v>7667370.77062847</v>
      </c>
      <c r="J21" s="277">
        <v>7664753.1212297902</v>
      </c>
      <c r="K21" s="277">
        <v>7661016.1513480404</v>
      </c>
      <c r="L21" s="277">
        <v>7660292.4071751796</v>
      </c>
      <c r="M21" s="276">
        <v>7657927.2725353502</v>
      </c>
    </row>
    <row r="22" spans="1:13" s="275" customFormat="1" ht="16.5" customHeight="1">
      <c r="A22" s="578"/>
      <c r="B22" s="578"/>
      <c r="C22" s="278" t="s">
        <v>256</v>
      </c>
      <c r="D22" s="277">
        <v>615328.05029644805</v>
      </c>
      <c r="E22" s="277">
        <v>883040.477781186</v>
      </c>
      <c r="F22" s="277">
        <v>588771.64273305296</v>
      </c>
      <c r="G22" s="277">
        <v>593340.13708242204</v>
      </c>
      <c r="H22" s="277">
        <v>593199.36959773803</v>
      </c>
      <c r="I22" s="277">
        <v>585412.76771622396</v>
      </c>
      <c r="J22" s="277">
        <v>585187.89343081601</v>
      </c>
      <c r="K22" s="277">
        <v>584997.96247662802</v>
      </c>
      <c r="L22" s="277">
        <v>585197.16062109603</v>
      </c>
      <c r="M22" s="276">
        <v>584961.71137660998</v>
      </c>
    </row>
    <row r="23" spans="1:13" s="275" customFormat="1" ht="16.5" customHeight="1">
      <c r="A23" s="578"/>
      <c r="B23" s="578"/>
      <c r="C23" s="278" t="s">
        <v>255</v>
      </c>
      <c r="D23" s="277">
        <v>54634.764384461203</v>
      </c>
      <c r="E23" s="277">
        <v>29850.6022760669</v>
      </c>
      <c r="F23" s="277">
        <v>33149.914367404599</v>
      </c>
      <c r="G23" s="277">
        <v>33087.808490232601</v>
      </c>
      <c r="H23" s="277">
        <v>32669.792279719299</v>
      </c>
      <c r="I23" s="277">
        <v>32606.0136004497</v>
      </c>
      <c r="J23" s="277">
        <v>32588.655741911902</v>
      </c>
      <c r="K23" s="277">
        <v>32607.210862936801</v>
      </c>
      <c r="L23" s="277">
        <v>32668.899339637301</v>
      </c>
      <c r="M23" s="276">
        <v>32643.085546540598</v>
      </c>
    </row>
    <row r="24" spans="1:13" s="275" customFormat="1" ht="16.5" customHeight="1">
      <c r="A24" s="578"/>
      <c r="B24" s="578"/>
      <c r="C24" s="278" t="s">
        <v>254</v>
      </c>
      <c r="D24" s="277">
        <v>13409853.4209882</v>
      </c>
      <c r="E24" s="277">
        <v>19148401.997812402</v>
      </c>
      <c r="F24" s="277">
        <v>18681148.488520499</v>
      </c>
      <c r="G24" s="277">
        <v>18780694.515633099</v>
      </c>
      <c r="H24" s="277">
        <v>18791450.216211099</v>
      </c>
      <c r="I24" s="277">
        <v>18538283.174505699</v>
      </c>
      <c r="J24" s="277">
        <v>18508692.972516</v>
      </c>
      <c r="K24" s="277">
        <v>18504428.412191901</v>
      </c>
      <c r="L24" s="277">
        <v>18507694.852903999</v>
      </c>
      <c r="M24" s="276">
        <v>18506190.0116232</v>
      </c>
    </row>
    <row r="25" spans="1:13" s="275" customFormat="1" ht="16.5" customHeight="1">
      <c r="A25" s="578"/>
      <c r="B25" s="578" t="s">
        <v>264</v>
      </c>
      <c r="C25" s="279" t="s">
        <v>263</v>
      </c>
      <c r="D25" s="277">
        <v>8484659.5852559991</v>
      </c>
      <c r="E25" s="277">
        <v>8498371.6756433509</v>
      </c>
      <c r="F25" s="277">
        <v>8484457.7112535108</v>
      </c>
      <c r="G25" s="277">
        <v>8528838.3754943796</v>
      </c>
      <c r="H25" s="277">
        <v>8527240.2254559901</v>
      </c>
      <c r="I25" s="277">
        <v>8382871.3586565396</v>
      </c>
      <c r="J25" s="277">
        <v>8383119.6563886199</v>
      </c>
      <c r="K25" s="277">
        <v>8382550.5039487705</v>
      </c>
      <c r="L25" s="277">
        <v>8385473.0501319896</v>
      </c>
      <c r="M25" s="276">
        <v>8386292.7912927801</v>
      </c>
    </row>
    <row r="26" spans="1:13" s="275" customFormat="1" ht="16.5" customHeight="1">
      <c r="A26" s="578"/>
      <c r="B26" s="578"/>
      <c r="C26" s="278" t="s">
        <v>262</v>
      </c>
      <c r="D26" s="277">
        <v>4520048.5891365102</v>
      </c>
      <c r="E26" s="277">
        <v>3657027.81427621</v>
      </c>
      <c r="F26" s="277">
        <v>3965292.22646457</v>
      </c>
      <c r="G26" s="277">
        <v>3985033.9753606701</v>
      </c>
      <c r="H26" s="277">
        <v>3986062.7008090802</v>
      </c>
      <c r="I26" s="277">
        <v>3919218.6498527699</v>
      </c>
      <c r="J26" s="277">
        <v>3920897.6862261398</v>
      </c>
      <c r="K26" s="277">
        <v>3921712.7013798198</v>
      </c>
      <c r="L26" s="277">
        <v>3922353.3920026999</v>
      </c>
      <c r="M26" s="276">
        <v>3924018.86286713</v>
      </c>
    </row>
    <row r="27" spans="1:13" s="275" customFormat="1" ht="16.5" customHeight="1">
      <c r="A27" s="578"/>
      <c r="B27" s="578"/>
      <c r="C27" s="278" t="s">
        <v>261</v>
      </c>
      <c r="D27" s="277">
        <v>3215418.6146614701</v>
      </c>
      <c r="E27" s="277">
        <v>2185777.3020325899</v>
      </c>
      <c r="F27" s="277">
        <v>2110780.6969226399</v>
      </c>
      <c r="G27" s="277">
        <v>2121078.52981698</v>
      </c>
      <c r="H27" s="277">
        <v>2127463.194925</v>
      </c>
      <c r="I27" s="277">
        <v>2092069.34591043</v>
      </c>
      <c r="J27" s="277">
        <v>2092934.92330686</v>
      </c>
      <c r="K27" s="277">
        <v>2094038.5982628199</v>
      </c>
      <c r="L27" s="277">
        <v>2094885.83968976</v>
      </c>
      <c r="M27" s="276">
        <v>2096156.4617095001</v>
      </c>
    </row>
    <row r="28" spans="1:13" s="275" customFormat="1" ht="16.5" customHeight="1">
      <c r="A28" s="578"/>
      <c r="B28" s="578"/>
      <c r="C28" s="278" t="s">
        <v>260</v>
      </c>
      <c r="D28" s="277">
        <v>1293588.8008690299</v>
      </c>
      <c r="E28" s="277">
        <v>1471250.5122436101</v>
      </c>
      <c r="F28" s="277">
        <v>1791133.0654857799</v>
      </c>
      <c r="G28" s="277">
        <v>1800964.68017495</v>
      </c>
      <c r="H28" s="277">
        <v>1794963.2090711</v>
      </c>
      <c r="I28" s="277">
        <v>1764652.9321451599</v>
      </c>
      <c r="J28" s="277">
        <v>1765494.61407527</v>
      </c>
      <c r="K28" s="277">
        <v>1765266.9001945099</v>
      </c>
      <c r="L28" s="277">
        <v>1765095.9506508999</v>
      </c>
      <c r="M28" s="276">
        <v>1765530.03470736</v>
      </c>
    </row>
    <row r="29" spans="1:13" s="275" customFormat="1" ht="16.5" customHeight="1">
      <c r="A29" s="578"/>
      <c r="B29" s="578"/>
      <c r="C29" s="278" t="s">
        <v>259</v>
      </c>
      <c r="D29" s="277">
        <v>11041.1736060117</v>
      </c>
      <c r="E29" s="277">
        <v>0</v>
      </c>
      <c r="F29" s="277">
        <v>63378.464056146899</v>
      </c>
      <c r="G29" s="277">
        <v>62990.765368743399</v>
      </c>
      <c r="H29" s="277">
        <v>63636.296812981498</v>
      </c>
      <c r="I29" s="277">
        <v>62496.371797174797</v>
      </c>
      <c r="J29" s="277">
        <v>62468.148844009404</v>
      </c>
      <c r="K29" s="277">
        <v>62407.202922486598</v>
      </c>
      <c r="L29" s="277">
        <v>62371.601662050103</v>
      </c>
      <c r="M29" s="276">
        <v>62332.366450277797</v>
      </c>
    </row>
    <row r="30" spans="1:13" s="275" customFormat="1" ht="16.5" customHeight="1">
      <c r="A30" s="578"/>
      <c r="B30" s="578"/>
      <c r="C30" s="278" t="s">
        <v>258</v>
      </c>
      <c r="D30" s="277">
        <v>3964610.9961194801</v>
      </c>
      <c r="E30" s="277">
        <v>4841343.86136714</v>
      </c>
      <c r="F30" s="277">
        <v>4519165.4847889403</v>
      </c>
      <c r="G30" s="277">
        <v>4543804.4001337104</v>
      </c>
      <c r="H30" s="277">
        <v>4541177.5246469099</v>
      </c>
      <c r="I30" s="277">
        <v>4463652.7088037804</v>
      </c>
      <c r="J30" s="277">
        <v>4462221.9701624801</v>
      </c>
      <c r="K30" s="277">
        <v>4460837.8025689498</v>
      </c>
      <c r="L30" s="277">
        <v>4463119.6581292804</v>
      </c>
      <c r="M30" s="276">
        <v>4462273.9284256501</v>
      </c>
    </row>
    <row r="31" spans="1:13" s="275" customFormat="1" ht="16.5" customHeight="1">
      <c r="A31" s="578"/>
      <c r="B31" s="578"/>
      <c r="C31" s="278" t="s">
        <v>257</v>
      </c>
      <c r="D31" s="277">
        <v>2092495.01920857</v>
      </c>
      <c r="E31" s="277">
        <v>2379881.2789871502</v>
      </c>
      <c r="F31" s="277">
        <v>2717010.12343445</v>
      </c>
      <c r="G31" s="277">
        <v>2725727.6247892198</v>
      </c>
      <c r="H31" s="277">
        <v>2720049.6844068002</v>
      </c>
      <c r="I31" s="277">
        <v>2672730.1539814901</v>
      </c>
      <c r="J31" s="277">
        <v>2671210.84591466</v>
      </c>
      <c r="K31" s="277">
        <v>2669728.0148099898</v>
      </c>
      <c r="L31" s="277">
        <v>2669469.00880164</v>
      </c>
      <c r="M31" s="276">
        <v>2668297.08053823</v>
      </c>
    </row>
    <row r="32" spans="1:13" s="275" customFormat="1" ht="16.5" customHeight="1">
      <c r="A32" s="578"/>
      <c r="B32" s="578"/>
      <c r="C32" s="278" t="s">
        <v>256</v>
      </c>
      <c r="D32" s="277">
        <v>149070.900298978</v>
      </c>
      <c r="E32" s="277">
        <v>385394.32902206498</v>
      </c>
      <c r="F32" s="277">
        <v>27556.265293897399</v>
      </c>
      <c r="G32" s="277">
        <v>28381.702736175499</v>
      </c>
      <c r="H32" s="277">
        <v>29805.555368838399</v>
      </c>
      <c r="I32" s="277">
        <v>29336.270415090399</v>
      </c>
      <c r="J32" s="277">
        <v>29372.653334368799</v>
      </c>
      <c r="K32" s="277">
        <v>29352.800238154501</v>
      </c>
      <c r="L32" s="277">
        <v>29351.480614518699</v>
      </c>
      <c r="M32" s="276">
        <v>29337.7811961919</v>
      </c>
    </row>
    <row r="33" spans="1:15" s="275" customFormat="1" ht="16.5" customHeight="1">
      <c r="A33" s="578"/>
      <c r="B33" s="578"/>
      <c r="C33" s="278" t="s">
        <v>255</v>
      </c>
      <c r="D33" s="277">
        <v>9893.7554893331398</v>
      </c>
      <c r="E33" s="277">
        <v>11252.37365103</v>
      </c>
      <c r="F33" s="277">
        <v>0</v>
      </c>
      <c r="G33" s="277">
        <v>54.6813094583596</v>
      </c>
      <c r="H33" s="277">
        <v>54.211346329556399</v>
      </c>
      <c r="I33" s="277">
        <v>146.30128999582701</v>
      </c>
      <c r="J33" s="277">
        <v>146.159313436541</v>
      </c>
      <c r="K33" s="277">
        <v>160.39044950583599</v>
      </c>
      <c r="L33" s="277">
        <v>203.562739726182</v>
      </c>
      <c r="M33" s="276">
        <v>203.38003702108699</v>
      </c>
    </row>
    <row r="34" spans="1:15" s="275" customFormat="1" ht="16.5" customHeight="1">
      <c r="A34" s="578"/>
      <c r="B34" s="578"/>
      <c r="C34" s="278" t="s">
        <v>254</v>
      </c>
      <c r="D34" s="277">
        <v>1713151.3211226</v>
      </c>
      <c r="E34" s="277">
        <v>2064815.8797068901</v>
      </c>
      <c r="F34" s="277">
        <v>1774599.0960605999</v>
      </c>
      <c r="G34" s="277">
        <v>1789640.3912988501</v>
      </c>
      <c r="H34" s="277">
        <v>1791268.0735249401</v>
      </c>
      <c r="I34" s="277">
        <v>1761439.9831172</v>
      </c>
      <c r="J34" s="277">
        <v>1761492.3116000099</v>
      </c>
      <c r="K34" s="277">
        <v>1761596.5970713</v>
      </c>
      <c r="L34" s="277">
        <v>1764095.6059733999</v>
      </c>
      <c r="M34" s="276">
        <v>1764435.6866542101</v>
      </c>
      <c r="N34" s="301"/>
    </row>
    <row r="35" spans="1:15" ht="9" customHeight="1">
      <c r="A35" s="580"/>
      <c r="B35" s="580"/>
      <c r="C35" s="580"/>
      <c r="D35" s="580"/>
      <c r="E35" s="580"/>
      <c r="F35" s="580"/>
      <c r="G35" s="580"/>
      <c r="H35" s="580"/>
      <c r="I35" s="580"/>
      <c r="J35" s="580"/>
      <c r="K35" s="580"/>
      <c r="L35" s="580"/>
      <c r="M35" s="580"/>
      <c r="N35" s="580"/>
      <c r="O35" s="275"/>
    </row>
    <row r="36" spans="1:15" ht="12.75">
      <c r="A36" s="579" t="s">
        <v>253</v>
      </c>
      <c r="B36" s="580"/>
      <c r="C36" s="580"/>
      <c r="D36" s="580"/>
      <c r="E36" s="580"/>
      <c r="F36" s="580"/>
      <c r="G36" s="580"/>
      <c r="H36" s="580"/>
      <c r="I36" s="580"/>
      <c r="J36" s="580"/>
      <c r="K36" s="580"/>
      <c r="L36" s="580"/>
      <c r="M36" s="580"/>
      <c r="N36" s="580"/>
      <c r="O36" s="275"/>
    </row>
    <row r="37" spans="1:15" ht="12.75">
      <c r="A37" s="274"/>
      <c r="B37" s="274"/>
      <c r="C37" s="274"/>
      <c r="D37" s="274"/>
      <c r="E37" s="274"/>
      <c r="F37" s="274"/>
      <c r="G37" s="274"/>
      <c r="H37" s="274"/>
      <c r="I37" s="274"/>
      <c r="J37" s="274"/>
      <c r="K37" s="274"/>
      <c r="L37" s="274"/>
      <c r="M37" s="274"/>
      <c r="N37" s="274"/>
      <c r="O37" s="275"/>
    </row>
    <row r="38" spans="1:15" ht="12.75">
      <c r="A38" s="579"/>
      <c r="B38" s="580"/>
      <c r="C38" s="580"/>
      <c r="D38" s="580"/>
      <c r="E38" s="580"/>
      <c r="F38" s="580"/>
      <c r="G38" s="580"/>
      <c r="H38" s="580"/>
      <c r="I38" s="580"/>
      <c r="J38" s="580"/>
      <c r="K38" s="580"/>
      <c r="L38" s="580"/>
      <c r="M38" s="580"/>
      <c r="N38" s="580"/>
      <c r="O38" s="275"/>
    </row>
    <row r="39" spans="1:15" ht="409.6" customHeight="1">
      <c r="O39" s="275"/>
    </row>
    <row r="42" spans="1:15" ht="12.75">
      <c r="A42" s="273"/>
      <c r="B42" s="273"/>
    </row>
    <row r="43" spans="1:15" ht="12.75">
      <c r="A43" s="272"/>
      <c r="B43" s="272"/>
    </row>
    <row r="44" spans="1:15" ht="12.75">
      <c r="A44" s="273"/>
      <c r="B44" s="272"/>
    </row>
  </sheetData>
  <mergeCells count="11">
    <mergeCell ref="A38:N38"/>
    <mergeCell ref="A35:N35"/>
    <mergeCell ref="A36:N36"/>
    <mergeCell ref="A15:A34"/>
    <mergeCell ref="B15:B24"/>
    <mergeCell ref="B25:B34"/>
    <mergeCell ref="A1:N1"/>
    <mergeCell ref="A2:N2"/>
    <mergeCell ref="A3:N3"/>
    <mergeCell ref="A5:A14"/>
    <mergeCell ref="B5:B14"/>
  </mergeCells>
  <pageMargins left="0.7" right="0.7" top="0.75" bottom="0.75" header="0.3" footer="0.3"/>
  <pageSetup paperSize="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0"/>
  <sheetViews>
    <sheetView showGridLines="0" topLeftCell="H28" workbookViewId="0">
      <selection activeCell="P128" sqref="P128"/>
    </sheetView>
  </sheetViews>
  <sheetFormatPr defaultColWidth="10.28515625" defaultRowHeight="12.75"/>
  <cols>
    <col min="1" max="2" width="22" style="283" bestFit="1" customWidth="1"/>
    <col min="3" max="3" width="44.85546875" style="283" customWidth="1"/>
    <col min="4" max="13" width="13" style="283" customWidth="1"/>
    <col min="14" max="14" width="13.140625" style="283" customWidth="1"/>
    <col min="15" max="16384" width="10.28515625" style="283"/>
  </cols>
  <sheetData>
    <row r="1" spans="1:13" ht="14.25" customHeight="1">
      <c r="A1" s="581" t="s">
        <v>282</v>
      </c>
      <c r="B1" s="581"/>
      <c r="C1" s="581"/>
      <c r="D1" s="581"/>
      <c r="E1" s="581"/>
      <c r="F1" s="581"/>
      <c r="G1" s="581"/>
      <c r="H1" s="581"/>
      <c r="I1" s="581"/>
      <c r="J1" s="581"/>
      <c r="K1" s="581"/>
      <c r="L1" s="581"/>
      <c r="M1" s="581"/>
    </row>
    <row r="2" spans="1:13" ht="14.25" customHeight="1">
      <c r="A2" s="581" t="s">
        <v>281</v>
      </c>
      <c r="B2" s="581"/>
      <c r="C2" s="581"/>
      <c r="D2" s="581"/>
      <c r="E2" s="581"/>
      <c r="F2" s="581"/>
      <c r="G2" s="581"/>
      <c r="H2" s="581"/>
      <c r="I2" s="581"/>
      <c r="J2" s="581"/>
      <c r="K2" s="581"/>
      <c r="L2" s="581"/>
      <c r="M2" s="581"/>
    </row>
    <row r="3" spans="1:13" ht="6.75" customHeight="1">
      <c r="A3" s="291"/>
      <c r="B3" s="291"/>
      <c r="C3" s="291"/>
      <c r="D3" s="291"/>
      <c r="E3" s="291"/>
      <c r="F3" s="291"/>
      <c r="G3" s="291"/>
      <c r="H3" s="291"/>
      <c r="I3" s="291"/>
      <c r="J3" s="291"/>
      <c r="K3" s="291"/>
      <c r="L3" s="291"/>
      <c r="M3" s="291"/>
    </row>
    <row r="4" spans="1:13" s="290" customFormat="1" ht="17.25" customHeight="1">
      <c r="A4" s="292" t="s">
        <v>269</v>
      </c>
      <c r="B4" s="292" t="s">
        <v>268</v>
      </c>
      <c r="C4" s="292" t="s">
        <v>280</v>
      </c>
      <c r="D4" s="293">
        <v>2550</v>
      </c>
      <c r="E4" s="293">
        <v>2551</v>
      </c>
      <c r="F4" s="293">
        <v>2552</v>
      </c>
      <c r="G4" s="293">
        <v>2553</v>
      </c>
      <c r="H4" s="293">
        <v>2554</v>
      </c>
      <c r="I4" s="293">
        <v>2555</v>
      </c>
      <c r="J4" s="293">
        <v>2556</v>
      </c>
      <c r="K4" s="293">
        <v>2557</v>
      </c>
      <c r="L4" s="294">
        <v>2558</v>
      </c>
      <c r="M4" s="294">
        <v>2559</v>
      </c>
    </row>
    <row r="5" spans="1:13" s="284" customFormat="1" ht="17.25" customHeight="1">
      <c r="A5" s="578" t="s">
        <v>266</v>
      </c>
      <c r="B5" s="578" t="s">
        <v>266</v>
      </c>
      <c r="C5" s="279" t="s">
        <v>150</v>
      </c>
      <c r="D5" s="287">
        <v>320696888</v>
      </c>
      <c r="E5" s="287">
        <v>320696888</v>
      </c>
      <c r="F5" s="287">
        <v>320696888</v>
      </c>
      <c r="G5" s="287">
        <v>320696888</v>
      </c>
      <c r="H5" s="287">
        <v>320696888</v>
      </c>
      <c r="I5" s="287">
        <v>320696888</v>
      </c>
      <c r="J5" s="287">
        <v>320696888</v>
      </c>
      <c r="K5" s="287">
        <v>320696888</v>
      </c>
      <c r="L5" s="287">
        <v>320696888</v>
      </c>
      <c r="M5" s="289">
        <v>320696888</v>
      </c>
    </row>
    <row r="6" spans="1:13" s="284" customFormat="1" ht="17.25" customHeight="1">
      <c r="A6" s="578"/>
      <c r="B6" s="578"/>
      <c r="C6" s="288" t="s">
        <v>139</v>
      </c>
      <c r="D6" s="287">
        <v>99157878</v>
      </c>
      <c r="E6" s="287">
        <v>107241030</v>
      </c>
      <c r="F6" s="287">
        <v>107241030</v>
      </c>
      <c r="G6" s="287">
        <v>107241030</v>
      </c>
      <c r="H6" s="287">
        <v>107241030</v>
      </c>
      <c r="I6" s="287">
        <v>107241030</v>
      </c>
      <c r="J6" s="287">
        <v>102119539.56999999</v>
      </c>
      <c r="K6" s="287">
        <v>102285400.65000001</v>
      </c>
      <c r="L6" s="286">
        <v>102240981.84</v>
      </c>
      <c r="M6" s="285">
        <v>102174805.09</v>
      </c>
    </row>
    <row r="7" spans="1:13" s="284" customFormat="1" ht="17.25" customHeight="1">
      <c r="A7" s="578"/>
      <c r="B7" s="578"/>
      <c r="C7" s="288" t="s">
        <v>145</v>
      </c>
      <c r="D7" s="287">
        <v>150615116</v>
      </c>
      <c r="E7" s="287">
        <v>149794208</v>
      </c>
      <c r="F7" s="287">
        <v>149693871</v>
      </c>
      <c r="G7" s="287">
        <v>149416681</v>
      </c>
      <c r="H7" s="287">
        <v>149246428</v>
      </c>
      <c r="I7" s="287">
        <v>149240057.72018501</v>
      </c>
      <c r="J7" s="287">
        <v>149236232.887557</v>
      </c>
      <c r="K7" s="287">
        <v>149225195.342291</v>
      </c>
      <c r="L7" s="286">
        <v>149242392.667301</v>
      </c>
      <c r="M7" s="285">
        <v>149260157.08760899</v>
      </c>
    </row>
    <row r="8" spans="1:13" s="284" customFormat="1" ht="17.25" customHeight="1">
      <c r="A8" s="578"/>
      <c r="B8" s="578"/>
      <c r="C8" s="288" t="s">
        <v>279</v>
      </c>
      <c r="D8" s="287">
        <v>70957848</v>
      </c>
      <c r="E8" s="287">
        <v>70858141</v>
      </c>
      <c r="F8" s="287">
        <v>70603780</v>
      </c>
      <c r="G8" s="287">
        <v>70278004</v>
      </c>
      <c r="H8" s="287">
        <v>69985657</v>
      </c>
      <c r="I8" s="287">
        <v>69967974.711545303</v>
      </c>
      <c r="J8" s="287">
        <v>69964861.753650501</v>
      </c>
      <c r="K8" s="287">
        <v>69958965.355150402</v>
      </c>
      <c r="L8" s="286">
        <v>69964116.406394899</v>
      </c>
      <c r="M8" s="285">
        <v>69959982.863426805</v>
      </c>
    </row>
    <row r="9" spans="1:13" s="284" customFormat="1" ht="17.25" customHeight="1">
      <c r="A9" s="578"/>
      <c r="B9" s="578"/>
      <c r="C9" s="288" t="s">
        <v>278</v>
      </c>
      <c r="D9" s="287">
        <v>31995158</v>
      </c>
      <c r="E9" s="287">
        <v>31814899</v>
      </c>
      <c r="F9" s="287">
        <v>31505582</v>
      </c>
      <c r="G9" s="287">
        <v>31297044</v>
      </c>
      <c r="H9" s="287">
        <v>31149384</v>
      </c>
      <c r="I9" s="287">
        <v>31154879.828053299</v>
      </c>
      <c r="J9" s="287">
        <v>31154000.492726501</v>
      </c>
      <c r="K9" s="287">
        <v>31150032.4982647</v>
      </c>
      <c r="L9" s="286">
        <v>31165915.262668401</v>
      </c>
      <c r="M9" s="285">
        <v>31170295.9878975</v>
      </c>
    </row>
    <row r="10" spans="1:13" s="284" customFormat="1" ht="17.25" customHeight="1">
      <c r="A10" s="578"/>
      <c r="B10" s="578"/>
      <c r="C10" s="288" t="s">
        <v>277</v>
      </c>
      <c r="D10" s="287">
        <v>33229919</v>
      </c>
      <c r="E10" s="287">
        <v>33860168</v>
      </c>
      <c r="F10" s="287">
        <v>34364389</v>
      </c>
      <c r="G10" s="287">
        <v>34717478</v>
      </c>
      <c r="H10" s="287">
        <v>34907433</v>
      </c>
      <c r="I10" s="287">
        <v>34914614.042880297</v>
      </c>
      <c r="J10" s="287">
        <v>34915273.810694396</v>
      </c>
      <c r="K10" s="287">
        <v>34917894.607783698</v>
      </c>
      <c r="L10" s="286">
        <v>34909719.574896999</v>
      </c>
      <c r="M10" s="285">
        <v>34920554.543389201</v>
      </c>
    </row>
    <row r="11" spans="1:13" s="284" customFormat="1" ht="17.25" customHeight="1">
      <c r="A11" s="578"/>
      <c r="B11" s="578"/>
      <c r="C11" s="288" t="s">
        <v>276</v>
      </c>
      <c r="D11" s="287">
        <v>1494228</v>
      </c>
      <c r="E11" s="287">
        <v>1330478</v>
      </c>
      <c r="F11" s="287">
        <v>1344312</v>
      </c>
      <c r="G11" s="287">
        <v>1358027</v>
      </c>
      <c r="H11" s="287">
        <v>1394684</v>
      </c>
      <c r="I11" s="287">
        <v>1397163.33400635</v>
      </c>
      <c r="J11" s="287">
        <v>1398382.6812662899</v>
      </c>
      <c r="K11" s="287">
        <v>1397770.2145559201</v>
      </c>
      <c r="L11" s="286">
        <v>1398973.00592505</v>
      </c>
      <c r="M11" s="285">
        <v>1401592.5230570999</v>
      </c>
    </row>
    <row r="12" spans="1:13" s="284" customFormat="1" ht="17.25" customHeight="1">
      <c r="A12" s="578"/>
      <c r="B12" s="578"/>
      <c r="C12" s="288" t="s">
        <v>275</v>
      </c>
      <c r="D12" s="287">
        <v>12937963</v>
      </c>
      <c r="E12" s="287">
        <v>11930522</v>
      </c>
      <c r="F12" s="287">
        <v>11875808</v>
      </c>
      <c r="G12" s="287">
        <v>11766128</v>
      </c>
      <c r="H12" s="287">
        <v>11809270</v>
      </c>
      <c r="I12" s="287">
        <v>11805425.8036996</v>
      </c>
      <c r="J12" s="287">
        <v>11803714.1492189</v>
      </c>
      <c r="K12" s="287">
        <v>11800532.6665358</v>
      </c>
      <c r="L12" s="286">
        <v>11803668.417415399</v>
      </c>
      <c r="M12" s="285">
        <v>11807731.1698386</v>
      </c>
    </row>
    <row r="13" spans="1:13" s="284" customFormat="1" ht="17.25" customHeight="1">
      <c r="A13" s="578"/>
      <c r="B13" s="578"/>
      <c r="C13" s="288" t="s">
        <v>274</v>
      </c>
      <c r="D13" s="287">
        <v>70923894</v>
      </c>
      <c r="E13" s="287">
        <v>63661650</v>
      </c>
      <c r="F13" s="287">
        <v>63761987</v>
      </c>
      <c r="G13" s="287">
        <v>64039177</v>
      </c>
      <c r="H13" s="287">
        <v>64209430</v>
      </c>
      <c r="I13" s="287">
        <v>64215800.279815197</v>
      </c>
      <c r="J13" s="287">
        <v>69341115.542443499</v>
      </c>
      <c r="K13" s="287">
        <v>69186292.007709503</v>
      </c>
      <c r="L13" s="286">
        <v>69213513.492699295</v>
      </c>
      <c r="M13" s="285">
        <v>69261925.822390795</v>
      </c>
    </row>
    <row r="14" spans="1:13" s="284" customFormat="1" ht="17.25" customHeight="1">
      <c r="A14" s="578" t="s">
        <v>265</v>
      </c>
      <c r="B14" s="578" t="s">
        <v>265</v>
      </c>
      <c r="C14" s="279" t="s">
        <v>150</v>
      </c>
      <c r="D14" s="287">
        <v>105533963</v>
      </c>
      <c r="E14" s="287">
        <v>105533963</v>
      </c>
      <c r="F14" s="287">
        <v>105533963</v>
      </c>
      <c r="G14" s="287">
        <v>105533963</v>
      </c>
      <c r="H14" s="287">
        <v>105533963</v>
      </c>
      <c r="I14" s="287">
        <v>105533963</v>
      </c>
      <c r="J14" s="287">
        <v>105533963</v>
      </c>
      <c r="K14" s="287">
        <v>105533963</v>
      </c>
      <c r="L14" s="286">
        <v>105533963</v>
      </c>
      <c r="M14" s="285">
        <v>105533963</v>
      </c>
    </row>
    <row r="15" spans="1:13" s="284" customFormat="1" ht="17.25" customHeight="1">
      <c r="A15" s="578"/>
      <c r="B15" s="578"/>
      <c r="C15" s="288" t="s">
        <v>139</v>
      </c>
      <c r="D15" s="287">
        <v>15343678</v>
      </c>
      <c r="E15" s="287">
        <v>17222214</v>
      </c>
      <c r="F15" s="287">
        <v>17222214</v>
      </c>
      <c r="G15" s="287">
        <v>17222214</v>
      </c>
      <c r="H15" s="287">
        <v>17222214</v>
      </c>
      <c r="I15" s="287">
        <v>17222214</v>
      </c>
      <c r="J15" s="287">
        <v>15813931.52</v>
      </c>
      <c r="K15" s="287">
        <v>15748932.23</v>
      </c>
      <c r="L15" s="286">
        <v>15660166.449999999</v>
      </c>
      <c r="M15" s="285">
        <v>15647822.539999999</v>
      </c>
    </row>
    <row r="16" spans="1:13" s="284" customFormat="1" ht="17.25" customHeight="1">
      <c r="A16" s="578"/>
      <c r="B16" s="578"/>
      <c r="C16" s="288" t="s">
        <v>145</v>
      </c>
      <c r="D16" s="287">
        <v>64213164</v>
      </c>
      <c r="E16" s="287">
        <v>63765701</v>
      </c>
      <c r="F16" s="287">
        <v>63798450</v>
      </c>
      <c r="G16" s="287">
        <v>63809641</v>
      </c>
      <c r="H16" s="287">
        <v>63848091</v>
      </c>
      <c r="I16" s="287">
        <v>63846932.233430497</v>
      </c>
      <c r="J16" s="287">
        <v>63847741.076711901</v>
      </c>
      <c r="K16" s="287">
        <v>63843705.964438602</v>
      </c>
      <c r="L16" s="286">
        <v>63859852.767147899</v>
      </c>
      <c r="M16" s="285">
        <v>63865821.678934902</v>
      </c>
    </row>
    <row r="17" spans="1:14" s="284" customFormat="1" ht="17.25" customHeight="1">
      <c r="A17" s="578"/>
      <c r="B17" s="578"/>
      <c r="C17" s="288" t="s">
        <v>279</v>
      </c>
      <c r="D17" s="287">
        <v>42779229</v>
      </c>
      <c r="E17" s="287">
        <v>42776754</v>
      </c>
      <c r="F17" s="287">
        <v>42770646</v>
      </c>
      <c r="G17" s="287">
        <v>42763018</v>
      </c>
      <c r="H17" s="287">
        <v>42757780</v>
      </c>
      <c r="I17" s="287">
        <v>42751210.401126102</v>
      </c>
      <c r="J17" s="287">
        <v>42752421.441185802</v>
      </c>
      <c r="K17" s="287">
        <v>42747023.457200997</v>
      </c>
      <c r="L17" s="286">
        <v>42751542.5155062</v>
      </c>
      <c r="M17" s="285">
        <v>42750651.070246197</v>
      </c>
    </row>
    <row r="18" spans="1:14" s="284" customFormat="1" ht="17.25" customHeight="1">
      <c r="A18" s="578"/>
      <c r="B18" s="578"/>
      <c r="C18" s="288" t="s">
        <v>278</v>
      </c>
      <c r="D18" s="287">
        <v>12427007</v>
      </c>
      <c r="E18" s="287">
        <v>12261696</v>
      </c>
      <c r="F18" s="287">
        <v>12114335</v>
      </c>
      <c r="G18" s="287">
        <v>12019431</v>
      </c>
      <c r="H18" s="287">
        <v>11940503</v>
      </c>
      <c r="I18" s="287">
        <v>11941027.9723938</v>
      </c>
      <c r="J18" s="287">
        <v>11940927.889927899</v>
      </c>
      <c r="K18" s="287">
        <v>11939529.693792099</v>
      </c>
      <c r="L18" s="286">
        <v>11946864.677182799</v>
      </c>
      <c r="M18" s="285">
        <v>11948934.160449199</v>
      </c>
    </row>
    <row r="19" spans="1:14" s="284" customFormat="1" ht="17.25" customHeight="1">
      <c r="A19" s="578"/>
      <c r="B19" s="578"/>
      <c r="C19" s="288" t="s">
        <v>277</v>
      </c>
      <c r="D19" s="287">
        <v>3826060</v>
      </c>
      <c r="E19" s="287">
        <v>3991371</v>
      </c>
      <c r="F19" s="287">
        <v>4138730</v>
      </c>
      <c r="G19" s="287">
        <v>4233636</v>
      </c>
      <c r="H19" s="287">
        <v>4310155</v>
      </c>
      <c r="I19" s="287">
        <v>4314750.7866217401</v>
      </c>
      <c r="J19" s="287">
        <v>4315585.3751393696</v>
      </c>
      <c r="K19" s="287">
        <v>4317183.9371232698</v>
      </c>
      <c r="L19" s="286">
        <v>4320900.3672635499</v>
      </c>
      <c r="M19" s="285">
        <v>4324425.7163119698</v>
      </c>
    </row>
    <row r="20" spans="1:14" s="284" customFormat="1" ht="17.25" customHeight="1">
      <c r="A20" s="578"/>
      <c r="B20" s="578"/>
      <c r="C20" s="288" t="s">
        <v>276</v>
      </c>
      <c r="D20" s="287">
        <v>337823</v>
      </c>
      <c r="E20" s="287">
        <v>302553</v>
      </c>
      <c r="F20" s="287">
        <v>301978</v>
      </c>
      <c r="G20" s="287">
        <v>306430</v>
      </c>
      <c r="H20" s="287">
        <v>315872</v>
      </c>
      <c r="I20" s="287">
        <v>316488.45475094102</v>
      </c>
      <c r="J20" s="287">
        <v>317327.40484950098</v>
      </c>
      <c r="K20" s="287">
        <v>317833.24870812998</v>
      </c>
      <c r="L20" s="286">
        <v>317895.625728324</v>
      </c>
      <c r="M20" s="285">
        <v>318111.28584336</v>
      </c>
    </row>
    <row r="21" spans="1:14" s="284" customFormat="1" ht="17.25" customHeight="1">
      <c r="A21" s="578"/>
      <c r="B21" s="578"/>
      <c r="C21" s="288" t="s">
        <v>275</v>
      </c>
      <c r="D21" s="287">
        <v>4843045</v>
      </c>
      <c r="E21" s="287">
        <v>4433327</v>
      </c>
      <c r="F21" s="287">
        <v>4472761</v>
      </c>
      <c r="G21" s="287">
        <v>4487126</v>
      </c>
      <c r="H21" s="287">
        <v>4523781</v>
      </c>
      <c r="I21" s="287">
        <v>4523454.6185378004</v>
      </c>
      <c r="J21" s="287">
        <v>4521478.9656093903</v>
      </c>
      <c r="K21" s="287">
        <v>4522135.6276141396</v>
      </c>
      <c r="L21" s="286">
        <v>4522649.5814669598</v>
      </c>
      <c r="M21" s="285">
        <v>4523699.4460841902</v>
      </c>
    </row>
    <row r="22" spans="1:14" s="284" customFormat="1" ht="17.25" customHeight="1">
      <c r="A22" s="578"/>
      <c r="B22" s="578"/>
      <c r="C22" s="288" t="s">
        <v>274</v>
      </c>
      <c r="D22" s="287">
        <v>25977121</v>
      </c>
      <c r="E22" s="287">
        <v>24546048</v>
      </c>
      <c r="F22" s="287">
        <v>24513299</v>
      </c>
      <c r="G22" s="287">
        <v>24502108</v>
      </c>
      <c r="H22" s="287">
        <v>24463658</v>
      </c>
      <c r="I22" s="287">
        <v>24464816.766569499</v>
      </c>
      <c r="J22" s="287">
        <v>25872290.4032881</v>
      </c>
      <c r="K22" s="287">
        <v>25941324.805561401</v>
      </c>
      <c r="L22" s="286">
        <v>26013943.782852098</v>
      </c>
      <c r="M22" s="285">
        <v>26020318.781065099</v>
      </c>
    </row>
    <row r="23" spans="1:14" s="284" customFormat="1" ht="17.25" customHeight="1">
      <c r="A23" s="578"/>
      <c r="B23" s="578" t="s">
        <v>264</v>
      </c>
      <c r="C23" s="279" t="s">
        <v>150</v>
      </c>
      <c r="D23" s="287">
        <v>12808728</v>
      </c>
      <c r="E23" s="287">
        <v>12808728</v>
      </c>
      <c r="F23" s="287">
        <v>12808728</v>
      </c>
      <c r="G23" s="287">
        <v>12808728</v>
      </c>
      <c r="H23" s="287">
        <v>12808728</v>
      </c>
      <c r="I23" s="287">
        <v>12808728</v>
      </c>
      <c r="J23" s="287">
        <v>12808728</v>
      </c>
      <c r="K23" s="287">
        <v>12808728</v>
      </c>
      <c r="L23" s="286">
        <v>12808728</v>
      </c>
      <c r="M23" s="285">
        <v>12808728</v>
      </c>
    </row>
    <row r="24" spans="1:14" s="284" customFormat="1" ht="17.25" customHeight="1">
      <c r="A24" s="578"/>
      <c r="B24" s="578"/>
      <c r="C24" s="288" t="s">
        <v>139</v>
      </c>
      <c r="D24" s="287">
        <v>1821900</v>
      </c>
      <c r="E24" s="287">
        <v>1957841</v>
      </c>
      <c r="F24" s="287">
        <v>1957841</v>
      </c>
      <c r="G24" s="287">
        <v>1957841</v>
      </c>
      <c r="H24" s="287">
        <v>1957841</v>
      </c>
      <c r="I24" s="287">
        <v>1957841</v>
      </c>
      <c r="J24" s="287">
        <v>1919128.5</v>
      </c>
      <c r="K24" s="287">
        <v>1920525.4</v>
      </c>
      <c r="L24" s="286">
        <v>1929491.88</v>
      </c>
      <c r="M24" s="285">
        <v>1938927.78</v>
      </c>
    </row>
    <row r="25" spans="1:14" s="284" customFormat="1" ht="17.25" customHeight="1">
      <c r="A25" s="578"/>
      <c r="B25" s="578"/>
      <c r="C25" s="288" t="s">
        <v>145</v>
      </c>
      <c r="D25" s="287">
        <v>8717989</v>
      </c>
      <c r="E25" s="287">
        <v>8671970</v>
      </c>
      <c r="F25" s="287">
        <v>8684896</v>
      </c>
      <c r="G25" s="287">
        <v>8313840</v>
      </c>
      <c r="H25" s="287">
        <v>8385082</v>
      </c>
      <c r="I25" s="287">
        <v>8382871.3586565498</v>
      </c>
      <c r="J25" s="287">
        <v>8383119.6563886199</v>
      </c>
      <c r="K25" s="287">
        <v>8382550.5039487705</v>
      </c>
      <c r="L25" s="286">
        <v>8385473.0501319896</v>
      </c>
      <c r="M25" s="285">
        <v>8386292.7912927903</v>
      </c>
    </row>
    <row r="26" spans="1:14" s="284" customFormat="1" ht="17.25" customHeight="1">
      <c r="A26" s="578"/>
      <c r="B26" s="578"/>
      <c r="C26" s="288" t="s">
        <v>279</v>
      </c>
      <c r="D26" s="287">
        <v>4043940</v>
      </c>
      <c r="E26" s="287">
        <v>4063320</v>
      </c>
      <c r="F26" s="287">
        <v>4074529</v>
      </c>
      <c r="G26" s="287">
        <v>4081445</v>
      </c>
      <c r="H26" s="287">
        <v>4086118</v>
      </c>
      <c r="I26" s="287">
        <v>4084094.0521346801</v>
      </c>
      <c r="J26" s="287">
        <v>4084759.6918212799</v>
      </c>
      <c r="K26" s="287">
        <v>4083769.1911659101</v>
      </c>
      <c r="L26" s="286">
        <v>4083706.87644338</v>
      </c>
      <c r="M26" s="285">
        <v>4083956.2062293901</v>
      </c>
    </row>
    <row r="27" spans="1:14" s="284" customFormat="1" ht="17.25" customHeight="1">
      <c r="A27" s="578"/>
      <c r="B27" s="578"/>
      <c r="C27" s="288" t="s">
        <v>278</v>
      </c>
      <c r="D27" s="287">
        <v>4083171</v>
      </c>
      <c r="E27" s="287">
        <v>4062525</v>
      </c>
      <c r="F27" s="287">
        <v>4068204</v>
      </c>
      <c r="G27" s="287">
        <v>3703956</v>
      </c>
      <c r="H27" s="287">
        <v>3751912</v>
      </c>
      <c r="I27" s="287">
        <v>3752349.6366657298</v>
      </c>
      <c r="J27" s="287">
        <v>3752085.2430406301</v>
      </c>
      <c r="K27" s="287">
        <v>3751727.9965338302</v>
      </c>
      <c r="L27" s="286">
        <v>3755118.37462646</v>
      </c>
      <c r="M27" s="285">
        <v>3755489.44724449</v>
      </c>
    </row>
    <row r="28" spans="1:14" s="284" customFormat="1" ht="17.25" customHeight="1">
      <c r="A28" s="578"/>
      <c r="B28" s="578"/>
      <c r="C28" s="288" t="s">
        <v>277</v>
      </c>
      <c r="D28" s="287">
        <v>123791</v>
      </c>
      <c r="E28" s="287">
        <v>116098</v>
      </c>
      <c r="F28" s="287">
        <v>107854</v>
      </c>
      <c r="G28" s="287">
        <v>91161</v>
      </c>
      <c r="H28" s="287">
        <v>105293</v>
      </c>
      <c r="I28" s="287">
        <v>106430.558609441</v>
      </c>
      <c r="J28" s="287">
        <v>106181.378146855</v>
      </c>
      <c r="K28" s="287">
        <v>106479.260287018</v>
      </c>
      <c r="L28" s="286">
        <v>106437.116522624</v>
      </c>
      <c r="M28" s="285">
        <v>106325.515418401</v>
      </c>
    </row>
    <row r="29" spans="1:14" s="284" customFormat="1" ht="17.25" customHeight="1">
      <c r="A29" s="578"/>
      <c r="B29" s="578"/>
      <c r="C29" s="288" t="s">
        <v>276</v>
      </c>
      <c r="D29" s="287">
        <v>44406</v>
      </c>
      <c r="E29" s="287">
        <v>39770</v>
      </c>
      <c r="F29" s="287">
        <v>39694</v>
      </c>
      <c r="G29" s="287">
        <v>40279</v>
      </c>
      <c r="H29" s="287">
        <v>41197</v>
      </c>
      <c r="I29" s="287">
        <v>41312.905038664801</v>
      </c>
      <c r="J29" s="287">
        <v>41448.737771181201</v>
      </c>
      <c r="K29" s="287">
        <v>41430.249489176997</v>
      </c>
      <c r="L29" s="286">
        <v>41426.691062340797</v>
      </c>
      <c r="M29" s="285">
        <v>41533.512511176901</v>
      </c>
    </row>
    <row r="30" spans="1:14" s="284" customFormat="1" ht="17.25" customHeight="1">
      <c r="A30" s="578"/>
      <c r="B30" s="578"/>
      <c r="C30" s="288" t="s">
        <v>275</v>
      </c>
      <c r="D30" s="287">
        <v>422681</v>
      </c>
      <c r="E30" s="287">
        <v>390257</v>
      </c>
      <c r="F30" s="287">
        <v>394615</v>
      </c>
      <c r="G30" s="287">
        <v>396999</v>
      </c>
      <c r="H30" s="287">
        <v>400562</v>
      </c>
      <c r="I30" s="287">
        <v>398684.20620802499</v>
      </c>
      <c r="J30" s="287">
        <v>398644.60560867301</v>
      </c>
      <c r="K30" s="287">
        <v>399143.80647283501</v>
      </c>
      <c r="L30" s="286">
        <v>398783.99147717998</v>
      </c>
      <c r="M30" s="285">
        <v>398988.10988932598</v>
      </c>
    </row>
    <row r="31" spans="1:14" s="284" customFormat="1" ht="17.25" customHeight="1">
      <c r="A31" s="578"/>
      <c r="B31" s="578"/>
      <c r="C31" s="288" t="s">
        <v>274</v>
      </c>
      <c r="D31" s="287">
        <v>2268839</v>
      </c>
      <c r="E31" s="287">
        <v>2178917</v>
      </c>
      <c r="F31" s="287">
        <v>2165991</v>
      </c>
      <c r="G31" s="287">
        <v>2537047</v>
      </c>
      <c r="H31" s="287">
        <v>2465805</v>
      </c>
      <c r="I31" s="287">
        <v>2468015.6413434502</v>
      </c>
      <c r="J31" s="287">
        <v>2506479.8436113801</v>
      </c>
      <c r="K31" s="287">
        <v>2505652.0960512301</v>
      </c>
      <c r="L31" s="286">
        <v>2493763.06986801</v>
      </c>
      <c r="M31" s="285">
        <v>2483507.4287072099</v>
      </c>
    </row>
    <row r="32" spans="1:14" ht="6" customHeight="1">
      <c r="A32" s="581"/>
      <c r="B32" s="581"/>
      <c r="C32" s="581"/>
      <c r="D32" s="581"/>
      <c r="E32" s="581"/>
      <c r="F32" s="581"/>
      <c r="G32" s="581"/>
      <c r="H32" s="581"/>
      <c r="I32" s="581"/>
      <c r="J32" s="581"/>
      <c r="K32" s="581"/>
      <c r="L32" s="581"/>
      <c r="M32" s="581"/>
      <c r="N32" s="284"/>
    </row>
    <row r="33" spans="1:14">
      <c r="A33" s="581" t="s">
        <v>273</v>
      </c>
      <c r="B33" s="581"/>
      <c r="C33" s="581"/>
      <c r="D33" s="581"/>
      <c r="E33" s="581"/>
      <c r="F33" s="581"/>
      <c r="G33" s="581"/>
      <c r="H33" s="581"/>
      <c r="I33" s="581"/>
      <c r="J33" s="581"/>
      <c r="K33" s="581"/>
      <c r="L33" s="581"/>
      <c r="M33" s="581"/>
      <c r="N33" s="284"/>
    </row>
    <row r="34" spans="1:14">
      <c r="A34" s="581" t="s">
        <v>270</v>
      </c>
      <c r="B34" s="581"/>
      <c r="C34" s="581"/>
      <c r="D34" s="581"/>
      <c r="E34" s="581"/>
      <c r="F34" s="581"/>
      <c r="G34" s="581"/>
      <c r="H34" s="581"/>
      <c r="I34" s="581"/>
      <c r="J34" s="581"/>
      <c r="K34" s="581"/>
      <c r="L34" s="581"/>
      <c r="M34" s="581"/>
      <c r="N34" s="284"/>
    </row>
    <row r="35" spans="1:14">
      <c r="N35" s="284"/>
    </row>
    <row r="36" spans="1:14">
      <c r="N36" s="284"/>
    </row>
    <row r="37" spans="1:14">
      <c r="N37" s="284"/>
    </row>
    <row r="38" spans="1:14">
      <c r="N38" s="284"/>
    </row>
    <row r="39" spans="1:14">
      <c r="N39" s="284"/>
    </row>
    <row r="40" spans="1:14">
      <c r="N40" s="284"/>
    </row>
    <row r="41" spans="1:14">
      <c r="N41" s="284"/>
    </row>
    <row r="42" spans="1:14">
      <c r="N42" s="284"/>
    </row>
    <row r="43" spans="1:14">
      <c r="N43" s="284"/>
    </row>
    <row r="44" spans="1:14">
      <c r="N44" s="284"/>
    </row>
    <row r="45" spans="1:14">
      <c r="N45" s="284"/>
    </row>
    <row r="46" spans="1:14">
      <c r="N46" s="284"/>
    </row>
    <row r="47" spans="1:14">
      <c r="N47" s="284"/>
    </row>
    <row r="48" spans="1:14">
      <c r="N48" s="284"/>
    </row>
    <row r="49" spans="14:14">
      <c r="N49" s="284"/>
    </row>
    <row r="50" spans="14:14">
      <c r="N50" s="284"/>
    </row>
    <row r="51" spans="14:14">
      <c r="N51" s="284"/>
    </row>
    <row r="52" spans="14:14">
      <c r="N52" s="284"/>
    </row>
    <row r="53" spans="14:14">
      <c r="N53" s="284"/>
    </row>
    <row r="54" spans="14:14">
      <c r="N54" s="284"/>
    </row>
    <row r="55" spans="14:14">
      <c r="N55" s="284"/>
    </row>
    <row r="56" spans="14:14">
      <c r="N56" s="284"/>
    </row>
    <row r="57" spans="14:14">
      <c r="N57" s="284"/>
    </row>
    <row r="58" spans="14:14">
      <c r="N58" s="284"/>
    </row>
    <row r="59" spans="14:14">
      <c r="N59" s="284"/>
    </row>
    <row r="60" spans="14:14">
      <c r="N60" s="284"/>
    </row>
    <row r="61" spans="14:14">
      <c r="N61" s="284"/>
    </row>
    <row r="62" spans="14:14">
      <c r="N62" s="284"/>
    </row>
    <row r="63" spans="14:14">
      <c r="N63" s="284"/>
    </row>
    <row r="64" spans="14:14">
      <c r="N64" s="284"/>
    </row>
    <row r="65" spans="14:14">
      <c r="N65" s="284"/>
    </row>
    <row r="66" spans="14:14">
      <c r="N66" s="284"/>
    </row>
    <row r="67" spans="14:14">
      <c r="N67" s="284"/>
    </row>
    <row r="68" spans="14:14">
      <c r="N68" s="284"/>
    </row>
    <row r="69" spans="14:14">
      <c r="N69" s="284"/>
    </row>
    <row r="70" spans="14:14">
      <c r="N70" s="284"/>
    </row>
    <row r="71" spans="14:14">
      <c r="N71" s="284"/>
    </row>
    <row r="72" spans="14:14">
      <c r="N72" s="284"/>
    </row>
    <row r="73" spans="14:14">
      <c r="N73" s="284"/>
    </row>
    <row r="74" spans="14:14">
      <c r="N74" s="284"/>
    </row>
    <row r="75" spans="14:14">
      <c r="N75" s="284"/>
    </row>
    <row r="76" spans="14:14">
      <c r="N76" s="284"/>
    </row>
    <row r="77" spans="14:14">
      <c r="N77" s="284"/>
    </row>
    <row r="78" spans="14:14">
      <c r="N78" s="284"/>
    </row>
    <row r="79" spans="14:14">
      <c r="N79" s="284"/>
    </row>
    <row r="80" spans="14:14">
      <c r="N80" s="284"/>
    </row>
    <row r="81" spans="14:14">
      <c r="N81" s="284"/>
    </row>
    <row r="82" spans="14:14">
      <c r="N82" s="284"/>
    </row>
    <row r="83" spans="14:14">
      <c r="N83" s="284"/>
    </row>
    <row r="84" spans="14:14">
      <c r="N84" s="284"/>
    </row>
    <row r="85" spans="14:14">
      <c r="N85" s="284"/>
    </row>
    <row r="86" spans="14:14">
      <c r="N86" s="284"/>
    </row>
    <row r="87" spans="14:14">
      <c r="N87" s="284"/>
    </row>
    <row r="88" spans="14:14">
      <c r="N88" s="284"/>
    </row>
    <row r="89" spans="14:14">
      <c r="N89" s="284"/>
    </row>
    <row r="90" spans="14:14">
      <c r="N90" s="284"/>
    </row>
    <row r="91" spans="14:14">
      <c r="N91" s="284"/>
    </row>
    <row r="92" spans="14:14">
      <c r="N92" s="284"/>
    </row>
    <row r="93" spans="14:14">
      <c r="N93" s="284"/>
    </row>
    <row r="94" spans="14:14">
      <c r="N94" s="284"/>
    </row>
    <row r="95" spans="14:14">
      <c r="N95" s="284"/>
    </row>
    <row r="96" spans="14:14">
      <c r="N96" s="284"/>
    </row>
    <row r="97" spans="14:14">
      <c r="N97" s="284"/>
    </row>
    <row r="98" spans="14:14">
      <c r="N98" s="284"/>
    </row>
    <row r="99" spans="14:14">
      <c r="N99" s="284"/>
    </row>
    <row r="100" spans="14:14">
      <c r="N100" s="284"/>
    </row>
    <row r="101" spans="14:14">
      <c r="N101" s="284"/>
    </row>
    <row r="102" spans="14:14">
      <c r="N102" s="284"/>
    </row>
    <row r="103" spans="14:14">
      <c r="N103" s="284"/>
    </row>
    <row r="104" spans="14:14">
      <c r="N104" s="284"/>
    </row>
    <row r="105" spans="14:14">
      <c r="N105" s="284"/>
    </row>
    <row r="106" spans="14:14">
      <c r="N106" s="284"/>
    </row>
    <row r="107" spans="14:14">
      <c r="N107" s="284"/>
    </row>
    <row r="108" spans="14:14">
      <c r="N108" s="284"/>
    </row>
    <row r="109" spans="14:14">
      <c r="N109" s="284"/>
    </row>
    <row r="110" spans="14:14">
      <c r="N110" s="284"/>
    </row>
    <row r="111" spans="14:14">
      <c r="N111" s="284"/>
    </row>
    <row r="112" spans="14:14">
      <c r="N112" s="284"/>
    </row>
    <row r="113" spans="14:14">
      <c r="N113" s="284"/>
    </row>
    <row r="114" spans="14:14">
      <c r="N114" s="284"/>
    </row>
    <row r="115" spans="14:14">
      <c r="N115" s="284"/>
    </row>
    <row r="116" spans="14:14">
      <c r="N116" s="284"/>
    </row>
    <row r="117" spans="14:14">
      <c r="N117" s="284"/>
    </row>
    <row r="118" spans="14:14">
      <c r="N118" s="284"/>
    </row>
    <row r="119" spans="14:14">
      <c r="N119" s="284"/>
    </row>
    <row r="120" spans="14:14">
      <c r="N120" s="284"/>
    </row>
    <row r="121" spans="14:14">
      <c r="N121" s="284"/>
    </row>
    <row r="122" spans="14:14">
      <c r="N122" s="284"/>
    </row>
    <row r="123" spans="14:14">
      <c r="N123" s="284"/>
    </row>
    <row r="124" spans="14:14">
      <c r="N124" s="284"/>
    </row>
    <row r="125" spans="14:14">
      <c r="N125" s="284"/>
    </row>
    <row r="126" spans="14:14">
      <c r="N126" s="284"/>
    </row>
    <row r="127" spans="14:14">
      <c r="N127" s="284"/>
    </row>
    <row r="128" spans="14:14">
      <c r="N128" s="284"/>
    </row>
    <row r="129" spans="14:14">
      <c r="N129" s="284"/>
    </row>
    <row r="130" spans="14:14">
      <c r="N130" s="284"/>
    </row>
  </sheetData>
  <mergeCells count="10">
    <mergeCell ref="A1:M1"/>
    <mergeCell ref="A2:M2"/>
    <mergeCell ref="A5:A13"/>
    <mergeCell ref="B5:B13"/>
    <mergeCell ref="A34:M34"/>
    <mergeCell ref="A32:M32"/>
    <mergeCell ref="A33:M33"/>
    <mergeCell ref="B23:B31"/>
    <mergeCell ref="A14:A31"/>
    <mergeCell ref="B14:B22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7"/>
  <sheetViews>
    <sheetView topLeftCell="A173" workbookViewId="0">
      <selection activeCell="G181" sqref="G181"/>
    </sheetView>
  </sheetViews>
  <sheetFormatPr defaultRowHeight="21.75"/>
  <cols>
    <col min="4" max="6" width="9.140625" bestFit="1" customWidth="1"/>
    <col min="7" max="7" width="12.42578125" bestFit="1" customWidth="1"/>
    <col min="8" max="8" width="11.42578125" bestFit="1" customWidth="1"/>
  </cols>
  <sheetData>
    <row r="1" spans="1:9">
      <c r="A1" s="582" t="s">
        <v>388</v>
      </c>
      <c r="B1" s="582" t="s">
        <v>18</v>
      </c>
      <c r="C1" s="374" t="s">
        <v>389</v>
      </c>
      <c r="D1" s="374" t="s">
        <v>390</v>
      </c>
      <c r="E1" s="374" t="s">
        <v>391</v>
      </c>
      <c r="F1" s="374" t="s">
        <v>392</v>
      </c>
      <c r="G1" s="374" t="s">
        <v>393</v>
      </c>
      <c r="H1" s="374" t="s">
        <v>394</v>
      </c>
      <c r="I1" s="374" t="s">
        <v>395</v>
      </c>
    </row>
    <row r="2" spans="1:9">
      <c r="A2" s="583"/>
      <c r="B2" s="583"/>
      <c r="C2" s="375" t="s">
        <v>396</v>
      </c>
      <c r="D2" s="375" t="s">
        <v>397</v>
      </c>
      <c r="E2" s="375" t="s">
        <v>397</v>
      </c>
      <c r="F2" s="375" t="s">
        <v>393</v>
      </c>
      <c r="G2" s="375" t="s">
        <v>398</v>
      </c>
      <c r="H2" s="375" t="s">
        <v>399</v>
      </c>
      <c r="I2" s="375" t="s">
        <v>400</v>
      </c>
    </row>
    <row r="3" spans="1:9">
      <c r="A3" s="584"/>
      <c r="B3" s="584"/>
      <c r="C3" s="376"/>
      <c r="D3" s="376"/>
      <c r="E3" s="376"/>
      <c r="F3" s="376" t="s">
        <v>397</v>
      </c>
      <c r="G3" s="376" t="s">
        <v>401</v>
      </c>
      <c r="H3" s="376" t="s">
        <v>401</v>
      </c>
      <c r="I3" s="376" t="s">
        <v>402</v>
      </c>
    </row>
    <row r="4" spans="1:9">
      <c r="A4" s="377">
        <v>1</v>
      </c>
      <c r="B4" s="378" t="s">
        <v>403</v>
      </c>
      <c r="C4" s="379">
        <v>2</v>
      </c>
      <c r="D4" s="379">
        <v>5</v>
      </c>
      <c r="E4" s="379">
        <v>0</v>
      </c>
      <c r="F4" s="379">
        <v>3</v>
      </c>
      <c r="G4" s="380">
        <v>3500</v>
      </c>
      <c r="H4" s="380">
        <v>1166.67</v>
      </c>
      <c r="I4" s="379">
        <v>15</v>
      </c>
    </row>
    <row r="5" spans="1:9">
      <c r="D5" s="166" t="s">
        <v>315</v>
      </c>
      <c r="F5" s="166" t="s">
        <v>191</v>
      </c>
      <c r="G5" s="269" t="s">
        <v>190</v>
      </c>
      <c r="H5" s="267" t="s">
        <v>189</v>
      </c>
    </row>
    <row r="6" spans="1:9">
      <c r="D6" s="337" t="s">
        <v>209</v>
      </c>
      <c r="F6" s="337" t="s">
        <v>208</v>
      </c>
      <c r="G6" s="336" t="s">
        <v>186</v>
      </c>
      <c r="H6" s="335" t="s">
        <v>185</v>
      </c>
    </row>
    <row r="7" spans="1:9">
      <c r="D7" s="379">
        <v>5</v>
      </c>
      <c r="E7" s="379">
        <v>0</v>
      </c>
      <c r="F7" s="379">
        <v>3</v>
      </c>
      <c r="G7" s="380">
        <v>3.5</v>
      </c>
      <c r="H7" s="380">
        <v>1166.67</v>
      </c>
    </row>
    <row r="8" spans="1:9" ht="13.9" customHeight="1">
      <c r="A8" s="585" t="s">
        <v>404</v>
      </c>
      <c r="B8" s="585"/>
      <c r="C8" s="585"/>
      <c r="D8" s="585"/>
      <c r="E8" s="585"/>
      <c r="F8" s="585"/>
      <c r="G8" s="585"/>
      <c r="H8" s="585"/>
      <c r="I8" s="585"/>
    </row>
    <row r="9" spans="1:9">
      <c r="A9" s="582" t="s">
        <v>388</v>
      </c>
      <c r="B9" s="582" t="s">
        <v>18</v>
      </c>
      <c r="C9" s="374" t="s">
        <v>389</v>
      </c>
      <c r="D9" s="374" t="s">
        <v>390</v>
      </c>
      <c r="E9" s="374" t="s">
        <v>391</v>
      </c>
      <c r="F9" s="374" t="s">
        <v>392</v>
      </c>
      <c r="G9" s="374" t="s">
        <v>393</v>
      </c>
      <c r="H9" s="374" t="s">
        <v>394</v>
      </c>
      <c r="I9" s="374" t="s">
        <v>395</v>
      </c>
    </row>
    <row r="10" spans="1:9">
      <c r="A10" s="583"/>
      <c r="B10" s="583"/>
      <c r="C10" s="375" t="s">
        <v>396</v>
      </c>
      <c r="D10" s="375" t="s">
        <v>397</v>
      </c>
      <c r="E10" s="375" t="s">
        <v>397</v>
      </c>
      <c r="F10" s="375" t="s">
        <v>393</v>
      </c>
      <c r="G10" s="375" t="s">
        <v>398</v>
      </c>
      <c r="H10" s="375" t="s">
        <v>399</v>
      </c>
      <c r="I10" s="375" t="s">
        <v>400</v>
      </c>
    </row>
    <row r="11" spans="1:9">
      <c r="A11" s="584"/>
      <c r="B11" s="584"/>
      <c r="C11" s="376"/>
      <c r="D11" s="376"/>
      <c r="E11" s="376"/>
      <c r="F11" s="376" t="s">
        <v>397</v>
      </c>
      <c r="G11" s="376" t="s">
        <v>401</v>
      </c>
      <c r="H11" s="376" t="s">
        <v>401</v>
      </c>
      <c r="I11" s="376" t="s">
        <v>402</v>
      </c>
    </row>
    <row r="12" spans="1:9">
      <c r="A12" s="377">
        <v>1</v>
      </c>
      <c r="B12" s="378" t="s">
        <v>405</v>
      </c>
      <c r="C12" s="379">
        <v>10</v>
      </c>
      <c r="D12" s="379">
        <v>2</v>
      </c>
      <c r="E12" s="379">
        <v>0</v>
      </c>
      <c r="F12" s="379">
        <v>0</v>
      </c>
      <c r="G12" s="379">
        <v>0</v>
      </c>
      <c r="H12" s="379">
        <v>0</v>
      </c>
      <c r="I12" s="379">
        <v>0</v>
      </c>
    </row>
    <row r="13" spans="1:9">
      <c r="A13" s="377">
        <v>2</v>
      </c>
      <c r="B13" s="378" t="s">
        <v>406</v>
      </c>
      <c r="C13" s="379">
        <v>23</v>
      </c>
      <c r="D13" s="379">
        <v>88</v>
      </c>
      <c r="E13" s="379">
        <v>0</v>
      </c>
      <c r="F13" s="379">
        <v>18</v>
      </c>
      <c r="G13" s="380">
        <v>18000</v>
      </c>
      <c r="H13" s="380">
        <v>1000</v>
      </c>
      <c r="I13" s="379">
        <v>30</v>
      </c>
    </row>
    <row r="14" spans="1:9">
      <c r="A14" s="384"/>
      <c r="B14" s="385" t="s">
        <v>407</v>
      </c>
      <c r="C14" s="386">
        <v>33</v>
      </c>
      <c r="D14" s="386">
        <v>90</v>
      </c>
      <c r="E14" s="386">
        <v>0</v>
      </c>
      <c r="F14" s="386">
        <v>18</v>
      </c>
      <c r="G14" s="387">
        <v>18000</v>
      </c>
      <c r="H14" s="387">
        <v>1000</v>
      </c>
      <c r="I14" s="386">
        <v>30</v>
      </c>
    </row>
    <row r="15" spans="1:9" ht="28.15" customHeight="1">
      <c r="A15" s="585" t="s">
        <v>408</v>
      </c>
      <c r="B15" s="585"/>
      <c r="C15" s="585"/>
      <c r="D15" s="585"/>
      <c r="E15" s="585"/>
      <c r="F15" s="585"/>
      <c r="G15" s="585"/>
      <c r="H15" s="585"/>
      <c r="I15" s="585"/>
    </row>
    <row r="16" spans="1:9" ht="28.15" customHeight="1">
      <c r="A16" s="582" t="s">
        <v>388</v>
      </c>
      <c r="B16" s="582" t="s">
        <v>18</v>
      </c>
      <c r="C16" s="374" t="s">
        <v>389</v>
      </c>
      <c r="D16" s="374" t="s">
        <v>390</v>
      </c>
      <c r="E16" s="374" t="s">
        <v>391</v>
      </c>
      <c r="F16" s="374" t="s">
        <v>392</v>
      </c>
      <c r="G16" s="374" t="s">
        <v>393</v>
      </c>
      <c r="H16" s="374" t="s">
        <v>394</v>
      </c>
      <c r="I16" s="374" t="s">
        <v>395</v>
      </c>
    </row>
    <row r="17" spans="1:9" ht="28.15" customHeight="1">
      <c r="A17" s="583"/>
      <c r="B17" s="583"/>
      <c r="C17" s="375" t="s">
        <v>396</v>
      </c>
      <c r="D17" s="375" t="s">
        <v>397</v>
      </c>
      <c r="E17" s="375" t="s">
        <v>397</v>
      </c>
      <c r="F17" s="375" t="s">
        <v>393</v>
      </c>
      <c r="G17" s="375" t="s">
        <v>398</v>
      </c>
      <c r="H17" s="375" t="s">
        <v>399</v>
      </c>
      <c r="I17" s="375" t="s">
        <v>400</v>
      </c>
    </row>
    <row r="18" spans="1:9" ht="28.15" customHeight="1">
      <c r="A18" s="584"/>
      <c r="B18" s="584"/>
      <c r="C18" s="376"/>
      <c r="D18" s="376"/>
      <c r="E18" s="376"/>
      <c r="F18" s="376" t="s">
        <v>397</v>
      </c>
      <c r="G18" s="376" t="s">
        <v>401</v>
      </c>
      <c r="H18" s="376" t="s">
        <v>401</v>
      </c>
      <c r="I18" s="376" t="s">
        <v>402</v>
      </c>
    </row>
    <row r="19" spans="1:9" ht="28.15" customHeight="1">
      <c r="A19" s="377">
        <v>1</v>
      </c>
      <c r="B19" s="378" t="s">
        <v>409</v>
      </c>
      <c r="C19" s="379">
        <v>374</v>
      </c>
      <c r="D19" s="379">
        <v>548</v>
      </c>
      <c r="E19" s="379">
        <v>0</v>
      </c>
      <c r="F19" s="379">
        <v>110</v>
      </c>
      <c r="G19" s="380">
        <v>110000</v>
      </c>
      <c r="H19" s="380">
        <v>1000</v>
      </c>
      <c r="I19" s="379">
        <v>25.45</v>
      </c>
    </row>
    <row r="20" spans="1:9" ht="28.15" customHeight="1">
      <c r="A20" s="377">
        <v>2</v>
      </c>
      <c r="B20" s="378" t="s">
        <v>410</v>
      </c>
      <c r="C20" s="379">
        <v>15</v>
      </c>
      <c r="D20" s="379">
        <v>4</v>
      </c>
      <c r="E20" s="379">
        <v>0</v>
      </c>
      <c r="F20" s="379">
        <v>3</v>
      </c>
      <c r="G20" s="380">
        <v>3000</v>
      </c>
      <c r="H20" s="380">
        <v>1000</v>
      </c>
      <c r="I20" s="379">
        <v>25</v>
      </c>
    </row>
    <row r="21" spans="1:9" ht="28.15" customHeight="1">
      <c r="A21" s="377">
        <v>3</v>
      </c>
      <c r="B21" s="378" t="s">
        <v>405</v>
      </c>
      <c r="C21" s="379">
        <v>120</v>
      </c>
      <c r="D21" s="379">
        <v>9</v>
      </c>
      <c r="E21" s="379">
        <v>0</v>
      </c>
      <c r="F21" s="379">
        <v>0</v>
      </c>
      <c r="G21" s="379">
        <v>0</v>
      </c>
      <c r="H21" s="379">
        <v>0</v>
      </c>
      <c r="I21" s="379">
        <v>0</v>
      </c>
    </row>
    <row r="22" spans="1:9" ht="28.15" customHeight="1">
      <c r="A22" s="377">
        <v>4</v>
      </c>
      <c r="B22" s="378" t="s">
        <v>411</v>
      </c>
      <c r="C22" s="379">
        <v>10</v>
      </c>
      <c r="D22" s="379">
        <v>70</v>
      </c>
      <c r="E22" s="379">
        <v>0</v>
      </c>
      <c r="F22" s="379">
        <v>50</v>
      </c>
      <c r="G22" s="380">
        <v>150000</v>
      </c>
      <c r="H22" s="380">
        <v>3000</v>
      </c>
      <c r="I22" s="379">
        <v>36</v>
      </c>
    </row>
    <row r="23" spans="1:9" ht="28.15" customHeight="1">
      <c r="A23" s="377">
        <v>5</v>
      </c>
      <c r="B23" s="378" t="s">
        <v>403</v>
      </c>
      <c r="C23" s="379">
        <v>22</v>
      </c>
      <c r="D23" s="379">
        <v>100</v>
      </c>
      <c r="E23" s="379">
        <v>0</v>
      </c>
      <c r="F23" s="379">
        <v>60</v>
      </c>
      <c r="G23" s="380">
        <v>54000</v>
      </c>
      <c r="H23" s="379">
        <v>900</v>
      </c>
      <c r="I23" s="379">
        <v>20</v>
      </c>
    </row>
    <row r="24" spans="1:9" ht="28.15" customHeight="1">
      <c r="A24" s="377">
        <v>6</v>
      </c>
      <c r="B24" s="378" t="s">
        <v>406</v>
      </c>
      <c r="C24" s="379">
        <v>30</v>
      </c>
      <c r="D24" s="379">
        <v>143</v>
      </c>
      <c r="E24" s="379">
        <v>0</v>
      </c>
      <c r="F24" s="379">
        <v>18</v>
      </c>
      <c r="G24" s="380">
        <v>30000</v>
      </c>
      <c r="H24" s="380">
        <v>1666.67</v>
      </c>
      <c r="I24" s="379">
        <v>18</v>
      </c>
    </row>
    <row r="25" spans="1:9" ht="28.15" customHeight="1">
      <c r="A25" s="377">
        <v>7</v>
      </c>
      <c r="B25" s="378" t="s">
        <v>412</v>
      </c>
      <c r="C25" s="379">
        <v>5</v>
      </c>
      <c r="D25" s="379">
        <v>0.25</v>
      </c>
      <c r="E25" s="379">
        <v>0</v>
      </c>
      <c r="F25" s="379">
        <v>0.15</v>
      </c>
      <c r="G25" s="379">
        <v>45</v>
      </c>
      <c r="H25" s="379">
        <v>300</v>
      </c>
      <c r="I25" s="379">
        <v>15</v>
      </c>
    </row>
    <row r="26" spans="1:9" ht="28.15" customHeight="1">
      <c r="A26" s="384"/>
      <c r="B26" s="385" t="s">
        <v>407</v>
      </c>
      <c r="C26" s="386">
        <v>576</v>
      </c>
      <c r="D26" s="386">
        <v>874.25</v>
      </c>
      <c r="E26" s="386">
        <v>0</v>
      </c>
      <c r="F26" s="386">
        <v>241.15</v>
      </c>
      <c r="G26" s="387">
        <v>347045</v>
      </c>
      <c r="H26" s="387">
        <v>1439.13</v>
      </c>
      <c r="I26" s="386">
        <v>28.51</v>
      </c>
    </row>
    <row r="27" spans="1:9" ht="22.15" customHeight="1">
      <c r="A27" s="585" t="s">
        <v>413</v>
      </c>
      <c r="B27" s="585"/>
      <c r="C27" s="585"/>
      <c r="D27" s="585"/>
      <c r="E27" s="585"/>
      <c r="F27" s="585"/>
      <c r="G27" s="585"/>
      <c r="H27" s="585"/>
      <c r="I27" s="585"/>
    </row>
    <row r="28" spans="1:9">
      <c r="A28" s="582" t="s">
        <v>388</v>
      </c>
      <c r="B28" s="582" t="s">
        <v>18</v>
      </c>
      <c r="C28" s="374" t="s">
        <v>389</v>
      </c>
      <c r="D28" s="374" t="s">
        <v>390</v>
      </c>
      <c r="E28" s="374" t="s">
        <v>391</v>
      </c>
      <c r="F28" s="374" t="s">
        <v>392</v>
      </c>
      <c r="G28" s="374" t="s">
        <v>393</v>
      </c>
      <c r="H28" s="374" t="s">
        <v>394</v>
      </c>
      <c r="I28" s="374" t="s">
        <v>395</v>
      </c>
    </row>
    <row r="29" spans="1:9">
      <c r="A29" s="583"/>
      <c r="B29" s="583"/>
      <c r="C29" s="375" t="s">
        <v>396</v>
      </c>
      <c r="D29" s="375" t="s">
        <v>397</v>
      </c>
      <c r="E29" s="375" t="s">
        <v>397</v>
      </c>
      <c r="F29" s="375" t="s">
        <v>393</v>
      </c>
      <c r="G29" s="375" t="s">
        <v>398</v>
      </c>
      <c r="H29" s="375" t="s">
        <v>399</v>
      </c>
      <c r="I29" s="375" t="s">
        <v>400</v>
      </c>
    </row>
    <row r="30" spans="1:9">
      <c r="A30" s="584"/>
      <c r="B30" s="584"/>
      <c r="C30" s="376"/>
      <c r="D30" s="376"/>
      <c r="E30" s="376"/>
      <c r="F30" s="376" t="s">
        <v>397</v>
      </c>
      <c r="G30" s="376" t="s">
        <v>401</v>
      </c>
      <c r="H30" s="376" t="s">
        <v>401</v>
      </c>
      <c r="I30" s="376" t="s">
        <v>402</v>
      </c>
    </row>
    <row r="31" spans="1:9">
      <c r="A31" s="377">
        <v>1</v>
      </c>
      <c r="B31" s="378" t="s">
        <v>414</v>
      </c>
      <c r="C31" s="379">
        <v>35</v>
      </c>
      <c r="D31" s="379">
        <v>126</v>
      </c>
      <c r="E31" s="379">
        <v>0</v>
      </c>
      <c r="F31" s="379">
        <v>55</v>
      </c>
      <c r="G31" s="380">
        <v>1354</v>
      </c>
      <c r="H31" s="379">
        <v>24.62</v>
      </c>
      <c r="I31" s="379">
        <v>12</v>
      </c>
    </row>
    <row r="32" spans="1:9">
      <c r="A32" s="377">
        <v>2</v>
      </c>
      <c r="B32" s="378" t="s">
        <v>415</v>
      </c>
      <c r="C32" s="379">
        <v>7</v>
      </c>
      <c r="D32" s="379">
        <v>26</v>
      </c>
      <c r="E32" s="379">
        <v>0</v>
      </c>
      <c r="F32" s="379">
        <v>26</v>
      </c>
      <c r="G32" s="380">
        <v>26000</v>
      </c>
      <c r="H32" s="380">
        <v>1000</v>
      </c>
      <c r="I32" s="379">
        <v>15</v>
      </c>
    </row>
    <row r="33" spans="1:9">
      <c r="A33" s="384"/>
      <c r="B33" s="385" t="s">
        <v>407</v>
      </c>
      <c r="C33" s="386">
        <v>42</v>
      </c>
      <c r="D33" s="386">
        <v>152</v>
      </c>
      <c r="E33" s="386">
        <v>0</v>
      </c>
      <c r="F33" s="386">
        <v>81</v>
      </c>
      <c r="G33" s="387">
        <v>27354</v>
      </c>
      <c r="H33" s="386">
        <v>337.7</v>
      </c>
      <c r="I33" s="386">
        <v>14.85</v>
      </c>
    </row>
    <row r="35" spans="1:9" ht="38.450000000000003" customHeight="1">
      <c r="A35" s="585" t="s">
        <v>417</v>
      </c>
      <c r="B35" s="585"/>
      <c r="C35" s="585"/>
      <c r="D35" s="585"/>
      <c r="E35" s="585"/>
      <c r="F35" s="585"/>
      <c r="G35" s="585"/>
      <c r="H35" s="585"/>
      <c r="I35" s="585"/>
    </row>
    <row r="36" spans="1:9" ht="25.15" customHeight="1">
      <c r="A36" s="582" t="s">
        <v>388</v>
      </c>
      <c r="B36" s="582" t="s">
        <v>18</v>
      </c>
      <c r="C36" s="374" t="s">
        <v>389</v>
      </c>
      <c r="D36" s="374" t="s">
        <v>390</v>
      </c>
      <c r="E36" s="374" t="s">
        <v>391</v>
      </c>
      <c r="F36" s="374" t="s">
        <v>392</v>
      </c>
      <c r="G36" s="374" t="s">
        <v>393</v>
      </c>
      <c r="H36" s="374" t="s">
        <v>394</v>
      </c>
      <c r="I36" s="374" t="s">
        <v>395</v>
      </c>
    </row>
    <row r="37" spans="1:9" ht="25.15" customHeight="1">
      <c r="A37" s="583"/>
      <c r="B37" s="583"/>
      <c r="C37" s="375" t="s">
        <v>396</v>
      </c>
      <c r="D37" s="375" t="s">
        <v>397</v>
      </c>
      <c r="E37" s="375" t="s">
        <v>397</v>
      </c>
      <c r="F37" s="375" t="s">
        <v>393</v>
      </c>
      <c r="G37" s="375" t="s">
        <v>398</v>
      </c>
      <c r="H37" s="375" t="s">
        <v>399</v>
      </c>
      <c r="I37" s="375" t="s">
        <v>400</v>
      </c>
    </row>
    <row r="38" spans="1:9" ht="25.15" customHeight="1">
      <c r="A38" s="584"/>
      <c r="B38" s="584"/>
      <c r="C38" s="376"/>
      <c r="D38" s="376"/>
      <c r="E38" s="376"/>
      <c r="F38" s="376" t="s">
        <v>397</v>
      </c>
      <c r="G38" s="376" t="s">
        <v>401</v>
      </c>
      <c r="H38" s="376" t="s">
        <v>401</v>
      </c>
      <c r="I38" s="376" t="s">
        <v>402</v>
      </c>
    </row>
    <row r="39" spans="1:9" ht="25.15" customHeight="1">
      <c r="A39" s="377">
        <v>1</v>
      </c>
      <c r="B39" s="378" t="s">
        <v>409</v>
      </c>
      <c r="C39" s="379">
        <v>18</v>
      </c>
      <c r="D39" s="379">
        <v>44</v>
      </c>
      <c r="E39" s="379">
        <v>0</v>
      </c>
      <c r="F39" s="379">
        <v>8</v>
      </c>
      <c r="G39" s="380">
        <v>8000</v>
      </c>
      <c r="H39" s="380">
        <v>1000</v>
      </c>
      <c r="I39" s="379">
        <v>10</v>
      </c>
    </row>
    <row r="40" spans="1:9" ht="25.15" customHeight="1">
      <c r="A40" s="377">
        <v>2</v>
      </c>
      <c r="B40" s="378" t="s">
        <v>418</v>
      </c>
      <c r="C40" s="379">
        <v>20</v>
      </c>
      <c r="D40" s="379">
        <v>216</v>
      </c>
      <c r="E40" s="379">
        <v>0</v>
      </c>
      <c r="F40" s="379">
        <v>86</v>
      </c>
      <c r="G40" s="380">
        <v>240000</v>
      </c>
      <c r="H40" s="380">
        <v>2790.7</v>
      </c>
      <c r="I40" s="379">
        <v>3</v>
      </c>
    </row>
    <row r="41" spans="1:9" ht="25.15" customHeight="1">
      <c r="A41" s="377">
        <v>3</v>
      </c>
      <c r="B41" s="378" t="s">
        <v>405</v>
      </c>
      <c r="C41" s="379">
        <v>5</v>
      </c>
      <c r="D41" s="379">
        <v>9</v>
      </c>
      <c r="E41" s="379">
        <v>0</v>
      </c>
      <c r="F41" s="379">
        <v>3</v>
      </c>
      <c r="G41" s="380">
        <v>15000</v>
      </c>
      <c r="H41" s="380">
        <v>5000</v>
      </c>
      <c r="I41" s="379">
        <v>8</v>
      </c>
    </row>
    <row r="42" spans="1:9" ht="25.15" customHeight="1">
      <c r="A42" s="377">
        <v>4</v>
      </c>
      <c r="B42" s="378" t="s">
        <v>419</v>
      </c>
      <c r="C42" s="379">
        <v>50</v>
      </c>
      <c r="D42" s="379">
        <v>50</v>
      </c>
      <c r="E42" s="379">
        <v>0</v>
      </c>
      <c r="F42" s="379">
        <v>50</v>
      </c>
      <c r="G42" s="380">
        <v>25000</v>
      </c>
      <c r="H42" s="379">
        <v>500</v>
      </c>
      <c r="I42" s="379">
        <v>10</v>
      </c>
    </row>
    <row r="43" spans="1:9" ht="25.15" customHeight="1">
      <c r="A43" s="377">
        <v>5</v>
      </c>
      <c r="B43" s="378" t="s">
        <v>420</v>
      </c>
      <c r="C43" s="379">
        <v>8</v>
      </c>
      <c r="D43" s="379">
        <v>21</v>
      </c>
      <c r="E43" s="379">
        <v>0</v>
      </c>
      <c r="F43" s="379">
        <v>8</v>
      </c>
      <c r="G43" s="380">
        <v>24001600</v>
      </c>
      <c r="H43" s="380">
        <v>3000200</v>
      </c>
      <c r="I43" s="379">
        <v>5</v>
      </c>
    </row>
    <row r="44" spans="1:9" ht="25.15" customHeight="1">
      <c r="A44" s="377">
        <v>6</v>
      </c>
      <c r="B44" s="378" t="s">
        <v>403</v>
      </c>
      <c r="C44" s="379">
        <v>15</v>
      </c>
      <c r="D44" s="379">
        <v>28</v>
      </c>
      <c r="E44" s="379">
        <v>0</v>
      </c>
      <c r="F44" s="379">
        <v>20</v>
      </c>
      <c r="G44" s="380">
        <v>4000</v>
      </c>
      <c r="H44" s="379">
        <v>200</v>
      </c>
      <c r="I44" s="379">
        <v>8</v>
      </c>
    </row>
    <row r="45" spans="1:9" ht="25.15" customHeight="1">
      <c r="A45" s="377">
        <v>7</v>
      </c>
      <c r="B45" s="378" t="s">
        <v>406</v>
      </c>
      <c r="C45" s="379">
        <v>16</v>
      </c>
      <c r="D45" s="379">
        <v>82</v>
      </c>
      <c r="E45" s="379">
        <v>0</v>
      </c>
      <c r="F45" s="379">
        <v>20</v>
      </c>
      <c r="G45" s="380">
        <v>14000</v>
      </c>
      <c r="H45" s="379">
        <v>700</v>
      </c>
      <c r="I45" s="379">
        <v>17</v>
      </c>
    </row>
    <row r="46" spans="1:9" ht="25.15" customHeight="1">
      <c r="A46" s="377">
        <v>8</v>
      </c>
      <c r="B46" s="378" t="s">
        <v>415</v>
      </c>
      <c r="C46" s="379">
        <v>5</v>
      </c>
      <c r="D46" s="379">
        <v>5</v>
      </c>
      <c r="E46" s="379">
        <v>0</v>
      </c>
      <c r="F46" s="379">
        <v>5</v>
      </c>
      <c r="G46" s="380">
        <v>2500</v>
      </c>
      <c r="H46" s="379">
        <v>500</v>
      </c>
      <c r="I46" s="379">
        <v>5</v>
      </c>
    </row>
    <row r="47" spans="1:9" ht="25.15" customHeight="1">
      <c r="A47" s="377">
        <v>9</v>
      </c>
      <c r="B47" s="378" t="s">
        <v>421</v>
      </c>
      <c r="C47" s="379">
        <v>165</v>
      </c>
      <c r="D47" s="379">
        <v>205</v>
      </c>
      <c r="E47" s="379">
        <v>0</v>
      </c>
      <c r="F47" s="379">
        <v>205</v>
      </c>
      <c r="G47" s="380">
        <v>1230000</v>
      </c>
      <c r="H47" s="380">
        <v>6000</v>
      </c>
      <c r="I47" s="379">
        <v>40</v>
      </c>
    </row>
    <row r="48" spans="1:9" ht="25.15" customHeight="1">
      <c r="A48" s="384"/>
      <c r="B48" s="385" t="s">
        <v>407</v>
      </c>
      <c r="C48" s="386">
        <v>302</v>
      </c>
      <c r="D48" s="386">
        <v>660</v>
      </c>
      <c r="E48" s="386">
        <v>0</v>
      </c>
      <c r="F48" s="386">
        <v>405</v>
      </c>
      <c r="G48" s="387">
        <v>25540100</v>
      </c>
      <c r="H48" s="387">
        <v>63061.98</v>
      </c>
      <c r="I48" s="386">
        <v>6.68</v>
      </c>
    </row>
    <row r="50" spans="1:9" ht="43.9" customHeight="1">
      <c r="A50" s="585" t="s">
        <v>431</v>
      </c>
      <c r="B50" s="585"/>
      <c r="C50" s="585"/>
      <c r="D50" s="585"/>
      <c r="E50" s="585"/>
      <c r="F50" s="585"/>
      <c r="G50" s="585"/>
      <c r="H50" s="585"/>
      <c r="I50" s="585"/>
    </row>
    <row r="51" spans="1:9" ht="43.9" customHeight="1">
      <c r="A51" s="582" t="s">
        <v>388</v>
      </c>
      <c r="B51" s="582" t="s">
        <v>18</v>
      </c>
      <c r="C51" s="374" t="s">
        <v>389</v>
      </c>
      <c r="D51" s="374" t="s">
        <v>390</v>
      </c>
      <c r="E51" s="374" t="s">
        <v>391</v>
      </c>
      <c r="F51" s="374" t="s">
        <v>392</v>
      </c>
      <c r="G51" s="374" t="s">
        <v>393</v>
      </c>
      <c r="H51" s="374" t="s">
        <v>394</v>
      </c>
      <c r="I51" s="374" t="s">
        <v>395</v>
      </c>
    </row>
    <row r="52" spans="1:9" ht="43.9" customHeight="1">
      <c r="A52" s="583"/>
      <c r="B52" s="583"/>
      <c r="C52" s="375" t="s">
        <v>396</v>
      </c>
      <c r="D52" s="375" t="s">
        <v>397</v>
      </c>
      <c r="E52" s="375" t="s">
        <v>397</v>
      </c>
      <c r="F52" s="375" t="s">
        <v>393</v>
      </c>
      <c r="G52" s="375" t="s">
        <v>398</v>
      </c>
      <c r="H52" s="375" t="s">
        <v>399</v>
      </c>
      <c r="I52" s="375" t="s">
        <v>400</v>
      </c>
    </row>
    <row r="53" spans="1:9" ht="43.9" customHeight="1">
      <c r="A53" s="584"/>
      <c r="B53" s="584"/>
      <c r="C53" s="376"/>
      <c r="D53" s="376"/>
      <c r="E53" s="376"/>
      <c r="F53" s="376" t="s">
        <v>397</v>
      </c>
      <c r="G53" s="376" t="s">
        <v>401</v>
      </c>
      <c r="H53" s="376" t="s">
        <v>401</v>
      </c>
      <c r="I53" s="376" t="s">
        <v>402</v>
      </c>
    </row>
    <row r="54" spans="1:9" ht="43.9" customHeight="1">
      <c r="A54" s="377">
        <v>1</v>
      </c>
      <c r="B54" s="378" t="s">
        <v>403</v>
      </c>
      <c r="C54" s="379">
        <v>3</v>
      </c>
      <c r="D54" s="379">
        <v>2</v>
      </c>
      <c r="E54" s="379">
        <v>0</v>
      </c>
      <c r="F54" s="379">
        <v>2</v>
      </c>
      <c r="G54" s="380">
        <v>1700</v>
      </c>
      <c r="H54" s="379">
        <v>850</v>
      </c>
      <c r="I54" s="379">
        <v>15</v>
      </c>
    </row>
    <row r="55" spans="1:9" ht="43.9" customHeight="1">
      <c r="A55" s="384"/>
      <c r="B55" s="385" t="s">
        <v>407</v>
      </c>
      <c r="C55" s="386">
        <v>3</v>
      </c>
      <c r="D55" s="386">
        <v>2</v>
      </c>
      <c r="E55" s="386">
        <v>0</v>
      </c>
      <c r="F55" s="386">
        <v>2</v>
      </c>
      <c r="G55" s="387">
        <v>1700</v>
      </c>
      <c r="H55" s="386">
        <v>850</v>
      </c>
      <c r="I55" s="386">
        <v>15</v>
      </c>
    </row>
    <row r="56" spans="1:9" ht="43.9" customHeight="1"/>
    <row r="58" spans="1:9" ht="21" customHeight="1">
      <c r="A58" s="585" t="s">
        <v>428</v>
      </c>
      <c r="B58" s="585"/>
      <c r="C58" s="585"/>
      <c r="D58" s="585"/>
      <c r="E58" s="585"/>
      <c r="F58" s="585"/>
      <c r="G58" s="585"/>
      <c r="H58" s="585"/>
      <c r="I58" s="585"/>
    </row>
    <row r="59" spans="1:9" ht="18.600000000000001" customHeight="1">
      <c r="A59" s="582" t="s">
        <v>388</v>
      </c>
      <c r="B59" s="582" t="s">
        <v>18</v>
      </c>
      <c r="C59" s="374" t="s">
        <v>389</v>
      </c>
      <c r="D59" s="374" t="s">
        <v>390</v>
      </c>
      <c r="E59" s="374" t="s">
        <v>391</v>
      </c>
      <c r="F59" s="374" t="s">
        <v>392</v>
      </c>
      <c r="G59" s="374" t="s">
        <v>393</v>
      </c>
      <c r="H59" s="374" t="s">
        <v>394</v>
      </c>
      <c r="I59" s="374" t="s">
        <v>395</v>
      </c>
    </row>
    <row r="60" spans="1:9" ht="18.600000000000001" customHeight="1">
      <c r="A60" s="583"/>
      <c r="B60" s="583"/>
      <c r="C60" s="375" t="s">
        <v>396</v>
      </c>
      <c r="D60" s="375" t="s">
        <v>397</v>
      </c>
      <c r="E60" s="375" t="s">
        <v>397</v>
      </c>
      <c r="F60" s="375" t="s">
        <v>393</v>
      </c>
      <c r="G60" s="375" t="s">
        <v>398</v>
      </c>
      <c r="H60" s="375" t="s">
        <v>399</v>
      </c>
      <c r="I60" s="375" t="s">
        <v>400</v>
      </c>
    </row>
    <row r="61" spans="1:9" ht="18.600000000000001" customHeight="1">
      <c r="A61" s="584"/>
      <c r="B61" s="584"/>
      <c r="C61" s="376"/>
      <c r="D61" s="376"/>
      <c r="E61" s="376"/>
      <c r="F61" s="376" t="s">
        <v>397</v>
      </c>
      <c r="G61" s="376" t="s">
        <v>401</v>
      </c>
      <c r="H61" s="376" t="s">
        <v>401</v>
      </c>
      <c r="I61" s="376" t="s">
        <v>402</v>
      </c>
    </row>
    <row r="62" spans="1:9" ht="18.600000000000001" customHeight="1">
      <c r="A62" s="377">
        <v>1</v>
      </c>
      <c r="B62" s="378" t="s">
        <v>409</v>
      </c>
      <c r="C62" s="379">
        <v>77</v>
      </c>
      <c r="D62" s="379">
        <v>155</v>
      </c>
      <c r="E62" s="379">
        <v>0</v>
      </c>
      <c r="F62" s="379">
        <v>64</v>
      </c>
      <c r="G62" s="380">
        <v>64000</v>
      </c>
      <c r="H62" s="380">
        <v>1000</v>
      </c>
      <c r="I62" s="379">
        <v>35.31</v>
      </c>
    </row>
    <row r="63" spans="1:9" ht="18.600000000000001" customHeight="1">
      <c r="A63" s="377">
        <v>2</v>
      </c>
      <c r="B63" s="378" t="s">
        <v>405</v>
      </c>
      <c r="C63" s="379">
        <v>50</v>
      </c>
      <c r="D63" s="379">
        <v>8</v>
      </c>
      <c r="E63" s="379">
        <v>0</v>
      </c>
      <c r="F63" s="379">
        <v>0</v>
      </c>
      <c r="G63" s="379">
        <v>0</v>
      </c>
      <c r="H63" s="379">
        <v>0</v>
      </c>
      <c r="I63" s="379">
        <v>0</v>
      </c>
    </row>
    <row r="64" spans="1:9" ht="18.600000000000001" customHeight="1">
      <c r="A64" s="377">
        <v>3</v>
      </c>
      <c r="B64" s="378" t="s">
        <v>420</v>
      </c>
      <c r="C64" s="379">
        <v>5</v>
      </c>
      <c r="D64" s="379">
        <v>3</v>
      </c>
      <c r="E64" s="379">
        <v>0</v>
      </c>
      <c r="F64" s="379">
        <v>0</v>
      </c>
      <c r="G64" s="379">
        <v>0</v>
      </c>
      <c r="H64" s="379">
        <v>0</v>
      </c>
      <c r="I64" s="379">
        <v>0</v>
      </c>
    </row>
    <row r="65" spans="1:9" ht="18.600000000000001" customHeight="1">
      <c r="A65" s="377">
        <v>4</v>
      </c>
      <c r="B65" s="378" t="s">
        <v>403</v>
      </c>
      <c r="C65" s="379">
        <v>24</v>
      </c>
      <c r="D65" s="379">
        <v>112</v>
      </c>
      <c r="E65" s="379">
        <v>0</v>
      </c>
      <c r="F65" s="379">
        <v>60</v>
      </c>
      <c r="G65" s="380">
        <v>108000</v>
      </c>
      <c r="H65" s="380">
        <v>1800</v>
      </c>
      <c r="I65" s="379">
        <v>43.33</v>
      </c>
    </row>
    <row r="66" spans="1:9" ht="18.600000000000001" customHeight="1">
      <c r="A66" s="377">
        <v>5</v>
      </c>
      <c r="B66" s="378" t="s">
        <v>406</v>
      </c>
      <c r="C66" s="379">
        <v>38</v>
      </c>
      <c r="D66" s="379">
        <v>165</v>
      </c>
      <c r="E66" s="379">
        <v>0</v>
      </c>
      <c r="F66" s="379">
        <v>35</v>
      </c>
      <c r="G66" s="380">
        <v>25000</v>
      </c>
      <c r="H66" s="379">
        <v>714.29</v>
      </c>
      <c r="I66" s="379">
        <v>35</v>
      </c>
    </row>
    <row r="67" spans="1:9" ht="18.600000000000001" customHeight="1">
      <c r="A67" s="377">
        <v>6</v>
      </c>
      <c r="B67" s="378" t="s">
        <v>412</v>
      </c>
      <c r="C67" s="379">
        <v>30</v>
      </c>
      <c r="D67" s="379">
        <v>1.25</v>
      </c>
      <c r="E67" s="379">
        <v>0</v>
      </c>
      <c r="F67" s="379">
        <v>1.1499999999999999</v>
      </c>
      <c r="G67" s="379">
        <v>175</v>
      </c>
      <c r="H67" s="379">
        <v>152.16999999999999</v>
      </c>
      <c r="I67" s="379">
        <v>34.57</v>
      </c>
    </row>
    <row r="68" spans="1:9" ht="18.600000000000001" customHeight="1">
      <c r="A68" s="377">
        <v>7</v>
      </c>
      <c r="B68" s="378" t="s">
        <v>429</v>
      </c>
      <c r="C68" s="379">
        <v>92</v>
      </c>
      <c r="D68" s="379">
        <v>180</v>
      </c>
      <c r="E68" s="379">
        <v>0</v>
      </c>
      <c r="F68" s="379">
        <v>0</v>
      </c>
      <c r="G68" s="379">
        <v>0</v>
      </c>
      <c r="H68" s="379">
        <v>0</v>
      </c>
      <c r="I68" s="379">
        <v>0</v>
      </c>
    </row>
    <row r="69" spans="1:9" ht="18.600000000000001" customHeight="1">
      <c r="A69" s="377">
        <v>8</v>
      </c>
      <c r="B69" s="378" t="s">
        <v>423</v>
      </c>
      <c r="C69" s="379">
        <v>10</v>
      </c>
      <c r="D69" s="379">
        <v>5</v>
      </c>
      <c r="E69" s="379">
        <v>0</v>
      </c>
      <c r="F69" s="379">
        <v>5</v>
      </c>
      <c r="G69" s="379">
        <v>280</v>
      </c>
      <c r="H69" s="379">
        <v>56</v>
      </c>
      <c r="I69" s="379">
        <v>24.82</v>
      </c>
    </row>
    <row r="70" spans="1:9" ht="18.600000000000001" customHeight="1">
      <c r="A70" s="384"/>
      <c r="B70" s="385" t="s">
        <v>407</v>
      </c>
      <c r="C70" s="386">
        <v>326</v>
      </c>
      <c r="D70" s="386">
        <v>629.25</v>
      </c>
      <c r="E70" s="386">
        <v>0</v>
      </c>
      <c r="F70" s="386">
        <v>165.15</v>
      </c>
      <c r="G70" s="387">
        <v>197455</v>
      </c>
      <c r="H70" s="387">
        <v>1195.6099999999999</v>
      </c>
      <c r="I70" s="386">
        <v>39.64</v>
      </c>
    </row>
    <row r="72" spans="1:9" ht="22.15" customHeight="1">
      <c r="A72" s="585" t="s">
        <v>430</v>
      </c>
      <c r="B72" s="585"/>
      <c r="C72" s="585"/>
      <c r="D72" s="585"/>
      <c r="E72" s="585"/>
      <c r="F72" s="585"/>
      <c r="G72" s="585"/>
      <c r="H72" s="585"/>
      <c r="I72" s="585"/>
    </row>
    <row r="73" spans="1:9" ht="22.15" customHeight="1">
      <c r="A73" s="582" t="s">
        <v>388</v>
      </c>
      <c r="B73" s="582" t="s">
        <v>18</v>
      </c>
      <c r="C73" s="374" t="s">
        <v>389</v>
      </c>
      <c r="D73" s="374" t="s">
        <v>390</v>
      </c>
      <c r="E73" s="374" t="s">
        <v>391</v>
      </c>
      <c r="F73" s="374" t="s">
        <v>392</v>
      </c>
      <c r="G73" s="374" t="s">
        <v>393</v>
      </c>
      <c r="H73" s="374" t="s">
        <v>394</v>
      </c>
      <c r="I73" s="374" t="s">
        <v>395</v>
      </c>
    </row>
    <row r="74" spans="1:9" ht="22.15" customHeight="1">
      <c r="A74" s="583"/>
      <c r="B74" s="583"/>
      <c r="C74" s="375" t="s">
        <v>396</v>
      </c>
      <c r="D74" s="375" t="s">
        <v>397</v>
      </c>
      <c r="E74" s="375" t="s">
        <v>397</v>
      </c>
      <c r="F74" s="375" t="s">
        <v>393</v>
      </c>
      <c r="G74" s="375" t="s">
        <v>398</v>
      </c>
      <c r="H74" s="375" t="s">
        <v>399</v>
      </c>
      <c r="I74" s="375" t="s">
        <v>400</v>
      </c>
    </row>
    <row r="75" spans="1:9" ht="22.15" customHeight="1">
      <c r="A75" s="584"/>
      <c r="B75" s="584"/>
      <c r="C75" s="376"/>
      <c r="D75" s="376"/>
      <c r="E75" s="376"/>
      <c r="F75" s="376" t="s">
        <v>397</v>
      </c>
      <c r="G75" s="376" t="s">
        <v>401</v>
      </c>
      <c r="H75" s="376" t="s">
        <v>401</v>
      </c>
      <c r="I75" s="376" t="s">
        <v>402</v>
      </c>
    </row>
    <row r="76" spans="1:9" ht="22.15" customHeight="1">
      <c r="A76" s="377">
        <v>1</v>
      </c>
      <c r="B76" s="378" t="s">
        <v>409</v>
      </c>
      <c r="C76" s="379">
        <v>59</v>
      </c>
      <c r="D76" s="379">
        <v>210</v>
      </c>
      <c r="E76" s="379">
        <v>0</v>
      </c>
      <c r="F76" s="379">
        <v>30</v>
      </c>
      <c r="G76" s="380">
        <v>30000</v>
      </c>
      <c r="H76" s="380">
        <v>1000</v>
      </c>
      <c r="I76" s="379">
        <v>30</v>
      </c>
    </row>
    <row r="77" spans="1:9" ht="22.15" customHeight="1">
      <c r="A77" s="377">
        <v>2</v>
      </c>
      <c r="B77" s="378" t="s">
        <v>405</v>
      </c>
      <c r="C77" s="379">
        <v>40</v>
      </c>
      <c r="D77" s="379">
        <v>13</v>
      </c>
      <c r="E77" s="379">
        <v>0</v>
      </c>
      <c r="F77" s="379">
        <v>4</v>
      </c>
      <c r="G77" s="380">
        <v>1000</v>
      </c>
      <c r="H77" s="379">
        <v>250</v>
      </c>
      <c r="I77" s="379">
        <v>8</v>
      </c>
    </row>
    <row r="78" spans="1:9" ht="22.15" customHeight="1">
      <c r="A78" s="377">
        <v>3</v>
      </c>
      <c r="B78" s="378" t="s">
        <v>423</v>
      </c>
      <c r="C78" s="379">
        <v>15</v>
      </c>
      <c r="D78" s="379">
        <v>5</v>
      </c>
      <c r="E78" s="379">
        <v>0</v>
      </c>
      <c r="F78" s="379">
        <v>5</v>
      </c>
      <c r="G78" s="379">
        <v>500</v>
      </c>
      <c r="H78" s="379">
        <v>100</v>
      </c>
      <c r="I78" s="379">
        <v>18</v>
      </c>
    </row>
    <row r="79" spans="1:9" ht="22.15" customHeight="1">
      <c r="A79" s="384"/>
      <c r="B79" s="385" t="s">
        <v>407</v>
      </c>
      <c r="C79" s="386">
        <v>114</v>
      </c>
      <c r="D79" s="386">
        <v>228</v>
      </c>
      <c r="E79" s="386">
        <v>0</v>
      </c>
      <c r="F79" s="386">
        <v>39</v>
      </c>
      <c r="G79" s="387">
        <v>31500</v>
      </c>
      <c r="H79" s="386">
        <v>807.69</v>
      </c>
      <c r="I79" s="386">
        <v>29.11</v>
      </c>
    </row>
    <row r="105" spans="1:9" ht="31.9" customHeight="1">
      <c r="A105" s="585" t="s">
        <v>426</v>
      </c>
      <c r="B105" s="585"/>
      <c r="C105" s="585"/>
      <c r="D105" s="585"/>
      <c r="E105" s="585"/>
      <c r="F105" s="585"/>
      <c r="G105" s="585"/>
      <c r="H105" s="585"/>
      <c r="I105" s="585"/>
    </row>
    <row r="106" spans="1:9">
      <c r="A106" s="582" t="s">
        <v>388</v>
      </c>
      <c r="B106" s="582" t="s">
        <v>18</v>
      </c>
      <c r="C106" s="374" t="s">
        <v>389</v>
      </c>
      <c r="D106" s="374" t="s">
        <v>390</v>
      </c>
      <c r="E106" s="374" t="s">
        <v>391</v>
      </c>
      <c r="F106" s="374" t="s">
        <v>392</v>
      </c>
      <c r="G106" s="374" t="s">
        <v>393</v>
      </c>
      <c r="H106" s="374" t="s">
        <v>394</v>
      </c>
      <c r="I106" s="374" t="s">
        <v>395</v>
      </c>
    </row>
    <row r="107" spans="1:9">
      <c r="A107" s="583"/>
      <c r="B107" s="583"/>
      <c r="C107" s="375" t="s">
        <v>396</v>
      </c>
      <c r="D107" s="375" t="s">
        <v>397</v>
      </c>
      <c r="E107" s="375" t="s">
        <v>397</v>
      </c>
      <c r="F107" s="375" t="s">
        <v>393</v>
      </c>
      <c r="G107" s="375" t="s">
        <v>398</v>
      </c>
      <c r="H107" s="375" t="s">
        <v>399</v>
      </c>
      <c r="I107" s="375" t="s">
        <v>400</v>
      </c>
    </row>
    <row r="108" spans="1:9">
      <c r="A108" s="584"/>
      <c r="B108" s="584"/>
      <c r="C108" s="376"/>
      <c r="D108" s="376"/>
      <c r="E108" s="376"/>
      <c r="F108" s="376" t="s">
        <v>397</v>
      </c>
      <c r="G108" s="376" t="s">
        <v>401</v>
      </c>
      <c r="H108" s="376" t="s">
        <v>401</v>
      </c>
      <c r="I108" s="376" t="s">
        <v>402</v>
      </c>
    </row>
    <row r="109" spans="1:9">
      <c r="A109" s="377">
        <v>1</v>
      </c>
      <c r="B109" s="378" t="s">
        <v>427</v>
      </c>
      <c r="C109" s="379">
        <v>22</v>
      </c>
      <c r="D109" s="379">
        <v>13</v>
      </c>
      <c r="E109" s="379">
        <v>0</v>
      </c>
      <c r="F109" s="379">
        <v>0</v>
      </c>
      <c r="G109" s="379">
        <v>0</v>
      </c>
      <c r="H109" s="379">
        <v>0</v>
      </c>
      <c r="I109" s="379">
        <v>0</v>
      </c>
    </row>
    <row r="110" spans="1:9">
      <c r="A110" s="377">
        <v>2</v>
      </c>
      <c r="B110" s="378" t="s">
        <v>405</v>
      </c>
      <c r="C110" s="379">
        <v>12</v>
      </c>
      <c r="D110" s="379">
        <v>6</v>
      </c>
      <c r="E110" s="379">
        <v>0</v>
      </c>
      <c r="F110" s="379">
        <v>0</v>
      </c>
      <c r="G110" s="379">
        <v>0</v>
      </c>
      <c r="H110" s="379">
        <v>0</v>
      </c>
      <c r="I110" s="379">
        <v>0</v>
      </c>
    </row>
    <row r="111" spans="1:9">
      <c r="A111" s="377">
        <v>3</v>
      </c>
      <c r="B111" s="378" t="s">
        <v>419</v>
      </c>
      <c r="C111" s="379">
        <v>20</v>
      </c>
      <c r="D111" s="379">
        <v>10</v>
      </c>
      <c r="E111" s="379">
        <v>0</v>
      </c>
      <c r="F111" s="379">
        <v>10</v>
      </c>
      <c r="G111" s="380">
        <v>3000</v>
      </c>
      <c r="H111" s="379">
        <v>300</v>
      </c>
      <c r="I111" s="379">
        <v>30</v>
      </c>
    </row>
    <row r="112" spans="1:9">
      <c r="A112" s="377">
        <v>4</v>
      </c>
      <c r="B112" s="378" t="s">
        <v>406</v>
      </c>
      <c r="C112" s="379">
        <v>23</v>
      </c>
      <c r="D112" s="379">
        <v>83</v>
      </c>
      <c r="E112" s="379">
        <v>0</v>
      </c>
      <c r="F112" s="379">
        <v>58</v>
      </c>
      <c r="G112" s="380">
        <v>9500</v>
      </c>
      <c r="H112" s="379">
        <v>163.79</v>
      </c>
      <c r="I112" s="379">
        <v>140</v>
      </c>
    </row>
    <row r="113" spans="1:9">
      <c r="A113" s="377">
        <v>5</v>
      </c>
      <c r="B113" s="378" t="s">
        <v>415</v>
      </c>
      <c r="C113" s="379">
        <v>10</v>
      </c>
      <c r="D113" s="379">
        <v>20</v>
      </c>
      <c r="E113" s="379">
        <v>0</v>
      </c>
      <c r="F113" s="379">
        <v>20</v>
      </c>
      <c r="G113" s="380">
        <v>40000</v>
      </c>
      <c r="H113" s="380">
        <v>2000</v>
      </c>
      <c r="I113" s="379">
        <v>20</v>
      </c>
    </row>
    <row r="114" spans="1:9">
      <c r="A114" s="377">
        <v>6</v>
      </c>
      <c r="B114" s="378" t="s">
        <v>423</v>
      </c>
      <c r="C114" s="379">
        <v>90</v>
      </c>
      <c r="D114" s="379">
        <v>75</v>
      </c>
      <c r="E114" s="379">
        <v>0</v>
      </c>
      <c r="F114" s="379">
        <v>20</v>
      </c>
      <c r="G114" s="379">
        <v>500</v>
      </c>
      <c r="H114" s="379">
        <v>25</v>
      </c>
      <c r="I114" s="379">
        <v>10</v>
      </c>
    </row>
    <row r="115" spans="1:9">
      <c r="A115" s="384"/>
      <c r="B115" s="385" t="s">
        <v>407</v>
      </c>
      <c r="C115" s="386">
        <v>177</v>
      </c>
      <c r="D115" s="386">
        <v>207</v>
      </c>
      <c r="E115" s="386">
        <v>0</v>
      </c>
      <c r="F115" s="386">
        <v>108</v>
      </c>
      <c r="G115" s="387">
        <v>53000</v>
      </c>
      <c r="H115" s="386">
        <v>490.74</v>
      </c>
      <c r="I115" s="386">
        <v>41.98</v>
      </c>
    </row>
    <row r="118" spans="1:9" ht="19.149999999999999" customHeight="1">
      <c r="A118" s="587" t="s">
        <v>425</v>
      </c>
      <c r="B118" s="587"/>
      <c r="C118" s="587"/>
      <c r="D118" s="587"/>
      <c r="E118" s="587"/>
      <c r="F118" s="587"/>
      <c r="G118" s="587"/>
      <c r="H118" s="587"/>
      <c r="I118" s="587"/>
    </row>
    <row r="119" spans="1:9" ht="19.149999999999999" customHeight="1">
      <c r="A119" s="582" t="s">
        <v>388</v>
      </c>
      <c r="B119" s="582" t="s">
        <v>18</v>
      </c>
      <c r="C119" s="374" t="s">
        <v>389</v>
      </c>
      <c r="D119" s="374" t="s">
        <v>390</v>
      </c>
      <c r="E119" s="374" t="s">
        <v>391</v>
      </c>
      <c r="F119" s="374" t="s">
        <v>392</v>
      </c>
      <c r="G119" s="374" t="s">
        <v>393</v>
      </c>
      <c r="H119" s="374" t="s">
        <v>394</v>
      </c>
      <c r="I119" s="374" t="s">
        <v>395</v>
      </c>
    </row>
    <row r="120" spans="1:9" ht="19.149999999999999" customHeight="1">
      <c r="A120" s="583"/>
      <c r="B120" s="583"/>
      <c r="C120" s="375" t="s">
        <v>396</v>
      </c>
      <c r="D120" s="375" t="s">
        <v>397</v>
      </c>
      <c r="E120" s="375" t="s">
        <v>397</v>
      </c>
      <c r="F120" s="375" t="s">
        <v>393</v>
      </c>
      <c r="G120" s="375" t="s">
        <v>398</v>
      </c>
      <c r="H120" s="375" t="s">
        <v>399</v>
      </c>
      <c r="I120" s="375" t="s">
        <v>400</v>
      </c>
    </row>
    <row r="121" spans="1:9" ht="19.149999999999999" customHeight="1">
      <c r="A121" s="584"/>
      <c r="B121" s="584"/>
      <c r="C121" s="376"/>
      <c r="D121" s="376"/>
      <c r="E121" s="376"/>
      <c r="F121" s="376" t="s">
        <v>397</v>
      </c>
      <c r="G121" s="376" t="s">
        <v>401</v>
      </c>
      <c r="H121" s="376" t="s">
        <v>401</v>
      </c>
      <c r="I121" s="376" t="s">
        <v>402</v>
      </c>
    </row>
    <row r="122" spans="1:9" ht="19.149999999999999" customHeight="1">
      <c r="A122" s="377">
        <v>1</v>
      </c>
      <c r="B122" s="378" t="s">
        <v>406</v>
      </c>
      <c r="C122" s="379">
        <v>8</v>
      </c>
      <c r="D122" s="379">
        <v>80</v>
      </c>
      <c r="E122" s="379">
        <v>0</v>
      </c>
      <c r="F122" s="379">
        <v>75</v>
      </c>
      <c r="G122" s="380">
        <v>65000</v>
      </c>
      <c r="H122" s="379">
        <v>866.67</v>
      </c>
      <c r="I122" s="379">
        <v>22.77</v>
      </c>
    </row>
    <row r="123" spans="1:9" ht="19.149999999999999" customHeight="1">
      <c r="A123" s="384"/>
      <c r="B123" s="385" t="s">
        <v>407</v>
      </c>
      <c r="C123" s="386">
        <v>8</v>
      </c>
      <c r="D123" s="386">
        <v>80</v>
      </c>
      <c r="E123" s="386">
        <v>0</v>
      </c>
      <c r="F123" s="386">
        <v>75</v>
      </c>
      <c r="G123" s="387">
        <v>65000</v>
      </c>
      <c r="H123" s="386">
        <v>866.67</v>
      </c>
      <c r="I123" s="386">
        <v>22.77</v>
      </c>
    </row>
    <row r="127" spans="1:9" ht="21.6" customHeight="1">
      <c r="A127" s="587" t="s">
        <v>424</v>
      </c>
      <c r="B127" s="587"/>
      <c r="C127" s="587"/>
      <c r="D127" s="587"/>
      <c r="E127" s="587"/>
      <c r="F127" s="587"/>
      <c r="G127" s="587"/>
      <c r="H127" s="587"/>
      <c r="I127" s="587"/>
    </row>
    <row r="128" spans="1:9">
      <c r="A128" s="582" t="s">
        <v>388</v>
      </c>
      <c r="B128" s="582" t="s">
        <v>18</v>
      </c>
      <c r="C128" s="374" t="s">
        <v>389</v>
      </c>
      <c r="D128" s="374" t="s">
        <v>390</v>
      </c>
      <c r="E128" s="374" t="s">
        <v>391</v>
      </c>
      <c r="F128" s="374" t="s">
        <v>392</v>
      </c>
      <c r="G128" s="374" t="s">
        <v>393</v>
      </c>
      <c r="H128" s="374" t="s">
        <v>394</v>
      </c>
      <c r="I128" s="374" t="s">
        <v>395</v>
      </c>
    </row>
    <row r="129" spans="1:9">
      <c r="A129" s="583"/>
      <c r="B129" s="583"/>
      <c r="C129" s="375" t="s">
        <v>396</v>
      </c>
      <c r="D129" s="375" t="s">
        <v>397</v>
      </c>
      <c r="E129" s="375" t="s">
        <v>397</v>
      </c>
      <c r="F129" s="375" t="s">
        <v>393</v>
      </c>
      <c r="G129" s="375" t="s">
        <v>398</v>
      </c>
      <c r="H129" s="375" t="s">
        <v>399</v>
      </c>
      <c r="I129" s="375" t="s">
        <v>400</v>
      </c>
    </row>
    <row r="130" spans="1:9">
      <c r="A130" s="584"/>
      <c r="B130" s="584"/>
      <c r="C130" s="376"/>
      <c r="D130" s="376"/>
      <c r="E130" s="376"/>
      <c r="F130" s="376" t="s">
        <v>397</v>
      </c>
      <c r="G130" s="376" t="s">
        <v>401</v>
      </c>
      <c r="H130" s="376" t="s">
        <v>401</v>
      </c>
      <c r="I130" s="376" t="s">
        <v>402</v>
      </c>
    </row>
    <row r="131" spans="1:9">
      <c r="A131" s="377">
        <v>1</v>
      </c>
      <c r="B131" s="378" t="s">
        <v>409</v>
      </c>
      <c r="C131" s="379">
        <v>29</v>
      </c>
      <c r="D131" s="379">
        <v>40</v>
      </c>
      <c r="E131" s="379">
        <v>0</v>
      </c>
      <c r="F131" s="379">
        <v>5</v>
      </c>
      <c r="G131" s="380">
        <v>5000</v>
      </c>
      <c r="H131" s="380">
        <v>1000</v>
      </c>
      <c r="I131" s="379">
        <v>12</v>
      </c>
    </row>
    <row r="132" spans="1:9">
      <c r="A132" s="377">
        <v>2</v>
      </c>
      <c r="B132" s="378" t="s">
        <v>420</v>
      </c>
      <c r="C132" s="379">
        <v>3</v>
      </c>
      <c r="D132" s="379">
        <v>12</v>
      </c>
      <c r="E132" s="379">
        <v>0</v>
      </c>
      <c r="F132" s="379">
        <v>6</v>
      </c>
      <c r="G132" s="380">
        <v>24000000</v>
      </c>
      <c r="H132" s="380">
        <v>4000000</v>
      </c>
      <c r="I132" s="379">
        <v>3</v>
      </c>
    </row>
    <row r="133" spans="1:9">
      <c r="A133" s="377">
        <v>3</v>
      </c>
      <c r="B133" s="378" t="s">
        <v>403</v>
      </c>
      <c r="C133" s="379">
        <v>2</v>
      </c>
      <c r="D133" s="379">
        <v>5</v>
      </c>
      <c r="E133" s="379">
        <v>2</v>
      </c>
      <c r="F133" s="379">
        <v>0</v>
      </c>
      <c r="G133" s="379">
        <v>0</v>
      </c>
      <c r="H133" s="379">
        <v>0</v>
      </c>
      <c r="I133" s="379">
        <v>0</v>
      </c>
    </row>
    <row r="134" spans="1:9">
      <c r="A134" s="384"/>
      <c r="B134" s="385" t="s">
        <v>407</v>
      </c>
      <c r="C134" s="386">
        <v>34</v>
      </c>
      <c r="D134" s="386">
        <v>57</v>
      </c>
      <c r="E134" s="386">
        <v>2</v>
      </c>
      <c r="F134" s="386">
        <v>11</v>
      </c>
      <c r="G134" s="387">
        <v>24005000</v>
      </c>
      <c r="H134" s="387">
        <v>2182272.73</v>
      </c>
      <c r="I134" s="386">
        <v>3</v>
      </c>
    </row>
    <row r="140" spans="1:9" ht="27.6" customHeight="1">
      <c r="A140" s="587" t="s">
        <v>416</v>
      </c>
      <c r="B140" s="587"/>
      <c r="C140" s="587"/>
      <c r="D140" s="587"/>
      <c r="E140" s="587"/>
      <c r="F140" s="587"/>
      <c r="G140" s="587"/>
      <c r="H140" s="587"/>
      <c r="I140" s="587"/>
    </row>
    <row r="141" spans="1:9" ht="27.6" customHeight="1">
      <c r="A141" s="582" t="s">
        <v>388</v>
      </c>
      <c r="B141" s="582" t="s">
        <v>18</v>
      </c>
      <c r="C141" s="374" t="s">
        <v>389</v>
      </c>
      <c r="D141" s="374" t="s">
        <v>390</v>
      </c>
      <c r="E141" s="374" t="s">
        <v>391</v>
      </c>
      <c r="F141" s="374" t="s">
        <v>392</v>
      </c>
      <c r="G141" s="374" t="s">
        <v>393</v>
      </c>
      <c r="H141" s="374" t="s">
        <v>394</v>
      </c>
      <c r="I141" s="374" t="s">
        <v>395</v>
      </c>
    </row>
    <row r="142" spans="1:9" ht="27.6" customHeight="1">
      <c r="A142" s="583"/>
      <c r="B142" s="583"/>
      <c r="C142" s="375" t="s">
        <v>396</v>
      </c>
      <c r="D142" s="375" t="s">
        <v>397</v>
      </c>
      <c r="E142" s="375" t="s">
        <v>397</v>
      </c>
      <c r="F142" s="375" t="s">
        <v>393</v>
      </c>
      <c r="G142" s="375" t="s">
        <v>398</v>
      </c>
      <c r="H142" s="375" t="s">
        <v>399</v>
      </c>
      <c r="I142" s="375" t="s">
        <v>400</v>
      </c>
    </row>
    <row r="143" spans="1:9" ht="27.6" customHeight="1">
      <c r="A143" s="584"/>
      <c r="B143" s="584"/>
      <c r="C143" s="376"/>
      <c r="D143" s="376"/>
      <c r="E143" s="376"/>
      <c r="F143" s="376" t="s">
        <v>397</v>
      </c>
      <c r="G143" s="376" t="s">
        <v>401</v>
      </c>
      <c r="H143" s="376" t="s">
        <v>401</v>
      </c>
      <c r="I143" s="376" t="s">
        <v>402</v>
      </c>
    </row>
    <row r="144" spans="1:9" ht="27.6" customHeight="1">
      <c r="A144" s="377">
        <v>1</v>
      </c>
      <c r="B144" s="378" t="s">
        <v>403</v>
      </c>
      <c r="C144" s="379">
        <v>5</v>
      </c>
      <c r="D144" s="379">
        <v>6</v>
      </c>
      <c r="E144" s="379">
        <v>0</v>
      </c>
      <c r="F144" s="379">
        <v>5</v>
      </c>
      <c r="G144" s="380">
        <v>1000</v>
      </c>
      <c r="H144" s="379">
        <v>200</v>
      </c>
      <c r="I144" s="379">
        <v>10</v>
      </c>
    </row>
    <row r="145" spans="1:9" ht="27.6" customHeight="1">
      <c r="A145" s="377">
        <v>2</v>
      </c>
      <c r="B145" s="378" t="s">
        <v>406</v>
      </c>
      <c r="C145" s="379">
        <v>32</v>
      </c>
      <c r="D145" s="379">
        <v>832</v>
      </c>
      <c r="E145" s="379">
        <v>0</v>
      </c>
      <c r="F145" s="379">
        <v>25</v>
      </c>
      <c r="G145" s="380">
        <v>15500</v>
      </c>
      <c r="H145" s="379">
        <v>620</v>
      </c>
      <c r="I145" s="379">
        <v>18.48</v>
      </c>
    </row>
    <row r="146" spans="1:9" ht="27.6" customHeight="1">
      <c r="A146" s="377">
        <v>3</v>
      </c>
      <c r="B146" s="378" t="s">
        <v>415</v>
      </c>
      <c r="C146" s="379">
        <v>50</v>
      </c>
      <c r="D146" s="379">
        <v>2</v>
      </c>
      <c r="E146" s="379">
        <v>0</v>
      </c>
      <c r="F146" s="379">
        <v>2</v>
      </c>
      <c r="G146" s="380">
        <v>5000</v>
      </c>
      <c r="H146" s="380">
        <v>2500</v>
      </c>
      <c r="I146" s="379">
        <v>30</v>
      </c>
    </row>
    <row r="147" spans="1:9" ht="27.6" customHeight="1">
      <c r="A147" s="377">
        <v>4</v>
      </c>
      <c r="B147" s="378" t="s">
        <v>423</v>
      </c>
      <c r="C147" s="379">
        <v>10</v>
      </c>
      <c r="D147" s="379">
        <v>13</v>
      </c>
      <c r="E147" s="379">
        <v>0</v>
      </c>
      <c r="F147" s="379">
        <v>5</v>
      </c>
      <c r="G147" s="380">
        <v>1600</v>
      </c>
      <c r="H147" s="379">
        <v>320</v>
      </c>
      <c r="I147" s="379">
        <v>20</v>
      </c>
    </row>
    <row r="148" spans="1:9" ht="27.6" customHeight="1">
      <c r="A148" s="384"/>
      <c r="B148" s="385" t="s">
        <v>407</v>
      </c>
      <c r="C148" s="386">
        <v>97</v>
      </c>
      <c r="D148" s="386">
        <v>853</v>
      </c>
      <c r="E148" s="386">
        <v>0</v>
      </c>
      <c r="F148" s="386">
        <v>37</v>
      </c>
      <c r="G148" s="387">
        <v>23100</v>
      </c>
      <c r="H148" s="386">
        <v>624.32000000000005</v>
      </c>
      <c r="I148" s="386">
        <v>20.71</v>
      </c>
    </row>
    <row r="151" spans="1:9" s="388" customFormat="1" ht="30" customHeight="1">
      <c r="A151" s="586" t="s">
        <v>422</v>
      </c>
      <c r="B151" s="586"/>
      <c r="C151" s="586"/>
      <c r="D151" s="586"/>
      <c r="E151" s="586"/>
      <c r="F151" s="586"/>
      <c r="G151" s="586"/>
      <c r="H151" s="586"/>
      <c r="I151" s="586"/>
    </row>
    <row r="152" spans="1:9" ht="30" customHeight="1">
      <c r="A152" s="582" t="s">
        <v>388</v>
      </c>
      <c r="B152" s="582" t="s">
        <v>18</v>
      </c>
      <c r="C152" s="374" t="s">
        <v>389</v>
      </c>
      <c r="D152" s="374" t="s">
        <v>390</v>
      </c>
      <c r="E152" s="374" t="s">
        <v>391</v>
      </c>
      <c r="F152" s="374" t="s">
        <v>392</v>
      </c>
      <c r="G152" s="374" t="s">
        <v>393</v>
      </c>
      <c r="H152" s="374" t="s">
        <v>394</v>
      </c>
      <c r="I152" s="374" t="s">
        <v>395</v>
      </c>
    </row>
    <row r="153" spans="1:9" ht="30" customHeight="1">
      <c r="A153" s="583"/>
      <c r="B153" s="583"/>
      <c r="C153" s="375" t="s">
        <v>396</v>
      </c>
      <c r="D153" s="375" t="s">
        <v>397</v>
      </c>
      <c r="E153" s="375" t="s">
        <v>397</v>
      </c>
      <c r="F153" s="375" t="s">
        <v>393</v>
      </c>
      <c r="G153" s="375" t="s">
        <v>398</v>
      </c>
      <c r="H153" s="375" t="s">
        <v>399</v>
      </c>
      <c r="I153" s="375" t="s">
        <v>400</v>
      </c>
    </row>
    <row r="154" spans="1:9" ht="30" customHeight="1">
      <c r="A154" s="584"/>
      <c r="B154" s="584"/>
      <c r="C154" s="376"/>
      <c r="D154" s="376"/>
      <c r="E154" s="376"/>
      <c r="F154" s="376" t="s">
        <v>397</v>
      </c>
      <c r="G154" s="376" t="s">
        <v>401</v>
      </c>
      <c r="H154" s="376" t="s">
        <v>401</v>
      </c>
      <c r="I154" s="376" t="s">
        <v>402</v>
      </c>
    </row>
    <row r="155" spans="1:9" ht="30" customHeight="1">
      <c r="A155" s="377">
        <v>1</v>
      </c>
      <c r="B155" s="378" t="s">
        <v>409</v>
      </c>
      <c r="C155" s="379">
        <v>94</v>
      </c>
      <c r="D155" s="379">
        <v>184</v>
      </c>
      <c r="E155" s="379">
        <v>0</v>
      </c>
      <c r="F155" s="379">
        <v>30</v>
      </c>
      <c r="G155" s="380">
        <v>30000</v>
      </c>
      <c r="H155" s="380">
        <v>1000</v>
      </c>
      <c r="I155" s="379">
        <v>40</v>
      </c>
    </row>
    <row r="156" spans="1:9" ht="30" customHeight="1">
      <c r="A156" s="377">
        <v>2</v>
      </c>
      <c r="B156" s="378" t="s">
        <v>420</v>
      </c>
      <c r="C156" s="379">
        <v>6</v>
      </c>
      <c r="D156" s="379">
        <v>4</v>
      </c>
      <c r="E156" s="379">
        <v>0</v>
      </c>
      <c r="F156" s="379">
        <v>2</v>
      </c>
      <c r="G156" s="379">
        <v>240</v>
      </c>
      <c r="H156" s="379">
        <v>120</v>
      </c>
      <c r="I156" s="379">
        <v>20</v>
      </c>
    </row>
    <row r="157" spans="1:9" ht="30" customHeight="1">
      <c r="A157" s="377">
        <v>3</v>
      </c>
      <c r="B157" s="378" t="s">
        <v>412</v>
      </c>
      <c r="C157" s="379">
        <v>25</v>
      </c>
      <c r="D157" s="379">
        <v>0.5</v>
      </c>
      <c r="E157" s="379">
        <v>0</v>
      </c>
      <c r="F157" s="379">
        <v>0.5</v>
      </c>
      <c r="G157" s="379">
        <v>60</v>
      </c>
      <c r="H157" s="379">
        <v>120</v>
      </c>
      <c r="I157" s="379">
        <v>10</v>
      </c>
    </row>
    <row r="158" spans="1:9" ht="30" customHeight="1">
      <c r="A158" s="384"/>
      <c r="B158" s="385" t="s">
        <v>407</v>
      </c>
      <c r="C158" s="386">
        <v>125</v>
      </c>
      <c r="D158" s="386">
        <v>188.5</v>
      </c>
      <c r="E158" s="386">
        <v>0</v>
      </c>
      <c r="F158" s="386">
        <v>32.5</v>
      </c>
      <c r="G158" s="387">
        <v>30300</v>
      </c>
      <c r="H158" s="386">
        <v>932.31</v>
      </c>
      <c r="I158" s="386">
        <v>39.78</v>
      </c>
    </row>
    <row r="159" spans="1:9" ht="34.9" customHeight="1">
      <c r="A159" s="585" t="s">
        <v>416</v>
      </c>
      <c r="B159" s="585"/>
      <c r="C159" s="585"/>
      <c r="D159" s="585"/>
      <c r="E159" s="585"/>
      <c r="F159" s="585"/>
      <c r="G159" s="585"/>
      <c r="H159" s="585"/>
      <c r="I159" s="585"/>
    </row>
    <row r="160" spans="1:9" ht="34.9" customHeight="1">
      <c r="A160" s="582" t="s">
        <v>388</v>
      </c>
      <c r="B160" s="582" t="s">
        <v>18</v>
      </c>
      <c r="C160" s="374" t="s">
        <v>389</v>
      </c>
      <c r="D160" s="374" t="s">
        <v>390</v>
      </c>
      <c r="E160" s="374" t="s">
        <v>391</v>
      </c>
      <c r="F160" s="374" t="s">
        <v>392</v>
      </c>
      <c r="G160" s="374" t="s">
        <v>393</v>
      </c>
      <c r="H160" s="374" t="s">
        <v>394</v>
      </c>
      <c r="I160" s="374" t="s">
        <v>395</v>
      </c>
    </row>
    <row r="161" spans="1:9" ht="34.9" customHeight="1">
      <c r="A161" s="583"/>
      <c r="B161" s="583"/>
      <c r="C161" s="375" t="s">
        <v>396</v>
      </c>
      <c r="D161" s="375" t="s">
        <v>397</v>
      </c>
      <c r="E161" s="375" t="s">
        <v>397</v>
      </c>
      <c r="F161" s="375" t="s">
        <v>393</v>
      </c>
      <c r="G161" s="375" t="s">
        <v>398</v>
      </c>
      <c r="H161" s="375" t="s">
        <v>399</v>
      </c>
      <c r="I161" s="375" t="s">
        <v>400</v>
      </c>
    </row>
    <row r="162" spans="1:9" ht="34.9" customHeight="1">
      <c r="A162" s="584"/>
      <c r="B162" s="584"/>
      <c r="C162" s="376"/>
      <c r="D162" s="376"/>
      <c r="E162" s="376"/>
      <c r="F162" s="376" t="s">
        <v>397</v>
      </c>
      <c r="G162" s="376" t="s">
        <v>401</v>
      </c>
      <c r="H162" s="376" t="s">
        <v>401</v>
      </c>
      <c r="I162" s="376" t="s">
        <v>402</v>
      </c>
    </row>
    <row r="163" spans="1:9" ht="34.9" customHeight="1">
      <c r="A163" s="377">
        <v>1</v>
      </c>
      <c r="B163" s="378" t="s">
        <v>409</v>
      </c>
      <c r="C163" s="379">
        <v>7</v>
      </c>
      <c r="D163" s="379">
        <v>13</v>
      </c>
      <c r="E163" s="379">
        <v>0</v>
      </c>
      <c r="F163" s="379">
        <v>0</v>
      </c>
      <c r="G163" s="379">
        <v>0</v>
      </c>
      <c r="H163" s="379">
        <v>0</v>
      </c>
      <c r="I163" s="379">
        <v>0</v>
      </c>
    </row>
    <row r="164" spans="1:9" ht="34.9" customHeight="1">
      <c r="A164" s="377">
        <v>2</v>
      </c>
      <c r="B164" s="378" t="s">
        <v>412</v>
      </c>
      <c r="C164" s="379">
        <v>1</v>
      </c>
      <c r="D164" s="379">
        <v>0.5</v>
      </c>
      <c r="E164" s="379">
        <v>0</v>
      </c>
      <c r="F164" s="379">
        <v>0.5</v>
      </c>
      <c r="G164" s="379">
        <v>80</v>
      </c>
      <c r="H164" s="379">
        <v>160</v>
      </c>
      <c r="I164" s="379">
        <v>60</v>
      </c>
    </row>
    <row r="165" spans="1:9" ht="34.9" customHeight="1">
      <c r="A165" s="384"/>
      <c r="B165" s="385" t="s">
        <v>407</v>
      </c>
      <c r="C165" s="386">
        <v>8</v>
      </c>
      <c r="D165" s="386">
        <v>13.5</v>
      </c>
      <c r="E165" s="386">
        <v>0</v>
      </c>
      <c r="F165" s="386">
        <v>0.5</v>
      </c>
      <c r="G165" s="386">
        <v>80</v>
      </c>
      <c r="H165" s="386">
        <v>160</v>
      </c>
      <c r="I165" s="386">
        <v>60</v>
      </c>
    </row>
    <row r="167" spans="1:9" ht="35.450000000000003" customHeight="1">
      <c r="A167" s="585" t="s">
        <v>432</v>
      </c>
      <c r="B167" s="585"/>
      <c r="C167" s="585"/>
      <c r="D167" s="585"/>
      <c r="E167" s="585"/>
      <c r="F167" s="585"/>
      <c r="G167" s="585"/>
      <c r="H167" s="585"/>
      <c r="I167" s="585"/>
    </row>
    <row r="168" spans="1:9" ht="35.450000000000003" customHeight="1">
      <c r="A168" s="582" t="s">
        <v>388</v>
      </c>
      <c r="B168" s="582" t="s">
        <v>18</v>
      </c>
      <c r="C168" s="374" t="s">
        <v>389</v>
      </c>
      <c r="D168" s="374" t="s">
        <v>390</v>
      </c>
      <c r="E168" s="374" t="s">
        <v>391</v>
      </c>
      <c r="F168" s="374" t="s">
        <v>392</v>
      </c>
      <c r="G168" s="374" t="s">
        <v>393</v>
      </c>
      <c r="H168" s="374" t="s">
        <v>394</v>
      </c>
      <c r="I168" s="374" t="s">
        <v>395</v>
      </c>
    </row>
    <row r="169" spans="1:9" ht="35.450000000000003" customHeight="1">
      <c r="A169" s="583"/>
      <c r="B169" s="583"/>
      <c r="C169" s="375" t="s">
        <v>396</v>
      </c>
      <c r="D169" s="375" t="s">
        <v>397</v>
      </c>
      <c r="E169" s="375" t="s">
        <v>397</v>
      </c>
      <c r="F169" s="375" t="s">
        <v>393</v>
      </c>
      <c r="G169" s="375" t="s">
        <v>398</v>
      </c>
      <c r="H169" s="375" t="s">
        <v>399</v>
      </c>
      <c r="I169" s="375" t="s">
        <v>400</v>
      </c>
    </row>
    <row r="170" spans="1:9" ht="35.450000000000003" customHeight="1">
      <c r="A170" s="584"/>
      <c r="B170" s="584"/>
      <c r="C170" s="376"/>
      <c r="D170" s="376"/>
      <c r="E170" s="376"/>
      <c r="F170" s="376" t="s">
        <v>397</v>
      </c>
      <c r="G170" s="376" t="s">
        <v>401</v>
      </c>
      <c r="H170" s="376" t="s">
        <v>401</v>
      </c>
      <c r="I170" s="376" t="s">
        <v>402</v>
      </c>
    </row>
    <row r="171" spans="1:9" ht="35.450000000000003" customHeight="1">
      <c r="A171" s="377">
        <v>1</v>
      </c>
      <c r="B171" s="378" t="s">
        <v>409</v>
      </c>
      <c r="C171" s="379">
        <v>185</v>
      </c>
      <c r="D171" s="379">
        <v>312</v>
      </c>
      <c r="E171" s="379">
        <v>0</v>
      </c>
      <c r="F171" s="379">
        <v>120</v>
      </c>
      <c r="G171" s="380">
        <v>102000</v>
      </c>
      <c r="H171" s="379">
        <v>850</v>
      </c>
      <c r="I171" s="379">
        <v>15.88</v>
      </c>
    </row>
    <row r="172" spans="1:9" ht="35.450000000000003" customHeight="1">
      <c r="A172" s="377">
        <v>2</v>
      </c>
      <c r="B172" s="378" t="s">
        <v>405</v>
      </c>
      <c r="C172" s="379">
        <v>120</v>
      </c>
      <c r="D172" s="379">
        <v>9</v>
      </c>
      <c r="E172" s="379">
        <v>0</v>
      </c>
      <c r="F172" s="379">
        <v>0</v>
      </c>
      <c r="G172" s="379">
        <v>0</v>
      </c>
      <c r="H172" s="379">
        <v>0</v>
      </c>
      <c r="I172" s="379">
        <v>0</v>
      </c>
    </row>
    <row r="173" spans="1:9" ht="35.450000000000003" customHeight="1">
      <c r="A173" s="377">
        <v>3</v>
      </c>
      <c r="B173" s="378" t="s">
        <v>420</v>
      </c>
      <c r="C173" s="379">
        <v>10</v>
      </c>
      <c r="D173" s="379">
        <v>8</v>
      </c>
      <c r="E173" s="379">
        <v>0</v>
      </c>
      <c r="F173" s="379">
        <v>5</v>
      </c>
      <c r="G173" s="380">
        <v>2000</v>
      </c>
      <c r="H173" s="379">
        <v>400</v>
      </c>
      <c r="I173" s="379">
        <v>17</v>
      </c>
    </row>
    <row r="174" spans="1:9" ht="35.450000000000003" customHeight="1">
      <c r="A174" s="377">
        <v>4</v>
      </c>
      <c r="B174" s="378" t="s">
        <v>411</v>
      </c>
      <c r="C174" s="379">
        <v>10</v>
      </c>
      <c r="D174" s="379">
        <v>60</v>
      </c>
      <c r="E174" s="379">
        <v>0</v>
      </c>
      <c r="F174" s="379">
        <v>40</v>
      </c>
      <c r="G174" s="380">
        <v>120000</v>
      </c>
      <c r="H174" s="380">
        <v>3000</v>
      </c>
      <c r="I174" s="379">
        <v>35</v>
      </c>
    </row>
    <row r="175" spans="1:9" ht="35.450000000000003" customHeight="1">
      <c r="A175" s="377">
        <v>5</v>
      </c>
      <c r="B175" s="378" t="s">
        <v>406</v>
      </c>
      <c r="C175" s="379">
        <v>27</v>
      </c>
      <c r="D175" s="379">
        <v>105</v>
      </c>
      <c r="E175" s="379">
        <v>0</v>
      </c>
      <c r="F175" s="379">
        <v>15</v>
      </c>
      <c r="G175" s="380">
        <v>20000</v>
      </c>
      <c r="H175" s="380">
        <v>1333.33</v>
      </c>
      <c r="I175" s="379">
        <v>15</v>
      </c>
    </row>
    <row r="176" spans="1:9" ht="35.450000000000003" customHeight="1">
      <c r="A176" s="377">
        <v>6</v>
      </c>
      <c r="B176" s="378" t="s">
        <v>412</v>
      </c>
      <c r="C176" s="379">
        <v>5</v>
      </c>
      <c r="D176" s="379">
        <v>0.25</v>
      </c>
      <c r="E176" s="379">
        <v>0</v>
      </c>
      <c r="F176" s="379">
        <v>0.15</v>
      </c>
      <c r="G176" s="379">
        <v>45</v>
      </c>
      <c r="H176" s="379">
        <v>300</v>
      </c>
      <c r="I176" s="379">
        <v>15</v>
      </c>
    </row>
    <row r="177" spans="1:9" ht="35.450000000000003" customHeight="1">
      <c r="A177" s="384"/>
      <c r="B177" s="385" t="s">
        <v>407</v>
      </c>
      <c r="C177" s="386">
        <v>357</v>
      </c>
      <c r="D177" s="386">
        <v>494.25</v>
      </c>
      <c r="E177" s="386">
        <v>0</v>
      </c>
      <c r="F177" s="386">
        <v>180.15</v>
      </c>
      <c r="G177" s="387">
        <v>244045</v>
      </c>
      <c r="H177" s="387">
        <v>1354.68</v>
      </c>
      <c r="I177" s="386">
        <v>25.22</v>
      </c>
    </row>
  </sheetData>
  <mergeCells count="44">
    <mergeCell ref="A167:I167"/>
    <mergeCell ref="A168:A170"/>
    <mergeCell ref="B168:B170"/>
    <mergeCell ref="A50:I50"/>
    <mergeCell ref="A51:A53"/>
    <mergeCell ref="B51:B53"/>
    <mergeCell ref="A72:I72"/>
    <mergeCell ref="A73:A75"/>
    <mergeCell ref="B73:B75"/>
    <mergeCell ref="A58:I58"/>
    <mergeCell ref="A59:A61"/>
    <mergeCell ref="B59:B61"/>
    <mergeCell ref="A105:I105"/>
    <mergeCell ref="A106:A108"/>
    <mergeCell ref="B106:B108"/>
    <mergeCell ref="A118:I118"/>
    <mergeCell ref="A160:A162"/>
    <mergeCell ref="B160:B162"/>
    <mergeCell ref="A152:A154"/>
    <mergeCell ref="B152:B154"/>
    <mergeCell ref="A159:I159"/>
    <mergeCell ref="A151:I151"/>
    <mergeCell ref="A140:I140"/>
    <mergeCell ref="A28:A30"/>
    <mergeCell ref="B28:B30"/>
    <mergeCell ref="A35:I35"/>
    <mergeCell ref="A141:A143"/>
    <mergeCell ref="B141:B143"/>
    <mergeCell ref="A119:A121"/>
    <mergeCell ref="B119:B121"/>
    <mergeCell ref="A127:I127"/>
    <mergeCell ref="A128:A130"/>
    <mergeCell ref="B128:B130"/>
    <mergeCell ref="A27:I27"/>
    <mergeCell ref="A9:A11"/>
    <mergeCell ref="B9:B11"/>
    <mergeCell ref="A15:I15"/>
    <mergeCell ref="A36:A38"/>
    <mergeCell ref="B36:B38"/>
    <mergeCell ref="A1:A3"/>
    <mergeCell ref="B1:B3"/>
    <mergeCell ref="A8:I8"/>
    <mergeCell ref="A16:A18"/>
    <mergeCell ref="B16:B18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6"/>
  <sheetViews>
    <sheetView topLeftCell="A66" workbookViewId="0">
      <selection activeCell="F76" sqref="F76:I76"/>
    </sheetView>
  </sheetViews>
  <sheetFormatPr defaultRowHeight="21.75"/>
  <sheetData>
    <row r="1" spans="1:12">
      <c r="A1" s="394"/>
      <c r="B1" s="589" t="s">
        <v>434</v>
      </c>
      <c r="C1" s="589"/>
      <c r="D1" s="589"/>
      <c r="E1" s="589"/>
      <c r="F1" s="589"/>
      <c r="G1" s="589"/>
      <c r="H1" s="589"/>
      <c r="I1" s="589"/>
      <c r="J1" s="589"/>
      <c r="K1" s="589"/>
    </row>
    <row r="2" spans="1:12" s="401" customFormat="1">
      <c r="A2" s="590" t="s">
        <v>388</v>
      </c>
      <c r="B2" s="590" t="s">
        <v>268</v>
      </c>
      <c r="C2" s="590" t="s">
        <v>389</v>
      </c>
      <c r="D2" s="590" t="s">
        <v>435</v>
      </c>
      <c r="E2" s="590"/>
      <c r="F2" s="590"/>
      <c r="G2" s="400" t="s">
        <v>392</v>
      </c>
      <c r="H2" s="400" t="s">
        <v>393</v>
      </c>
      <c r="I2" s="590" t="s">
        <v>441</v>
      </c>
      <c r="J2" s="590"/>
      <c r="K2" s="400" t="s">
        <v>395</v>
      </c>
    </row>
    <row r="3" spans="1:12" s="401" customFormat="1">
      <c r="A3" s="590"/>
      <c r="B3" s="590"/>
      <c r="C3" s="590"/>
      <c r="D3" s="590"/>
      <c r="E3" s="590"/>
      <c r="F3" s="590"/>
      <c r="G3" s="400" t="s">
        <v>393</v>
      </c>
      <c r="H3" s="400" t="s">
        <v>398</v>
      </c>
      <c r="I3" s="590"/>
      <c r="J3" s="590"/>
      <c r="K3" s="400" t="s">
        <v>400</v>
      </c>
    </row>
    <row r="4" spans="1:12" s="401" customFormat="1">
      <c r="A4" s="590"/>
      <c r="B4" s="590"/>
      <c r="C4" s="590"/>
      <c r="D4" s="400" t="s">
        <v>436</v>
      </c>
      <c r="E4" s="400" t="s">
        <v>437</v>
      </c>
      <c r="F4" s="400" t="s">
        <v>2</v>
      </c>
      <c r="G4" s="400" t="s">
        <v>397</v>
      </c>
      <c r="H4" s="400" t="s">
        <v>442</v>
      </c>
      <c r="I4" s="400" t="s">
        <v>438</v>
      </c>
      <c r="J4" s="400" t="s">
        <v>399</v>
      </c>
      <c r="K4" s="400" t="s">
        <v>443</v>
      </c>
    </row>
    <row r="5" spans="1:12">
      <c r="A5" s="395">
        <v>12</v>
      </c>
      <c r="B5" s="396" t="s">
        <v>264</v>
      </c>
      <c r="C5" s="399">
        <v>3823</v>
      </c>
      <c r="D5" s="398">
        <v>8180</v>
      </c>
      <c r="E5" s="398">
        <v>19216</v>
      </c>
      <c r="F5" s="398">
        <v>27396</v>
      </c>
      <c r="G5" s="397">
        <v>495</v>
      </c>
      <c r="H5" s="398">
        <v>1794000</v>
      </c>
      <c r="I5" s="397">
        <v>219.32</v>
      </c>
      <c r="J5" s="398">
        <v>3624.24</v>
      </c>
      <c r="K5" s="397">
        <v>967.64</v>
      </c>
    </row>
    <row r="6" spans="1:12">
      <c r="A6" s="588" t="s">
        <v>439</v>
      </c>
      <c r="B6" s="588"/>
      <c r="C6" s="588"/>
      <c r="D6" s="588"/>
      <c r="E6" s="588"/>
      <c r="F6" s="588"/>
      <c r="G6" s="588"/>
      <c r="H6" s="588"/>
      <c r="I6" s="588"/>
      <c r="J6" s="588"/>
      <c r="K6" s="588"/>
    </row>
    <row r="7" spans="1:12">
      <c r="A7" s="591" t="s">
        <v>440</v>
      </c>
      <c r="B7" s="591"/>
      <c r="C7" s="591"/>
      <c r="D7" s="591"/>
      <c r="E7" s="591"/>
      <c r="F7" s="591"/>
      <c r="G7" s="591"/>
      <c r="H7" s="591"/>
      <c r="I7" s="591"/>
      <c r="J7" s="591"/>
      <c r="K7" s="591"/>
    </row>
    <row r="8" spans="1:12">
      <c r="F8" s="268" t="s">
        <v>348</v>
      </c>
      <c r="G8" s="358" t="s">
        <v>191</v>
      </c>
      <c r="H8" s="358" t="s">
        <v>190</v>
      </c>
      <c r="I8" s="266" t="s">
        <v>189</v>
      </c>
    </row>
    <row r="9" spans="1:12">
      <c r="F9" s="270" t="s">
        <v>347</v>
      </c>
      <c r="G9" s="357" t="s">
        <v>187</v>
      </c>
      <c r="H9" s="337" t="s">
        <v>186</v>
      </c>
      <c r="I9" s="337" t="s">
        <v>185</v>
      </c>
    </row>
    <row r="10" spans="1:12">
      <c r="A10" s="594" t="s">
        <v>433</v>
      </c>
      <c r="B10" s="594"/>
      <c r="C10" s="593" t="s">
        <v>444</v>
      </c>
      <c r="D10" s="593"/>
      <c r="E10" s="593"/>
      <c r="F10" s="593"/>
      <c r="G10" s="593"/>
      <c r="H10" s="593"/>
      <c r="I10" s="593"/>
      <c r="J10" s="593"/>
      <c r="K10" s="593"/>
      <c r="L10" s="593"/>
    </row>
    <row r="11" spans="1:12">
      <c r="A11" s="407" t="s">
        <v>388</v>
      </c>
      <c r="B11" s="592" t="s">
        <v>268</v>
      </c>
      <c r="C11" s="592" t="s">
        <v>389</v>
      </c>
      <c r="D11" s="592" t="s">
        <v>435</v>
      </c>
      <c r="E11" s="592"/>
      <c r="F11" s="592"/>
      <c r="G11" s="402" t="s">
        <v>392</v>
      </c>
      <c r="H11" s="402" t="s">
        <v>393</v>
      </c>
      <c r="I11" s="592" t="s">
        <v>441</v>
      </c>
      <c r="J11" s="592"/>
      <c r="K11" s="402" t="s">
        <v>395</v>
      </c>
    </row>
    <row r="12" spans="1:12">
      <c r="A12" s="407"/>
      <c r="B12" s="592"/>
      <c r="C12" s="592"/>
      <c r="D12" s="592"/>
      <c r="E12" s="592"/>
      <c r="F12" s="592"/>
      <c r="G12" s="402" t="s">
        <v>393</v>
      </c>
      <c r="H12" s="402" t="s">
        <v>398</v>
      </c>
      <c r="I12" s="592"/>
      <c r="J12" s="592"/>
      <c r="K12" s="402" t="s">
        <v>400</v>
      </c>
    </row>
    <row r="13" spans="1:12">
      <c r="A13" s="407"/>
      <c r="B13" s="592"/>
      <c r="C13" s="592"/>
      <c r="D13" s="402" t="s">
        <v>436</v>
      </c>
      <c r="E13" s="402" t="s">
        <v>437</v>
      </c>
      <c r="F13" s="402" t="s">
        <v>2</v>
      </c>
      <c r="G13" s="402" t="s">
        <v>397</v>
      </c>
      <c r="H13" s="402" t="s">
        <v>442</v>
      </c>
      <c r="I13" s="402" t="s">
        <v>438</v>
      </c>
      <c r="J13" s="402" t="s">
        <v>399</v>
      </c>
      <c r="K13" s="402" t="s">
        <v>443</v>
      </c>
    </row>
    <row r="14" spans="1:12">
      <c r="A14" s="408">
        <v>19</v>
      </c>
      <c r="B14" s="403" t="s">
        <v>264</v>
      </c>
      <c r="C14" s="404">
        <v>1235</v>
      </c>
      <c r="D14" s="405">
        <v>477</v>
      </c>
      <c r="E14" s="405">
        <v>62</v>
      </c>
      <c r="F14" s="405">
        <v>539</v>
      </c>
      <c r="G14" s="405">
        <v>77</v>
      </c>
      <c r="H14" s="406">
        <v>27680</v>
      </c>
      <c r="I14" s="405">
        <v>58.03</v>
      </c>
      <c r="J14" s="405">
        <v>359.48</v>
      </c>
      <c r="K14" s="405">
        <v>19.27</v>
      </c>
    </row>
    <row r="17" spans="1:11">
      <c r="A17" s="595" t="s">
        <v>445</v>
      </c>
      <c r="B17" s="595"/>
      <c r="C17" s="595"/>
      <c r="D17" s="595"/>
      <c r="E17" s="595"/>
      <c r="F17" s="595"/>
      <c r="G17" s="595"/>
      <c r="H17" s="595"/>
      <c r="I17" s="595"/>
      <c r="J17" s="595"/>
      <c r="K17" s="409"/>
    </row>
    <row r="18" spans="1:11" s="401" customFormat="1">
      <c r="A18" s="596" t="s">
        <v>388</v>
      </c>
      <c r="B18" s="596" t="s">
        <v>268</v>
      </c>
      <c r="C18" s="596" t="s">
        <v>389</v>
      </c>
      <c r="D18" s="596" t="s">
        <v>435</v>
      </c>
      <c r="E18" s="596"/>
      <c r="F18" s="596"/>
      <c r="G18" s="415" t="s">
        <v>392</v>
      </c>
      <c r="H18" s="415" t="s">
        <v>393</v>
      </c>
      <c r="I18" s="596" t="s">
        <v>441</v>
      </c>
      <c r="J18" s="596"/>
      <c r="K18" s="415" t="s">
        <v>395</v>
      </c>
    </row>
    <row r="19" spans="1:11" s="401" customFormat="1">
      <c r="A19" s="596"/>
      <c r="B19" s="596"/>
      <c r="C19" s="596"/>
      <c r="D19" s="596"/>
      <c r="E19" s="596"/>
      <c r="F19" s="596"/>
      <c r="G19" s="415" t="s">
        <v>393</v>
      </c>
      <c r="H19" s="415" t="s">
        <v>398</v>
      </c>
      <c r="I19" s="596"/>
      <c r="J19" s="596"/>
      <c r="K19" s="415" t="s">
        <v>400</v>
      </c>
    </row>
    <row r="20" spans="1:11" s="401" customFormat="1">
      <c r="A20" s="596"/>
      <c r="B20" s="596"/>
      <c r="C20" s="596"/>
      <c r="D20" s="415" t="s">
        <v>436</v>
      </c>
      <c r="E20" s="415" t="s">
        <v>437</v>
      </c>
      <c r="F20" s="415" t="s">
        <v>2</v>
      </c>
      <c r="G20" s="415" t="s">
        <v>397</v>
      </c>
      <c r="H20" s="415" t="s">
        <v>442</v>
      </c>
      <c r="I20" s="415" t="s">
        <v>438</v>
      </c>
      <c r="J20" s="415" t="s">
        <v>399</v>
      </c>
      <c r="K20" s="415" t="s">
        <v>443</v>
      </c>
    </row>
    <row r="21" spans="1:11">
      <c r="A21" s="410">
        <v>14</v>
      </c>
      <c r="B21" s="411" t="s">
        <v>264</v>
      </c>
      <c r="C21" s="414">
        <v>2279</v>
      </c>
      <c r="D21" s="413">
        <v>20639</v>
      </c>
      <c r="E21" s="413">
        <v>20202.28</v>
      </c>
      <c r="F21" s="413">
        <v>40841.279999999999</v>
      </c>
      <c r="G21" s="413">
        <v>6355</v>
      </c>
      <c r="H21" s="413">
        <v>218610</v>
      </c>
      <c r="I21" s="412">
        <v>10.59</v>
      </c>
      <c r="J21" s="412">
        <v>34.4</v>
      </c>
      <c r="K21" s="412">
        <v>44.83</v>
      </c>
    </row>
    <row r="22" spans="1:11">
      <c r="A22" s="597" t="s">
        <v>446</v>
      </c>
      <c r="B22" s="597"/>
      <c r="C22" s="597"/>
      <c r="D22" s="597"/>
      <c r="E22" s="597"/>
      <c r="F22" s="597"/>
      <c r="G22" s="597"/>
      <c r="H22" s="597"/>
      <c r="I22" s="597"/>
      <c r="J22" s="597"/>
      <c r="K22" s="416"/>
    </row>
    <row r="23" spans="1:11">
      <c r="A23" s="598" t="s">
        <v>388</v>
      </c>
      <c r="B23" s="598" t="s">
        <v>268</v>
      </c>
      <c r="C23" s="598" t="s">
        <v>389</v>
      </c>
      <c r="D23" s="598" t="s">
        <v>435</v>
      </c>
      <c r="E23" s="598"/>
      <c r="F23" s="598"/>
      <c r="G23" s="417" t="s">
        <v>392</v>
      </c>
      <c r="H23" s="417" t="s">
        <v>393</v>
      </c>
      <c r="I23" s="598" t="s">
        <v>441</v>
      </c>
      <c r="J23" s="598"/>
      <c r="K23" s="417" t="s">
        <v>395</v>
      </c>
    </row>
    <row r="24" spans="1:11">
      <c r="A24" s="598"/>
      <c r="B24" s="598"/>
      <c r="C24" s="598"/>
      <c r="D24" s="598"/>
      <c r="E24" s="598"/>
      <c r="F24" s="598"/>
      <c r="G24" s="417" t="s">
        <v>393</v>
      </c>
      <c r="H24" s="417" t="s">
        <v>398</v>
      </c>
      <c r="I24" s="598"/>
      <c r="J24" s="598"/>
      <c r="K24" s="417" t="s">
        <v>400</v>
      </c>
    </row>
    <row r="25" spans="1:11">
      <c r="A25" s="598"/>
      <c r="B25" s="598"/>
      <c r="C25" s="598"/>
      <c r="D25" s="417" t="s">
        <v>436</v>
      </c>
      <c r="E25" s="417" t="s">
        <v>437</v>
      </c>
      <c r="F25" s="417" t="s">
        <v>2</v>
      </c>
      <c r="G25" s="417" t="s">
        <v>397</v>
      </c>
      <c r="H25" s="417" t="s">
        <v>442</v>
      </c>
      <c r="I25" s="417" t="s">
        <v>438</v>
      </c>
      <c r="J25" s="417" t="s">
        <v>399</v>
      </c>
      <c r="K25" s="417" t="s">
        <v>443</v>
      </c>
    </row>
    <row r="26" spans="1:11">
      <c r="A26" s="418">
        <v>4</v>
      </c>
      <c r="B26" s="419" t="s">
        <v>264</v>
      </c>
      <c r="C26" s="420">
        <v>44</v>
      </c>
      <c r="D26" s="421">
        <v>1234</v>
      </c>
      <c r="E26" s="420">
        <v>90</v>
      </c>
      <c r="F26" s="421">
        <v>1324</v>
      </c>
      <c r="G26" s="420">
        <v>870</v>
      </c>
      <c r="H26" s="421">
        <v>171000</v>
      </c>
      <c r="I26" s="420">
        <v>138.57</v>
      </c>
      <c r="J26" s="420">
        <v>196.55</v>
      </c>
      <c r="K26" s="420">
        <v>109.06</v>
      </c>
    </row>
    <row r="27" spans="1:11">
      <c r="A27" s="599" t="s">
        <v>447</v>
      </c>
      <c r="B27" s="599"/>
      <c r="C27" s="599"/>
      <c r="D27" s="599"/>
      <c r="E27" s="599"/>
      <c r="F27" s="599"/>
      <c r="G27" s="599"/>
      <c r="H27" s="599"/>
      <c r="I27" s="599"/>
      <c r="J27" s="599"/>
      <c r="K27" s="422"/>
    </row>
    <row r="28" spans="1:11">
      <c r="A28" s="600" t="s">
        <v>388</v>
      </c>
      <c r="B28" s="600" t="s">
        <v>268</v>
      </c>
      <c r="C28" s="600" t="s">
        <v>389</v>
      </c>
      <c r="D28" s="600" t="s">
        <v>435</v>
      </c>
      <c r="E28" s="600"/>
      <c r="F28" s="600"/>
      <c r="G28" s="423" t="s">
        <v>392</v>
      </c>
      <c r="H28" s="423" t="s">
        <v>393</v>
      </c>
      <c r="I28" s="600" t="s">
        <v>441</v>
      </c>
      <c r="J28" s="600"/>
      <c r="K28" s="423" t="s">
        <v>395</v>
      </c>
    </row>
    <row r="29" spans="1:11">
      <c r="A29" s="600"/>
      <c r="B29" s="600"/>
      <c r="C29" s="600"/>
      <c r="D29" s="600"/>
      <c r="E29" s="600"/>
      <c r="F29" s="600"/>
      <c r="G29" s="423" t="s">
        <v>393</v>
      </c>
      <c r="H29" s="423" t="s">
        <v>398</v>
      </c>
      <c r="I29" s="600"/>
      <c r="J29" s="600"/>
      <c r="K29" s="423" t="s">
        <v>400</v>
      </c>
    </row>
    <row r="30" spans="1:11">
      <c r="A30" s="600"/>
      <c r="B30" s="600"/>
      <c r="C30" s="600"/>
      <c r="D30" s="423" t="s">
        <v>436</v>
      </c>
      <c r="E30" s="423" t="s">
        <v>437</v>
      </c>
      <c r="F30" s="423" t="s">
        <v>2</v>
      </c>
      <c r="G30" s="423" t="s">
        <v>397</v>
      </c>
      <c r="H30" s="423" t="s">
        <v>442</v>
      </c>
      <c r="I30" s="423" t="s">
        <v>438</v>
      </c>
      <c r="J30" s="423" t="s">
        <v>399</v>
      </c>
      <c r="K30" s="423" t="s">
        <v>443</v>
      </c>
    </row>
    <row r="31" spans="1:11">
      <c r="A31" s="424">
        <v>19</v>
      </c>
      <c r="B31" s="425" t="s">
        <v>264</v>
      </c>
      <c r="C31" s="426">
        <v>194</v>
      </c>
      <c r="D31" s="426">
        <v>228</v>
      </c>
      <c r="E31" s="426">
        <v>28</v>
      </c>
      <c r="F31" s="426">
        <v>256</v>
      </c>
      <c r="G31" s="426">
        <v>105</v>
      </c>
      <c r="H31" s="427">
        <v>115680</v>
      </c>
      <c r="I31" s="426">
        <v>507.37</v>
      </c>
      <c r="J31" s="427">
        <v>1101.71</v>
      </c>
      <c r="K31" s="426">
        <v>7.01</v>
      </c>
    </row>
    <row r="32" spans="1:11">
      <c r="A32" s="601" t="s">
        <v>448</v>
      </c>
      <c r="B32" s="601"/>
      <c r="C32" s="601"/>
      <c r="D32" s="601"/>
      <c r="E32" s="601"/>
      <c r="F32" s="601"/>
      <c r="G32" s="601"/>
      <c r="H32" s="601"/>
      <c r="I32" s="601"/>
      <c r="J32" s="601"/>
      <c r="K32" s="428"/>
    </row>
    <row r="33" spans="1:11">
      <c r="A33" s="602" t="s">
        <v>388</v>
      </c>
      <c r="B33" s="602" t="s">
        <v>268</v>
      </c>
      <c r="C33" s="602" t="s">
        <v>389</v>
      </c>
      <c r="D33" s="602" t="s">
        <v>435</v>
      </c>
      <c r="E33" s="602"/>
      <c r="F33" s="602"/>
      <c r="G33" s="429" t="s">
        <v>392</v>
      </c>
      <c r="H33" s="429" t="s">
        <v>393</v>
      </c>
      <c r="I33" s="602" t="s">
        <v>441</v>
      </c>
      <c r="J33" s="602"/>
      <c r="K33" s="429" t="s">
        <v>395</v>
      </c>
    </row>
    <row r="34" spans="1:11">
      <c r="A34" s="602"/>
      <c r="B34" s="602"/>
      <c r="C34" s="602"/>
      <c r="D34" s="602"/>
      <c r="E34" s="602"/>
      <c r="F34" s="602"/>
      <c r="G34" s="429" t="s">
        <v>393</v>
      </c>
      <c r="H34" s="429" t="s">
        <v>398</v>
      </c>
      <c r="I34" s="602"/>
      <c r="J34" s="602"/>
      <c r="K34" s="429" t="s">
        <v>400</v>
      </c>
    </row>
    <row r="35" spans="1:11">
      <c r="A35" s="602"/>
      <c r="B35" s="602"/>
      <c r="C35" s="602"/>
      <c r="D35" s="429" t="s">
        <v>436</v>
      </c>
      <c r="E35" s="429" t="s">
        <v>437</v>
      </c>
      <c r="F35" s="429" t="s">
        <v>2</v>
      </c>
      <c r="G35" s="429" t="s">
        <v>397</v>
      </c>
      <c r="H35" s="429" t="s">
        <v>442</v>
      </c>
      <c r="I35" s="429" t="s">
        <v>438</v>
      </c>
      <c r="J35" s="429" t="s">
        <v>399</v>
      </c>
      <c r="K35" s="429" t="s">
        <v>443</v>
      </c>
    </row>
    <row r="36" spans="1:11">
      <c r="A36" s="430">
        <v>19</v>
      </c>
      <c r="B36" s="431" t="s">
        <v>264</v>
      </c>
      <c r="C36" s="432">
        <v>5295</v>
      </c>
      <c r="D36" s="433">
        <v>22183</v>
      </c>
      <c r="E36" s="433">
        <v>6415</v>
      </c>
      <c r="F36" s="433">
        <v>28598</v>
      </c>
      <c r="G36" s="434">
        <v>876</v>
      </c>
      <c r="H36" s="433">
        <v>1532300</v>
      </c>
      <c r="I36" s="434">
        <v>69.08</v>
      </c>
      <c r="J36" s="433">
        <v>1749.2</v>
      </c>
      <c r="K36" s="434">
        <v>30.93</v>
      </c>
    </row>
    <row r="37" spans="1:11">
      <c r="A37" s="604" t="s">
        <v>449</v>
      </c>
      <c r="B37" s="604"/>
      <c r="C37" s="604"/>
      <c r="D37" s="604"/>
      <c r="E37" s="604"/>
      <c r="F37" s="604"/>
      <c r="G37" s="604"/>
      <c r="H37" s="604"/>
      <c r="I37" s="604"/>
      <c r="J37" s="604"/>
      <c r="K37" s="435"/>
    </row>
    <row r="38" spans="1:11">
      <c r="A38" s="605" t="s">
        <v>388</v>
      </c>
      <c r="B38" s="605" t="s">
        <v>268</v>
      </c>
      <c r="C38" s="605" t="s">
        <v>389</v>
      </c>
      <c r="D38" s="605" t="s">
        <v>435</v>
      </c>
      <c r="E38" s="605"/>
      <c r="F38" s="605"/>
      <c r="G38" s="436" t="s">
        <v>392</v>
      </c>
      <c r="H38" s="436" t="s">
        <v>393</v>
      </c>
      <c r="I38" s="605" t="s">
        <v>441</v>
      </c>
      <c r="J38" s="605"/>
      <c r="K38" s="436" t="s">
        <v>395</v>
      </c>
    </row>
    <row r="39" spans="1:11">
      <c r="A39" s="605"/>
      <c r="B39" s="605"/>
      <c r="C39" s="605"/>
      <c r="D39" s="605"/>
      <c r="E39" s="605"/>
      <c r="F39" s="605"/>
      <c r="G39" s="436" t="s">
        <v>393</v>
      </c>
      <c r="H39" s="436" t="s">
        <v>398</v>
      </c>
      <c r="I39" s="605"/>
      <c r="J39" s="605"/>
      <c r="K39" s="436" t="s">
        <v>400</v>
      </c>
    </row>
    <row r="40" spans="1:11">
      <c r="A40" s="605"/>
      <c r="B40" s="605"/>
      <c r="C40" s="605"/>
      <c r="D40" s="436" t="s">
        <v>436</v>
      </c>
      <c r="E40" s="436" t="s">
        <v>437</v>
      </c>
      <c r="F40" s="436" t="s">
        <v>2</v>
      </c>
      <c r="G40" s="436" t="s">
        <v>397</v>
      </c>
      <c r="H40" s="436" t="s">
        <v>442</v>
      </c>
      <c r="I40" s="436" t="s">
        <v>438</v>
      </c>
      <c r="J40" s="436" t="s">
        <v>399</v>
      </c>
      <c r="K40" s="436" t="s">
        <v>443</v>
      </c>
    </row>
    <row r="41" spans="1:11">
      <c r="A41" s="437">
        <v>19</v>
      </c>
      <c r="B41" s="438" t="s">
        <v>264</v>
      </c>
      <c r="C41" s="439">
        <v>472</v>
      </c>
      <c r="D41" s="439">
        <v>507</v>
      </c>
      <c r="E41" s="439">
        <v>224</v>
      </c>
      <c r="F41" s="439">
        <v>731</v>
      </c>
      <c r="G41" s="439">
        <v>205</v>
      </c>
      <c r="H41" s="440">
        <v>137863</v>
      </c>
      <c r="I41" s="439">
        <v>271.92</v>
      </c>
      <c r="J41" s="439">
        <v>672.5</v>
      </c>
      <c r="K41" s="439">
        <v>154.83000000000001</v>
      </c>
    </row>
    <row r="42" spans="1:11" s="401" customFormat="1">
      <c r="A42" s="603" t="s">
        <v>450</v>
      </c>
      <c r="B42" s="603"/>
      <c r="C42" s="603"/>
      <c r="D42" s="603"/>
      <c r="E42" s="603"/>
      <c r="F42" s="603"/>
      <c r="G42" s="603"/>
      <c r="H42" s="603"/>
      <c r="I42" s="603"/>
      <c r="J42" s="603"/>
      <c r="K42" s="441"/>
    </row>
    <row r="43" spans="1:11" s="401" customFormat="1">
      <c r="A43" s="590" t="s">
        <v>388</v>
      </c>
      <c r="B43" s="590" t="s">
        <v>268</v>
      </c>
      <c r="C43" s="590" t="s">
        <v>389</v>
      </c>
      <c r="D43" s="590" t="s">
        <v>435</v>
      </c>
      <c r="E43" s="590"/>
      <c r="F43" s="590"/>
      <c r="G43" s="400" t="s">
        <v>392</v>
      </c>
      <c r="H43" s="400" t="s">
        <v>393</v>
      </c>
      <c r="I43" s="590" t="s">
        <v>441</v>
      </c>
      <c r="J43" s="590"/>
      <c r="K43" s="400" t="s">
        <v>395</v>
      </c>
    </row>
    <row r="44" spans="1:11" s="401" customFormat="1">
      <c r="A44" s="590"/>
      <c r="B44" s="590"/>
      <c r="C44" s="590"/>
      <c r="D44" s="590"/>
      <c r="E44" s="590"/>
      <c r="F44" s="590"/>
      <c r="G44" s="400" t="s">
        <v>393</v>
      </c>
      <c r="H44" s="400" t="s">
        <v>398</v>
      </c>
      <c r="I44" s="590"/>
      <c r="J44" s="590"/>
      <c r="K44" s="400" t="s">
        <v>400</v>
      </c>
    </row>
    <row r="45" spans="1:11" s="401" customFormat="1">
      <c r="A45" s="590"/>
      <c r="B45" s="590"/>
      <c r="C45" s="590"/>
      <c r="D45" s="400" t="s">
        <v>436</v>
      </c>
      <c r="E45" s="400" t="s">
        <v>437</v>
      </c>
      <c r="F45" s="400" t="s">
        <v>2</v>
      </c>
      <c r="G45" s="400" t="s">
        <v>397</v>
      </c>
      <c r="H45" s="400" t="s">
        <v>442</v>
      </c>
      <c r="I45" s="400" t="s">
        <v>438</v>
      </c>
      <c r="J45" s="400" t="s">
        <v>399</v>
      </c>
      <c r="K45" s="400" t="s">
        <v>443</v>
      </c>
    </row>
    <row r="46" spans="1:11" s="401" customFormat="1">
      <c r="A46" s="442">
        <v>8</v>
      </c>
      <c r="B46" s="443" t="s">
        <v>264</v>
      </c>
      <c r="C46" s="444">
        <v>312</v>
      </c>
      <c r="D46" s="444">
        <v>322</v>
      </c>
      <c r="E46" s="444">
        <v>404</v>
      </c>
      <c r="F46" s="444">
        <v>726</v>
      </c>
      <c r="G46" s="444">
        <v>150</v>
      </c>
      <c r="H46" s="445">
        <v>200000</v>
      </c>
      <c r="I46" s="444">
        <v>621.12</v>
      </c>
      <c r="J46" s="445">
        <v>1333.33</v>
      </c>
      <c r="K46" s="444">
        <v>80</v>
      </c>
    </row>
    <row r="47" spans="1:11">
      <c r="A47" s="606" t="s">
        <v>451</v>
      </c>
      <c r="B47" s="606"/>
      <c r="C47" s="606"/>
      <c r="D47" s="606"/>
      <c r="E47" s="606"/>
      <c r="F47" s="606"/>
      <c r="G47" s="606"/>
      <c r="H47" s="606"/>
      <c r="I47" s="606"/>
      <c r="J47" s="606"/>
      <c r="K47" s="446"/>
    </row>
    <row r="48" spans="1:11">
      <c r="A48" s="607" t="s">
        <v>388</v>
      </c>
      <c r="B48" s="607" t="s">
        <v>268</v>
      </c>
      <c r="C48" s="607" t="s">
        <v>389</v>
      </c>
      <c r="D48" s="607" t="s">
        <v>435</v>
      </c>
      <c r="E48" s="607"/>
      <c r="F48" s="607"/>
      <c r="G48" s="447" t="s">
        <v>392</v>
      </c>
      <c r="H48" s="447" t="s">
        <v>393</v>
      </c>
      <c r="I48" s="607" t="s">
        <v>441</v>
      </c>
      <c r="J48" s="607"/>
      <c r="K48" s="447" t="s">
        <v>395</v>
      </c>
    </row>
    <row r="49" spans="1:11">
      <c r="A49" s="607"/>
      <c r="B49" s="607"/>
      <c r="C49" s="607"/>
      <c r="D49" s="607"/>
      <c r="E49" s="607"/>
      <c r="F49" s="607"/>
      <c r="G49" s="447" t="s">
        <v>393</v>
      </c>
      <c r="H49" s="447" t="s">
        <v>398</v>
      </c>
      <c r="I49" s="607"/>
      <c r="J49" s="607"/>
      <c r="K49" s="447" t="s">
        <v>400</v>
      </c>
    </row>
    <row r="50" spans="1:11">
      <c r="A50" s="607"/>
      <c r="B50" s="607"/>
      <c r="C50" s="607"/>
      <c r="D50" s="447" t="s">
        <v>436</v>
      </c>
      <c r="E50" s="447" t="s">
        <v>437</v>
      </c>
      <c r="F50" s="447" t="s">
        <v>2</v>
      </c>
      <c r="G50" s="447" t="s">
        <v>397</v>
      </c>
      <c r="H50" s="447" t="s">
        <v>442</v>
      </c>
      <c r="I50" s="447" t="s">
        <v>438</v>
      </c>
      <c r="J50" s="447" t="s">
        <v>399</v>
      </c>
      <c r="K50" s="447" t="s">
        <v>443</v>
      </c>
    </row>
    <row r="51" spans="1:11">
      <c r="A51" s="448">
        <v>6</v>
      </c>
      <c r="B51" s="449" t="s">
        <v>264</v>
      </c>
      <c r="C51" s="450">
        <v>75</v>
      </c>
      <c r="D51" s="450">
        <v>992</v>
      </c>
      <c r="E51" s="450">
        <v>252</v>
      </c>
      <c r="F51" s="451">
        <v>1244</v>
      </c>
      <c r="G51" s="450">
        <v>990</v>
      </c>
      <c r="H51" s="451">
        <v>458500</v>
      </c>
      <c r="I51" s="450">
        <v>462.2</v>
      </c>
      <c r="J51" s="450">
        <v>463.13</v>
      </c>
      <c r="K51" s="450">
        <v>30.45</v>
      </c>
    </row>
    <row r="52" spans="1:11">
      <c r="A52" s="608" t="s">
        <v>452</v>
      </c>
      <c r="B52" s="608"/>
      <c r="C52" s="608"/>
      <c r="D52" s="608"/>
      <c r="E52" s="608"/>
      <c r="F52" s="608"/>
      <c r="G52" s="608"/>
      <c r="H52" s="608"/>
      <c r="I52" s="608"/>
      <c r="J52" s="608"/>
      <c r="K52" s="452"/>
    </row>
    <row r="53" spans="1:11">
      <c r="A53" s="609" t="s">
        <v>388</v>
      </c>
      <c r="B53" s="609" t="s">
        <v>268</v>
      </c>
      <c r="C53" s="609" t="s">
        <v>389</v>
      </c>
      <c r="D53" s="609" t="s">
        <v>435</v>
      </c>
      <c r="E53" s="609"/>
      <c r="F53" s="609"/>
      <c r="G53" s="453" t="s">
        <v>392</v>
      </c>
      <c r="H53" s="453" t="s">
        <v>393</v>
      </c>
      <c r="I53" s="609" t="s">
        <v>441</v>
      </c>
      <c r="J53" s="609"/>
      <c r="K53" s="453" t="s">
        <v>395</v>
      </c>
    </row>
    <row r="54" spans="1:11">
      <c r="A54" s="609"/>
      <c r="B54" s="609"/>
      <c r="C54" s="609"/>
      <c r="D54" s="609"/>
      <c r="E54" s="609"/>
      <c r="F54" s="609"/>
      <c r="G54" s="453" t="s">
        <v>393</v>
      </c>
      <c r="H54" s="453" t="s">
        <v>398</v>
      </c>
      <c r="I54" s="609"/>
      <c r="J54" s="609"/>
      <c r="K54" s="453" t="s">
        <v>400</v>
      </c>
    </row>
    <row r="55" spans="1:11">
      <c r="A55" s="609"/>
      <c r="B55" s="609"/>
      <c r="C55" s="609"/>
      <c r="D55" s="453" t="s">
        <v>436</v>
      </c>
      <c r="E55" s="453" t="s">
        <v>437</v>
      </c>
      <c r="F55" s="453" t="s">
        <v>2</v>
      </c>
      <c r="G55" s="453" t="s">
        <v>397</v>
      </c>
      <c r="H55" s="453" t="s">
        <v>442</v>
      </c>
      <c r="I55" s="453" t="s">
        <v>438</v>
      </c>
      <c r="J55" s="453" t="s">
        <v>399</v>
      </c>
      <c r="K55" s="453" t="s">
        <v>443</v>
      </c>
    </row>
    <row r="56" spans="1:11">
      <c r="A56" s="454">
        <v>8</v>
      </c>
      <c r="B56" s="455" t="s">
        <v>264</v>
      </c>
      <c r="C56" s="456">
        <v>135</v>
      </c>
      <c r="D56" s="456">
        <v>340</v>
      </c>
      <c r="E56" s="456">
        <v>290</v>
      </c>
      <c r="F56" s="456">
        <v>630</v>
      </c>
      <c r="G56" s="456">
        <v>0</v>
      </c>
      <c r="H56" s="456">
        <v>0</v>
      </c>
      <c r="I56" s="456">
        <v>0</v>
      </c>
      <c r="J56" s="456">
        <v>0</v>
      </c>
      <c r="K56" s="456">
        <v>0</v>
      </c>
    </row>
    <row r="57" spans="1:11">
      <c r="A57" s="610" t="s">
        <v>453</v>
      </c>
      <c r="B57" s="610"/>
      <c r="C57" s="610"/>
      <c r="D57" s="610"/>
      <c r="E57" s="610"/>
      <c r="F57" s="610"/>
      <c r="G57" s="610"/>
      <c r="H57" s="610"/>
      <c r="I57" s="610"/>
      <c r="J57" s="610"/>
      <c r="K57" s="457"/>
    </row>
    <row r="58" spans="1:11">
      <c r="A58" s="611" t="s">
        <v>388</v>
      </c>
      <c r="B58" s="611" t="s">
        <v>268</v>
      </c>
      <c r="C58" s="611" t="s">
        <v>389</v>
      </c>
      <c r="D58" s="611" t="s">
        <v>435</v>
      </c>
      <c r="E58" s="611"/>
      <c r="F58" s="611"/>
      <c r="G58" s="458" t="s">
        <v>392</v>
      </c>
      <c r="H58" s="458" t="s">
        <v>393</v>
      </c>
      <c r="I58" s="611" t="s">
        <v>441</v>
      </c>
      <c r="J58" s="611"/>
      <c r="K58" s="458" t="s">
        <v>395</v>
      </c>
    </row>
    <row r="59" spans="1:11">
      <c r="A59" s="611"/>
      <c r="B59" s="611"/>
      <c r="C59" s="611"/>
      <c r="D59" s="611"/>
      <c r="E59" s="611"/>
      <c r="F59" s="611"/>
      <c r="G59" s="458" t="s">
        <v>393</v>
      </c>
      <c r="H59" s="458" t="s">
        <v>398</v>
      </c>
      <c r="I59" s="611"/>
      <c r="J59" s="611"/>
      <c r="K59" s="458" t="s">
        <v>400</v>
      </c>
    </row>
    <row r="60" spans="1:11">
      <c r="A60" s="611"/>
      <c r="B60" s="611"/>
      <c r="C60" s="611"/>
      <c r="D60" s="458" t="s">
        <v>436</v>
      </c>
      <c r="E60" s="458" t="s">
        <v>437</v>
      </c>
      <c r="F60" s="458" t="s">
        <v>2</v>
      </c>
      <c r="G60" s="458" t="s">
        <v>397</v>
      </c>
      <c r="H60" s="458" t="s">
        <v>442</v>
      </c>
      <c r="I60" s="458" t="s">
        <v>438</v>
      </c>
      <c r="J60" s="458" t="s">
        <v>399</v>
      </c>
      <c r="K60" s="458" t="s">
        <v>443</v>
      </c>
    </row>
    <row r="61" spans="1:11">
      <c r="A61" s="459">
        <v>12</v>
      </c>
      <c r="B61" s="460" t="s">
        <v>264</v>
      </c>
      <c r="C61" s="461">
        <v>2284</v>
      </c>
      <c r="D61" s="462">
        <v>18832</v>
      </c>
      <c r="E61" s="463">
        <v>420</v>
      </c>
      <c r="F61" s="462">
        <v>19252</v>
      </c>
      <c r="G61" s="462">
        <v>1606</v>
      </c>
      <c r="H61" s="462">
        <v>1657000</v>
      </c>
      <c r="I61" s="463">
        <v>87.99</v>
      </c>
      <c r="J61" s="462">
        <v>1031.76</v>
      </c>
      <c r="K61" s="463">
        <v>20</v>
      </c>
    </row>
    <row r="62" spans="1:11">
      <c r="A62" s="612" t="s">
        <v>453</v>
      </c>
      <c r="B62" s="612"/>
      <c r="C62" s="612"/>
      <c r="D62" s="612"/>
      <c r="E62" s="612"/>
      <c r="F62" s="612"/>
      <c r="G62" s="612"/>
      <c r="H62" s="612"/>
      <c r="I62" s="612"/>
      <c r="J62" s="612"/>
      <c r="K62" s="464"/>
    </row>
    <row r="63" spans="1:11">
      <c r="A63" s="613" t="s">
        <v>388</v>
      </c>
      <c r="B63" s="613" t="s">
        <v>268</v>
      </c>
      <c r="C63" s="613" t="s">
        <v>389</v>
      </c>
      <c r="D63" s="613" t="s">
        <v>435</v>
      </c>
      <c r="E63" s="613"/>
      <c r="F63" s="613"/>
      <c r="G63" s="465" t="s">
        <v>392</v>
      </c>
      <c r="H63" s="465" t="s">
        <v>393</v>
      </c>
      <c r="I63" s="613" t="s">
        <v>441</v>
      </c>
      <c r="J63" s="613"/>
      <c r="K63" s="465" t="s">
        <v>395</v>
      </c>
    </row>
    <row r="64" spans="1:11">
      <c r="A64" s="613"/>
      <c r="B64" s="613"/>
      <c r="C64" s="613"/>
      <c r="D64" s="613"/>
      <c r="E64" s="613"/>
      <c r="F64" s="613"/>
      <c r="G64" s="465" t="s">
        <v>393</v>
      </c>
      <c r="H64" s="465" t="s">
        <v>398</v>
      </c>
      <c r="I64" s="613"/>
      <c r="J64" s="613"/>
      <c r="K64" s="465" t="s">
        <v>400</v>
      </c>
    </row>
    <row r="65" spans="1:11">
      <c r="A65" s="613"/>
      <c r="B65" s="613"/>
      <c r="C65" s="613"/>
      <c r="D65" s="465" t="s">
        <v>436</v>
      </c>
      <c r="E65" s="465" t="s">
        <v>437</v>
      </c>
      <c r="F65" s="465" t="s">
        <v>2</v>
      </c>
      <c r="G65" s="465" t="s">
        <v>397</v>
      </c>
      <c r="H65" s="465" t="s">
        <v>442</v>
      </c>
      <c r="I65" s="465" t="s">
        <v>438</v>
      </c>
      <c r="J65" s="465" t="s">
        <v>399</v>
      </c>
      <c r="K65" s="465" t="s">
        <v>443</v>
      </c>
    </row>
    <row r="66" spans="1:11">
      <c r="A66" s="466">
        <v>12</v>
      </c>
      <c r="B66" s="467" t="s">
        <v>264</v>
      </c>
      <c r="C66" s="468">
        <v>2284</v>
      </c>
      <c r="D66" s="469">
        <v>18832</v>
      </c>
      <c r="E66" s="470">
        <v>420</v>
      </c>
      <c r="F66" s="469">
        <v>19252</v>
      </c>
      <c r="G66" s="469">
        <v>1606</v>
      </c>
      <c r="H66" s="469">
        <v>1657000</v>
      </c>
      <c r="I66" s="470">
        <v>87.99</v>
      </c>
      <c r="J66" s="469">
        <v>1031.76</v>
      </c>
      <c r="K66" s="470">
        <v>20</v>
      </c>
    </row>
    <row r="67" spans="1:11">
      <c r="A67" s="614" t="s">
        <v>454</v>
      </c>
      <c r="B67" s="614"/>
      <c r="C67" s="614"/>
      <c r="D67" s="614"/>
      <c r="E67" s="614"/>
      <c r="F67" s="614"/>
      <c r="G67" s="614"/>
      <c r="H67" s="614"/>
      <c r="I67" s="614"/>
      <c r="J67" s="614"/>
      <c r="K67" s="471"/>
    </row>
    <row r="68" spans="1:11">
      <c r="A68" s="615" t="s">
        <v>388</v>
      </c>
      <c r="B68" s="615" t="s">
        <v>268</v>
      </c>
      <c r="C68" s="615" t="s">
        <v>389</v>
      </c>
      <c r="D68" s="615" t="s">
        <v>435</v>
      </c>
      <c r="E68" s="615"/>
      <c r="F68" s="615"/>
      <c r="G68" s="472" t="s">
        <v>392</v>
      </c>
      <c r="H68" s="472" t="s">
        <v>393</v>
      </c>
      <c r="I68" s="615" t="s">
        <v>441</v>
      </c>
      <c r="J68" s="615"/>
      <c r="K68" s="472" t="s">
        <v>395</v>
      </c>
    </row>
    <row r="69" spans="1:11">
      <c r="A69" s="615"/>
      <c r="B69" s="615"/>
      <c r="C69" s="615"/>
      <c r="D69" s="615"/>
      <c r="E69" s="615"/>
      <c r="F69" s="615"/>
      <c r="G69" s="472" t="s">
        <v>393</v>
      </c>
      <c r="H69" s="472" t="s">
        <v>398</v>
      </c>
      <c r="I69" s="615"/>
      <c r="J69" s="615"/>
      <c r="K69" s="472" t="s">
        <v>400</v>
      </c>
    </row>
    <row r="70" spans="1:11">
      <c r="A70" s="615"/>
      <c r="B70" s="615"/>
      <c r="C70" s="615"/>
      <c r="D70" s="472" t="s">
        <v>436</v>
      </c>
      <c r="E70" s="472" t="s">
        <v>437</v>
      </c>
      <c r="F70" s="472" t="s">
        <v>2</v>
      </c>
      <c r="G70" s="472" t="s">
        <v>397</v>
      </c>
      <c r="H70" s="472" t="s">
        <v>442</v>
      </c>
      <c r="I70" s="472" t="s">
        <v>438</v>
      </c>
      <c r="J70" s="472" t="s">
        <v>399</v>
      </c>
      <c r="K70" s="472" t="s">
        <v>443</v>
      </c>
    </row>
    <row r="71" spans="1:11">
      <c r="A71" s="473">
        <v>19</v>
      </c>
      <c r="B71" s="474" t="s">
        <v>264</v>
      </c>
      <c r="C71" s="475">
        <v>4469</v>
      </c>
      <c r="D71" s="476">
        <v>3772</v>
      </c>
      <c r="E71" s="477">
        <v>894</v>
      </c>
      <c r="F71" s="476">
        <v>4666</v>
      </c>
      <c r="G71" s="476">
        <v>1121</v>
      </c>
      <c r="H71" s="476">
        <v>431080</v>
      </c>
      <c r="I71" s="477">
        <v>114.28</v>
      </c>
      <c r="J71" s="477">
        <v>384.55</v>
      </c>
      <c r="K71" s="477">
        <v>19.170000000000002</v>
      </c>
    </row>
    <row r="72" spans="1:11">
      <c r="A72" s="616" t="s">
        <v>455</v>
      </c>
      <c r="B72" s="616"/>
      <c r="C72" s="616"/>
      <c r="D72" s="616"/>
      <c r="E72" s="616"/>
      <c r="F72" s="616"/>
      <c r="G72" s="616"/>
      <c r="H72" s="616"/>
      <c r="I72" s="616"/>
      <c r="J72" s="616"/>
      <c r="K72" s="478"/>
    </row>
    <row r="73" spans="1:11">
      <c r="A73" s="617" t="s">
        <v>388</v>
      </c>
      <c r="B73" s="617" t="s">
        <v>268</v>
      </c>
      <c r="C73" s="617" t="s">
        <v>389</v>
      </c>
      <c r="D73" s="617" t="s">
        <v>435</v>
      </c>
      <c r="E73" s="617"/>
      <c r="F73" s="617"/>
      <c r="G73" s="479" t="s">
        <v>392</v>
      </c>
      <c r="H73" s="479" t="s">
        <v>393</v>
      </c>
      <c r="I73" s="617" t="s">
        <v>441</v>
      </c>
      <c r="J73" s="617"/>
      <c r="K73" s="479" t="s">
        <v>395</v>
      </c>
    </row>
    <row r="74" spans="1:11">
      <c r="A74" s="617"/>
      <c r="B74" s="617"/>
      <c r="C74" s="617"/>
      <c r="D74" s="617"/>
      <c r="E74" s="617"/>
      <c r="F74" s="617"/>
      <c r="G74" s="479" t="s">
        <v>393</v>
      </c>
      <c r="H74" s="479" t="s">
        <v>398</v>
      </c>
      <c r="I74" s="617"/>
      <c r="J74" s="617"/>
      <c r="K74" s="479" t="s">
        <v>400</v>
      </c>
    </row>
    <row r="75" spans="1:11">
      <c r="A75" s="617"/>
      <c r="B75" s="617"/>
      <c r="C75" s="617"/>
      <c r="D75" s="479" t="s">
        <v>436</v>
      </c>
      <c r="E75" s="479" t="s">
        <v>437</v>
      </c>
      <c r="F75" s="479" t="s">
        <v>2</v>
      </c>
      <c r="G75" s="479" t="s">
        <v>397</v>
      </c>
      <c r="H75" s="479" t="s">
        <v>442</v>
      </c>
      <c r="I75" s="479" t="s">
        <v>438</v>
      </c>
      <c r="J75" s="479" t="s">
        <v>399</v>
      </c>
      <c r="K75" s="479" t="s">
        <v>443</v>
      </c>
    </row>
    <row r="76" spans="1:11">
      <c r="A76" s="480">
        <v>14</v>
      </c>
      <c r="B76" s="481" t="s">
        <v>264</v>
      </c>
      <c r="C76" s="482">
        <v>269</v>
      </c>
      <c r="D76" s="483">
        <v>1672</v>
      </c>
      <c r="E76" s="482">
        <v>292</v>
      </c>
      <c r="F76" s="483">
        <v>1964</v>
      </c>
      <c r="G76" s="482">
        <v>230</v>
      </c>
      <c r="H76" s="483">
        <v>450000</v>
      </c>
      <c r="I76" s="482">
        <v>269.14</v>
      </c>
      <c r="J76" s="483">
        <v>1956.52</v>
      </c>
      <c r="K76" s="482">
        <v>30</v>
      </c>
    </row>
  </sheetData>
  <mergeCells count="86">
    <mergeCell ref="A72:J72"/>
    <mergeCell ref="A73:A75"/>
    <mergeCell ref="B73:B75"/>
    <mergeCell ref="C73:C75"/>
    <mergeCell ref="D73:F74"/>
    <mergeCell ref="I73:J74"/>
    <mergeCell ref="A67:J67"/>
    <mergeCell ref="A68:A70"/>
    <mergeCell ref="B68:B70"/>
    <mergeCell ref="C68:C70"/>
    <mergeCell ref="D68:F69"/>
    <mergeCell ref="I68:J69"/>
    <mergeCell ref="A62:J62"/>
    <mergeCell ref="A63:A65"/>
    <mergeCell ref="B63:B65"/>
    <mergeCell ref="C63:C65"/>
    <mergeCell ref="D63:F64"/>
    <mergeCell ref="I63:J64"/>
    <mergeCell ref="A57:J57"/>
    <mergeCell ref="A58:A60"/>
    <mergeCell ref="B58:B60"/>
    <mergeCell ref="C58:C60"/>
    <mergeCell ref="D58:F59"/>
    <mergeCell ref="I58:J59"/>
    <mergeCell ref="A52:J52"/>
    <mergeCell ref="A53:A55"/>
    <mergeCell ref="B53:B55"/>
    <mergeCell ref="C53:C55"/>
    <mergeCell ref="D53:F54"/>
    <mergeCell ref="I53:J54"/>
    <mergeCell ref="A47:J47"/>
    <mergeCell ref="A48:A50"/>
    <mergeCell ref="B48:B50"/>
    <mergeCell ref="C48:C50"/>
    <mergeCell ref="D48:F49"/>
    <mergeCell ref="I48:J49"/>
    <mergeCell ref="A43:A45"/>
    <mergeCell ref="B43:B45"/>
    <mergeCell ref="C43:C45"/>
    <mergeCell ref="D43:F44"/>
    <mergeCell ref="I43:J44"/>
    <mergeCell ref="A42:J42"/>
    <mergeCell ref="A37:J37"/>
    <mergeCell ref="A38:A40"/>
    <mergeCell ref="B38:B40"/>
    <mergeCell ref="C38:C40"/>
    <mergeCell ref="D38:F39"/>
    <mergeCell ref="I38:J39"/>
    <mergeCell ref="A32:J32"/>
    <mergeCell ref="A33:A35"/>
    <mergeCell ref="B33:B35"/>
    <mergeCell ref="C33:C35"/>
    <mergeCell ref="D33:F34"/>
    <mergeCell ref="I33:J34"/>
    <mergeCell ref="A27:J27"/>
    <mergeCell ref="A28:A30"/>
    <mergeCell ref="B28:B30"/>
    <mergeCell ref="C28:C30"/>
    <mergeCell ref="D28:F29"/>
    <mergeCell ref="I28:J29"/>
    <mergeCell ref="A22:J22"/>
    <mergeCell ref="A23:A25"/>
    <mergeCell ref="B23:B25"/>
    <mergeCell ref="C23:C25"/>
    <mergeCell ref="D23:F24"/>
    <mergeCell ref="I23:J24"/>
    <mergeCell ref="A17:J17"/>
    <mergeCell ref="A18:A20"/>
    <mergeCell ref="B18:B20"/>
    <mergeCell ref="C18:C20"/>
    <mergeCell ref="D18:F19"/>
    <mergeCell ref="I18:J19"/>
    <mergeCell ref="A7:K7"/>
    <mergeCell ref="B11:B13"/>
    <mergeCell ref="C11:C13"/>
    <mergeCell ref="D11:F12"/>
    <mergeCell ref="I11:J12"/>
    <mergeCell ref="C10:L10"/>
    <mergeCell ref="A10:B10"/>
    <mergeCell ref="A6:K6"/>
    <mergeCell ref="B1:K1"/>
    <mergeCell ref="A2:A4"/>
    <mergeCell ref="B2:B4"/>
    <mergeCell ref="C2:C4"/>
    <mergeCell ref="D2:F3"/>
    <mergeCell ref="I2:J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5"/>
  <sheetViews>
    <sheetView workbookViewId="0">
      <selection activeCell="G11" sqref="G11"/>
    </sheetView>
  </sheetViews>
  <sheetFormatPr defaultColWidth="9.140625" defaultRowHeight="21.75"/>
  <cols>
    <col min="1" max="1" width="1.7109375" style="60" customWidth="1"/>
    <col min="2" max="2" width="5.140625" style="60" customWidth="1"/>
    <col min="3" max="3" width="4.140625" style="60" customWidth="1"/>
    <col min="4" max="4" width="2.42578125" style="60" customWidth="1"/>
    <col min="5" max="5" width="13.7109375" style="60" customWidth="1"/>
    <col min="6" max="6" width="9.85546875" style="60" customWidth="1"/>
    <col min="7" max="7" width="10.5703125" style="60" customWidth="1"/>
    <col min="8" max="8" width="16.5703125" style="60" customWidth="1"/>
    <col min="9" max="9" width="14.28515625" style="60" customWidth="1"/>
    <col min="10" max="10" width="9.85546875" style="60" customWidth="1"/>
    <col min="11" max="11" width="10" style="60" customWidth="1"/>
    <col min="12" max="12" width="16.42578125" style="60" customWidth="1"/>
    <col min="13" max="13" width="14.42578125" style="60" customWidth="1"/>
    <col min="14" max="14" width="12.85546875" style="60" customWidth="1"/>
    <col min="15" max="15" width="2.28515625" style="59" customWidth="1"/>
    <col min="16" max="16" width="6.140625" style="59" customWidth="1"/>
    <col min="17" max="16384" width="9.140625" style="59"/>
  </cols>
  <sheetData>
    <row r="1" spans="1:15" s="110" customFormat="1">
      <c r="A1" s="108"/>
      <c r="B1" s="108" t="s">
        <v>176</v>
      </c>
      <c r="C1" s="109"/>
      <c r="D1" s="108" t="s">
        <v>286</v>
      </c>
      <c r="E1" s="108"/>
      <c r="F1" s="108"/>
      <c r="G1" s="108"/>
      <c r="H1" s="108"/>
      <c r="I1" s="108"/>
      <c r="J1" s="108"/>
      <c r="K1" s="108"/>
      <c r="L1" s="108"/>
      <c r="M1" s="108"/>
      <c r="N1" s="108"/>
    </row>
    <row r="2" spans="1:15" s="104" customFormat="1">
      <c r="A2" s="106"/>
      <c r="B2" s="108" t="s">
        <v>175</v>
      </c>
      <c r="C2" s="109"/>
      <c r="D2" s="108" t="s">
        <v>287</v>
      </c>
      <c r="E2" s="106"/>
      <c r="F2" s="106"/>
      <c r="G2" s="106"/>
      <c r="H2" s="106"/>
      <c r="I2" s="106"/>
      <c r="J2" s="106"/>
      <c r="K2" s="106"/>
      <c r="L2" s="106"/>
      <c r="M2" s="106"/>
      <c r="N2" s="106"/>
    </row>
    <row r="3" spans="1:15" s="104" customFormat="1">
      <c r="A3" s="106"/>
      <c r="B3" s="106"/>
      <c r="C3" s="107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5" t="s">
        <v>174</v>
      </c>
    </row>
    <row r="4" spans="1:15" ht="6" customHeight="1">
      <c r="A4" s="59"/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</row>
    <row r="5" spans="1:15" s="81" customFormat="1" ht="27" customHeight="1">
      <c r="A5" s="124"/>
      <c r="B5" s="124"/>
      <c r="C5" s="124"/>
      <c r="D5" s="124"/>
      <c r="E5" s="123" t="s">
        <v>147</v>
      </c>
      <c r="F5" s="495" t="s">
        <v>173</v>
      </c>
      <c r="G5" s="496"/>
      <c r="H5" s="496"/>
      <c r="I5" s="499"/>
      <c r="J5" s="495" t="s">
        <v>172</v>
      </c>
      <c r="K5" s="496"/>
      <c r="L5" s="496"/>
      <c r="M5" s="496"/>
      <c r="N5" s="496"/>
      <c r="O5" s="82"/>
    </row>
    <row r="6" spans="1:15" s="81" customFormat="1" ht="25.5" customHeight="1">
      <c r="A6" s="497" t="s">
        <v>151</v>
      </c>
      <c r="B6" s="497"/>
      <c r="C6" s="497"/>
      <c r="D6" s="498"/>
      <c r="E6" s="118" t="s">
        <v>171</v>
      </c>
      <c r="F6" s="122" t="s">
        <v>2</v>
      </c>
      <c r="G6" s="118" t="s">
        <v>170</v>
      </c>
      <c r="H6" s="118" t="s">
        <v>169</v>
      </c>
      <c r="I6" s="118" t="s">
        <v>168</v>
      </c>
      <c r="J6" s="201" t="s">
        <v>2</v>
      </c>
      <c r="K6" s="118" t="s">
        <v>167</v>
      </c>
      <c r="L6" s="202" t="s">
        <v>166</v>
      </c>
      <c r="M6" s="118" t="s">
        <v>165</v>
      </c>
      <c r="N6" s="201" t="s">
        <v>164</v>
      </c>
      <c r="O6" s="93"/>
    </row>
    <row r="7" spans="1:15" s="81" customFormat="1" ht="25.5" customHeight="1">
      <c r="A7" s="497" t="s">
        <v>146</v>
      </c>
      <c r="B7" s="497"/>
      <c r="C7" s="497"/>
      <c r="D7" s="498"/>
      <c r="E7" s="120" t="s">
        <v>163</v>
      </c>
      <c r="F7" s="204" t="s">
        <v>1</v>
      </c>
      <c r="G7" s="118" t="s">
        <v>162</v>
      </c>
      <c r="H7" s="118" t="s">
        <v>161</v>
      </c>
      <c r="I7" s="118" t="s">
        <v>161</v>
      </c>
      <c r="J7" s="118" t="s">
        <v>1</v>
      </c>
      <c r="K7" s="118" t="s">
        <v>160</v>
      </c>
      <c r="L7" s="201" t="s">
        <v>159</v>
      </c>
      <c r="M7" s="118" t="s">
        <v>159</v>
      </c>
      <c r="N7" s="201" t="s">
        <v>158</v>
      </c>
      <c r="O7" s="93"/>
    </row>
    <row r="8" spans="1:15" s="81" customFormat="1" ht="25.5" customHeight="1">
      <c r="A8" s="117"/>
      <c r="B8" s="117"/>
      <c r="C8" s="117"/>
      <c r="D8" s="117"/>
      <c r="E8" s="115" t="s">
        <v>126</v>
      </c>
      <c r="F8" s="116"/>
      <c r="G8" s="116"/>
      <c r="H8" s="115" t="s">
        <v>157</v>
      </c>
      <c r="I8" s="115" t="s">
        <v>156</v>
      </c>
      <c r="J8" s="116"/>
      <c r="K8" s="116"/>
      <c r="L8" s="203" t="s">
        <v>157</v>
      </c>
      <c r="M8" s="115" t="s">
        <v>156</v>
      </c>
      <c r="N8" s="114"/>
      <c r="O8" s="93"/>
    </row>
    <row r="9" spans="1:15" s="76" customFormat="1" ht="8.25" customHeight="1">
      <c r="A9" s="491"/>
      <c r="B9" s="491"/>
      <c r="C9" s="491"/>
      <c r="D9" s="491"/>
      <c r="E9" s="113"/>
      <c r="G9" s="79"/>
      <c r="H9" s="78"/>
      <c r="J9" s="77"/>
      <c r="K9" s="79"/>
      <c r="L9" s="79"/>
      <c r="M9" s="78"/>
    </row>
    <row r="10" spans="1:15" s="75" customFormat="1" ht="27" hidden="1" customHeight="1">
      <c r="A10" s="487" t="s">
        <v>123</v>
      </c>
      <c r="B10" s="487"/>
      <c r="C10" s="487"/>
      <c r="D10" s="488"/>
      <c r="E10" s="112">
        <v>8684896</v>
      </c>
      <c r="F10" s="74">
        <v>4058969.6259357999</v>
      </c>
      <c r="G10" s="69">
        <v>2160647.4036022099</v>
      </c>
      <c r="H10" s="71">
        <v>1833446.97176508</v>
      </c>
      <c r="I10" s="70">
        <v>64875.250568510099</v>
      </c>
      <c r="J10" s="69">
        <v>4625926.3740641996</v>
      </c>
      <c r="K10" s="69">
        <v>2781197.0170587199</v>
      </c>
      <c r="L10" s="71">
        <v>28206.986725139101</v>
      </c>
      <c r="M10" s="205">
        <v>0</v>
      </c>
      <c r="N10" s="70">
        <v>1816522.3702803401</v>
      </c>
    </row>
    <row r="11" spans="1:15" s="75" customFormat="1" ht="27" customHeight="1">
      <c r="A11" s="487" t="s">
        <v>122</v>
      </c>
      <c r="B11" s="487"/>
      <c r="C11" s="487"/>
      <c r="D11" s="488"/>
      <c r="E11" s="74">
        <v>8313840</v>
      </c>
      <c r="F11" s="70">
        <v>3884576.8622548599</v>
      </c>
      <c r="G11" s="69">
        <v>2067608.13204331</v>
      </c>
      <c r="H11" s="71">
        <v>1755565.6298783</v>
      </c>
      <c r="I11" s="70">
        <v>61403.1003332459</v>
      </c>
      <c r="J11" s="69">
        <v>4429263.1377451401</v>
      </c>
      <c r="K11" s="69">
        <v>2657016.8732856698</v>
      </c>
      <c r="L11" s="71">
        <v>27666.5363886616</v>
      </c>
      <c r="M11" s="69">
        <v>53.613540320498501</v>
      </c>
      <c r="N11" s="70">
        <v>1744526.11453049</v>
      </c>
    </row>
    <row r="12" spans="1:15" s="73" customFormat="1" ht="27" customHeight="1">
      <c r="A12" s="487" t="s">
        <v>121</v>
      </c>
      <c r="B12" s="487"/>
      <c r="C12" s="487"/>
      <c r="D12" s="488"/>
      <c r="E12" s="112">
        <v>8385082</v>
      </c>
      <c r="F12" s="74">
        <v>3919610.7673439402</v>
      </c>
      <c r="G12" s="69">
        <v>2091996.1053957799</v>
      </c>
      <c r="H12" s="71">
        <v>1765039.2503442699</v>
      </c>
      <c r="I12" s="70">
        <v>62575.411603893801</v>
      </c>
      <c r="J12" s="69">
        <v>4465471.2326560598</v>
      </c>
      <c r="K12" s="69">
        <v>2674703.54356125</v>
      </c>
      <c r="L12" s="71">
        <v>29308.6648453001</v>
      </c>
      <c r="M12" s="69">
        <v>53.307585137185697</v>
      </c>
      <c r="N12" s="70">
        <v>1761405.7166643799</v>
      </c>
    </row>
    <row r="13" spans="1:15" s="73" customFormat="1" ht="27" customHeight="1">
      <c r="A13" s="487" t="s">
        <v>120</v>
      </c>
      <c r="B13" s="487"/>
      <c r="C13" s="487"/>
      <c r="D13" s="488"/>
      <c r="E13" s="74">
        <v>8382871.3586565396</v>
      </c>
      <c r="F13" s="70">
        <v>3919218.6498527699</v>
      </c>
      <c r="G13" s="69">
        <v>2092069.34591043</v>
      </c>
      <c r="H13" s="71">
        <v>1764652.9321451599</v>
      </c>
      <c r="I13" s="70">
        <v>62496.371797174797</v>
      </c>
      <c r="J13" s="69">
        <v>4463652.7088037804</v>
      </c>
      <c r="K13" s="69">
        <v>2672730.1539814901</v>
      </c>
      <c r="L13" s="71">
        <v>29336.270415090399</v>
      </c>
      <c r="M13" s="69">
        <v>146.30128999582701</v>
      </c>
      <c r="N13" s="70">
        <v>1761439.9831172</v>
      </c>
    </row>
    <row r="14" spans="1:15" s="73" customFormat="1" ht="25.5" customHeight="1">
      <c r="A14" s="487" t="s">
        <v>119</v>
      </c>
      <c r="B14" s="487"/>
      <c r="C14" s="487"/>
      <c r="D14" s="488"/>
      <c r="E14" s="112">
        <v>8383119.6563886199</v>
      </c>
      <c r="F14" s="74">
        <v>3920897.6862261398</v>
      </c>
      <c r="G14" s="69">
        <v>2092934.92330686</v>
      </c>
      <c r="H14" s="71">
        <v>1765494.61407527</v>
      </c>
      <c r="I14" s="70">
        <v>62468.148844009404</v>
      </c>
      <c r="J14" s="69">
        <v>4462221.9701624801</v>
      </c>
      <c r="K14" s="69">
        <v>2671210.84591466</v>
      </c>
      <c r="L14" s="71">
        <v>29372.653334368799</v>
      </c>
      <c r="M14" s="69">
        <v>146.159313436541</v>
      </c>
      <c r="N14" s="70">
        <v>1761492.3116000099</v>
      </c>
      <c r="O14" s="74"/>
    </row>
    <row r="15" spans="1:15" s="68" customFormat="1" ht="25.5" customHeight="1">
      <c r="A15" s="489" t="s">
        <v>118</v>
      </c>
      <c r="B15" s="489"/>
      <c r="C15" s="489"/>
      <c r="D15" s="490"/>
      <c r="E15" s="74">
        <v>8382550.5039487705</v>
      </c>
      <c r="F15" s="70">
        <v>3921712.7013798174</v>
      </c>
      <c r="G15" s="69">
        <v>2094038.5982628246</v>
      </c>
      <c r="H15" s="71">
        <v>1765266.9001945062</v>
      </c>
      <c r="I15" s="70">
        <v>62407.202922486598</v>
      </c>
      <c r="J15" s="69">
        <v>4460837.8025689535</v>
      </c>
      <c r="K15" s="69">
        <v>2669728.0148099945</v>
      </c>
      <c r="L15" s="71">
        <v>29352.800238154472</v>
      </c>
      <c r="M15" s="69">
        <v>160.39044950583559</v>
      </c>
      <c r="N15" s="70">
        <v>1761596.5970712984</v>
      </c>
    </row>
    <row r="16" spans="1:15" s="73" customFormat="1" ht="25.5" customHeight="1">
      <c r="A16" s="487" t="s">
        <v>117</v>
      </c>
      <c r="B16" s="487"/>
      <c r="C16" s="487"/>
      <c r="D16" s="488"/>
      <c r="E16" s="112">
        <v>8385473.0501319896</v>
      </c>
      <c r="F16" s="74">
        <v>3922353.3920026999</v>
      </c>
      <c r="G16" s="69">
        <v>2094885.83968976</v>
      </c>
      <c r="H16" s="71">
        <v>1765095.9506508999</v>
      </c>
      <c r="I16" s="70">
        <v>62371.601662050103</v>
      </c>
      <c r="J16" s="69">
        <v>4463119.6581292804</v>
      </c>
      <c r="K16" s="69">
        <v>2669469.00880164</v>
      </c>
      <c r="L16" s="71">
        <v>29351.480614518699</v>
      </c>
      <c r="M16" s="69">
        <v>203.562739726182</v>
      </c>
      <c r="N16" s="70">
        <v>1764095.6059733999</v>
      </c>
      <c r="O16" s="74"/>
    </row>
    <row r="17" spans="1:15" s="73" customFormat="1" ht="25.5" customHeight="1">
      <c r="A17" s="487" t="s">
        <v>285</v>
      </c>
      <c r="B17" s="487"/>
      <c r="C17" s="487"/>
      <c r="D17" s="488"/>
      <c r="E17" s="112">
        <v>8386292.7912927801</v>
      </c>
      <c r="F17" s="74">
        <v>3924018.86286713</v>
      </c>
      <c r="G17" s="69">
        <v>2096156.4617095001</v>
      </c>
      <c r="H17" s="71">
        <v>1765530.03470736</v>
      </c>
      <c r="I17" s="70">
        <v>62332.366450277797</v>
      </c>
      <c r="J17" s="69">
        <v>4462273.9284256501</v>
      </c>
      <c r="K17" s="69">
        <v>2668297.08053823</v>
      </c>
      <c r="L17" s="71">
        <v>29337.7811961919</v>
      </c>
      <c r="M17" s="69">
        <v>203.38003702108699</v>
      </c>
      <c r="N17" s="70">
        <v>1764435.6866542101</v>
      </c>
      <c r="O17" s="74"/>
    </row>
    <row r="18" spans="1:15">
      <c r="A18" s="59"/>
      <c r="B18" s="59"/>
      <c r="C18" s="59"/>
      <c r="D18" s="95"/>
      <c r="E18" s="59"/>
      <c r="F18" s="94"/>
      <c r="G18" s="94"/>
      <c r="H18" s="111"/>
      <c r="I18" s="59"/>
      <c r="J18" s="94"/>
      <c r="K18" s="94"/>
      <c r="L18" s="94"/>
      <c r="M18" s="111"/>
      <c r="N18" s="59"/>
    </row>
    <row r="19" spans="1:15" ht="3" customHeight="1">
      <c r="A19" s="65"/>
      <c r="B19" s="65"/>
      <c r="C19" s="65"/>
      <c r="D19" s="66"/>
      <c r="E19" s="65"/>
      <c r="F19" s="64"/>
      <c r="G19" s="64"/>
      <c r="H19" s="67"/>
      <c r="I19" s="66"/>
      <c r="J19" s="64"/>
      <c r="K19" s="64"/>
      <c r="L19" s="64"/>
      <c r="M19" s="67"/>
      <c r="N19" s="65"/>
    </row>
    <row r="20" spans="1:15" ht="3" customHeight="1"/>
    <row r="21" spans="1:15" s="61" customFormat="1" ht="21" customHeight="1">
      <c r="A21" s="62"/>
      <c r="B21" s="62" t="s">
        <v>116</v>
      </c>
      <c r="C21" s="62"/>
      <c r="D21" s="62"/>
      <c r="E21" s="62"/>
      <c r="F21" s="62"/>
      <c r="G21" s="62"/>
      <c r="H21" s="62"/>
      <c r="I21" s="62"/>
      <c r="J21" s="62"/>
      <c r="K21" s="62"/>
      <c r="N21" s="62"/>
    </row>
    <row r="22" spans="1:15" s="61" customFormat="1" ht="21" customHeight="1">
      <c r="A22" s="62"/>
      <c r="B22" s="62" t="s">
        <v>115</v>
      </c>
      <c r="F22" s="295"/>
      <c r="G22" s="295"/>
      <c r="H22" s="297"/>
      <c r="I22" s="298"/>
      <c r="J22" s="299"/>
      <c r="L22" s="62"/>
      <c r="M22" s="62"/>
      <c r="N22" s="62"/>
    </row>
    <row r="23" spans="1:15" ht="13.15" customHeight="1">
      <c r="F23" s="300"/>
      <c r="G23" s="300"/>
      <c r="H23" s="297"/>
      <c r="I23" s="298"/>
      <c r="J23" s="301"/>
      <c r="K23" s="61"/>
    </row>
    <row r="24" spans="1:15" ht="13.15" customHeight="1">
      <c r="F24" s="59"/>
      <c r="G24" s="59"/>
      <c r="H24" s="297"/>
      <c r="I24" s="298"/>
      <c r="J24" s="301"/>
      <c r="K24" s="61"/>
    </row>
    <row r="25" spans="1:15" ht="13.15" customHeight="1">
      <c r="F25" s="59"/>
      <c r="G25" s="59"/>
      <c r="H25" s="297"/>
      <c r="I25" s="298"/>
      <c r="J25" s="301"/>
      <c r="K25" s="61"/>
    </row>
    <row r="26" spans="1:15" ht="13.15" customHeight="1">
      <c r="F26" s="59"/>
      <c r="G26" s="59"/>
      <c r="H26" s="297"/>
      <c r="I26" s="298"/>
      <c r="J26" s="301"/>
      <c r="K26" s="61"/>
    </row>
    <row r="27" spans="1:15" ht="13.15" customHeight="1">
      <c r="F27" s="300"/>
      <c r="G27" s="300"/>
      <c r="H27" s="297"/>
      <c r="I27" s="298"/>
      <c r="J27" s="301"/>
      <c r="K27" s="61"/>
    </row>
    <row r="28" spans="1:15">
      <c r="F28" s="59"/>
      <c r="G28" s="59"/>
      <c r="H28" s="297"/>
      <c r="I28" s="298"/>
      <c r="J28" s="301"/>
      <c r="K28" s="61"/>
    </row>
    <row r="29" spans="1:15">
      <c r="F29" s="59"/>
      <c r="G29" s="59"/>
      <c r="H29" s="297"/>
      <c r="I29" s="298"/>
      <c r="J29" s="301"/>
      <c r="K29" s="61"/>
    </row>
    <row r="30" spans="1:15">
      <c r="F30" s="59"/>
      <c r="G30" s="59"/>
      <c r="H30" s="297"/>
      <c r="I30" s="298"/>
      <c r="J30" s="301"/>
      <c r="K30" s="61"/>
    </row>
    <row r="31" spans="1:15">
      <c r="F31" s="59"/>
      <c r="G31" s="59"/>
      <c r="H31" s="297"/>
      <c r="I31" s="298"/>
      <c r="J31" s="301"/>
      <c r="K31" s="61"/>
    </row>
    <row r="32" spans="1:15">
      <c r="F32" s="59"/>
      <c r="G32" s="59"/>
      <c r="H32" s="59"/>
      <c r="I32" s="59"/>
      <c r="J32" s="59"/>
      <c r="K32" s="61"/>
    </row>
    <row r="33" spans="6:11">
      <c r="F33" s="59"/>
      <c r="G33" s="59"/>
      <c r="H33" s="59"/>
      <c r="I33" s="59"/>
      <c r="J33" s="59"/>
      <c r="K33" s="61"/>
    </row>
    <row r="34" spans="6:11">
      <c r="F34" s="59"/>
      <c r="G34" s="59"/>
      <c r="H34" s="59"/>
      <c r="I34" s="59"/>
      <c r="J34" s="59"/>
      <c r="K34" s="61"/>
    </row>
    <row r="35" spans="6:11">
      <c r="K35" s="62"/>
    </row>
  </sheetData>
  <mergeCells count="13">
    <mergeCell ref="A17:D17"/>
    <mergeCell ref="A11:D11"/>
    <mergeCell ref="A15:D15"/>
    <mergeCell ref="A16:D16"/>
    <mergeCell ref="J5:N5"/>
    <mergeCell ref="A6:D6"/>
    <mergeCell ref="A7:D7"/>
    <mergeCell ref="A12:D12"/>
    <mergeCell ref="A13:D13"/>
    <mergeCell ref="A9:D9"/>
    <mergeCell ref="F5:I5"/>
    <mergeCell ref="A14:D14"/>
    <mergeCell ref="A10:D10"/>
  </mergeCells>
  <pageMargins left="0.45" right="0" top="0.9055118110236221" bottom="0.59055118110236227" header="0.9055118110236221" footer="0.51181102362204722"/>
  <pageSetup paperSize="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58"/>
  <sheetViews>
    <sheetView showGridLines="0" topLeftCell="A40" zoomScale="90" zoomScaleNormal="90" workbookViewId="0">
      <selection activeCell="I37" sqref="I37"/>
    </sheetView>
  </sheetViews>
  <sheetFormatPr defaultColWidth="9.140625" defaultRowHeight="21.75"/>
  <cols>
    <col min="1" max="1" width="1" style="60" customWidth="1"/>
    <col min="2" max="2" width="5.85546875" style="60" customWidth="1"/>
    <col min="3" max="3" width="5.28515625" style="60" customWidth="1"/>
    <col min="4" max="4" width="6.7109375" style="60" customWidth="1"/>
    <col min="5" max="5" width="12.5703125" style="60" customWidth="1"/>
    <col min="6" max="6" width="11.5703125" style="60" customWidth="1"/>
    <col min="7" max="7" width="12.5703125" style="60" customWidth="1"/>
    <col min="8" max="8" width="11.5703125" style="60" customWidth="1"/>
    <col min="9" max="9" width="11.140625" style="60" customWidth="1"/>
    <col min="10" max="10" width="10" style="60" customWidth="1"/>
    <col min="11" max="12" width="11.5703125" style="60" customWidth="1"/>
    <col min="13" max="13" width="1.28515625" style="60" customWidth="1"/>
    <col min="14" max="14" width="28.85546875" style="60" customWidth="1"/>
    <col min="15" max="15" width="2.28515625" style="59" customWidth="1"/>
    <col min="16" max="16" width="12.140625" style="59" customWidth="1"/>
    <col min="17" max="17" width="6.140625" style="59" customWidth="1"/>
    <col min="18" max="18" width="9.140625" style="59"/>
    <col min="19" max="19" width="11.42578125" style="59" bestFit="1" customWidth="1"/>
    <col min="20" max="16384" width="9.140625" style="59"/>
  </cols>
  <sheetData>
    <row r="1" spans="1:34" s="110" customFormat="1">
      <c r="A1" s="108"/>
      <c r="B1" s="108" t="s">
        <v>195</v>
      </c>
      <c r="C1" s="109"/>
      <c r="D1" s="108" t="s">
        <v>223</v>
      </c>
      <c r="E1" s="108"/>
      <c r="F1" s="108"/>
      <c r="G1" s="108"/>
      <c r="H1" s="108"/>
      <c r="I1" s="108"/>
      <c r="J1" s="108"/>
      <c r="K1" s="108"/>
      <c r="L1" s="60"/>
      <c r="M1" s="60"/>
      <c r="N1" s="60"/>
    </row>
    <row r="2" spans="1:34" s="104" customFormat="1">
      <c r="A2" s="106"/>
      <c r="B2" s="108" t="s">
        <v>194</v>
      </c>
      <c r="C2" s="109"/>
      <c r="D2" s="106" t="s">
        <v>224</v>
      </c>
      <c r="E2" s="106"/>
      <c r="F2" s="106"/>
      <c r="G2" s="106"/>
      <c r="H2" s="106"/>
      <c r="I2" s="106"/>
      <c r="J2" s="106"/>
      <c r="K2" s="106"/>
      <c r="L2" s="62"/>
      <c r="M2" s="62"/>
      <c r="N2" s="62"/>
    </row>
    <row r="3" spans="1:34" ht="6" customHeight="1">
      <c r="A3" s="59"/>
      <c r="B3" s="59"/>
      <c r="C3" s="59"/>
      <c r="D3" s="59"/>
      <c r="E3" s="59"/>
      <c r="F3" s="59"/>
      <c r="G3" s="59"/>
      <c r="H3" s="59"/>
      <c r="I3" s="59"/>
      <c r="J3" s="59"/>
      <c r="K3" s="59"/>
    </row>
    <row r="4" spans="1:34" ht="17.45" customHeight="1">
      <c r="A4" s="124"/>
      <c r="B4" s="124"/>
      <c r="C4" s="124"/>
      <c r="D4" s="140"/>
      <c r="E4" s="495" t="s">
        <v>193</v>
      </c>
      <c r="F4" s="496"/>
      <c r="G4" s="496"/>
      <c r="H4" s="496"/>
      <c r="I4" s="496"/>
      <c r="J4" s="496"/>
      <c r="K4" s="496"/>
      <c r="L4" s="499"/>
      <c r="M4" s="139"/>
      <c r="N4" s="124"/>
    </row>
    <row r="5" spans="1:34" s="81" customFormat="1" ht="17.45" customHeight="1">
      <c r="A5" s="61"/>
      <c r="B5" s="61"/>
      <c r="C5" s="61"/>
      <c r="D5" s="61"/>
      <c r="E5" s="505" t="s">
        <v>192</v>
      </c>
      <c r="F5" s="501"/>
      <c r="G5" s="505" t="s">
        <v>191</v>
      </c>
      <c r="H5" s="501"/>
      <c r="I5" s="505" t="s">
        <v>190</v>
      </c>
      <c r="J5" s="501"/>
      <c r="K5" s="505" t="s">
        <v>189</v>
      </c>
      <c r="L5" s="500"/>
      <c r="M5" s="127"/>
      <c r="N5" s="61"/>
    </row>
    <row r="6" spans="1:34" s="81" customFormat="1" ht="17.45" customHeight="1">
      <c r="A6" s="61"/>
      <c r="B6" s="61"/>
      <c r="C6" s="61"/>
      <c r="D6" s="61"/>
      <c r="E6" s="506" t="s">
        <v>188</v>
      </c>
      <c r="F6" s="507"/>
      <c r="G6" s="506" t="s">
        <v>187</v>
      </c>
      <c r="H6" s="507"/>
      <c r="I6" s="506" t="s">
        <v>186</v>
      </c>
      <c r="J6" s="507"/>
      <c r="K6" s="506" t="s">
        <v>185</v>
      </c>
      <c r="L6" s="508"/>
      <c r="M6" s="127"/>
      <c r="N6" s="144">
        <f>E12+F12</f>
        <v>3629924.13</v>
      </c>
    </row>
    <row r="7" spans="1:34" s="81" customFormat="1" ht="17.45" customHeight="1">
      <c r="A7" s="500" t="s">
        <v>18</v>
      </c>
      <c r="B7" s="500"/>
      <c r="C7" s="500"/>
      <c r="D7" s="501"/>
      <c r="E7" s="118" t="s">
        <v>184</v>
      </c>
      <c r="F7" s="62"/>
      <c r="G7" s="118" t="s">
        <v>184</v>
      </c>
      <c r="H7" s="62"/>
      <c r="I7" s="118" t="s">
        <v>184</v>
      </c>
      <c r="J7" s="62"/>
      <c r="K7" s="118" t="s">
        <v>184</v>
      </c>
      <c r="L7" s="62"/>
      <c r="M7" s="505" t="s">
        <v>19</v>
      </c>
      <c r="N7" s="500"/>
    </row>
    <row r="8" spans="1:34" s="81" customFormat="1" ht="17.45" customHeight="1">
      <c r="A8" s="61"/>
      <c r="B8" s="61"/>
      <c r="C8" s="61"/>
      <c r="D8" s="61"/>
      <c r="E8" s="118" t="s">
        <v>183</v>
      </c>
      <c r="F8" s="121" t="s">
        <v>182</v>
      </c>
      <c r="G8" s="118" t="s">
        <v>183</v>
      </c>
      <c r="H8" s="121" t="s">
        <v>182</v>
      </c>
      <c r="I8" s="118" t="s">
        <v>183</v>
      </c>
      <c r="J8" s="121" t="s">
        <v>182</v>
      </c>
      <c r="K8" s="118" t="s">
        <v>183</v>
      </c>
      <c r="L8" s="121" t="s">
        <v>182</v>
      </c>
      <c r="M8" s="127"/>
      <c r="N8" s="61"/>
    </row>
    <row r="9" spans="1:34" s="81" customFormat="1" ht="17.45" customHeight="1">
      <c r="A9" s="61"/>
      <c r="B9" s="61"/>
      <c r="C9" s="61"/>
      <c r="D9" s="61"/>
      <c r="E9" s="118" t="s">
        <v>181</v>
      </c>
      <c r="F9" s="121" t="s">
        <v>180</v>
      </c>
      <c r="G9" s="118" t="s">
        <v>181</v>
      </c>
      <c r="H9" s="121" t="s">
        <v>180</v>
      </c>
      <c r="I9" s="118" t="s">
        <v>181</v>
      </c>
      <c r="J9" s="121" t="s">
        <v>180</v>
      </c>
      <c r="K9" s="118" t="s">
        <v>181</v>
      </c>
      <c r="L9" s="119" t="s">
        <v>180</v>
      </c>
      <c r="M9" s="127"/>
      <c r="N9" s="61"/>
    </row>
    <row r="10" spans="1:34" s="81" customFormat="1" ht="17.45" customHeight="1">
      <c r="A10" s="117"/>
      <c r="B10" s="117"/>
      <c r="C10" s="117"/>
      <c r="D10" s="117"/>
      <c r="E10" s="115" t="s">
        <v>179</v>
      </c>
      <c r="F10" s="138" t="s">
        <v>179</v>
      </c>
      <c r="G10" s="115" t="s">
        <v>179</v>
      </c>
      <c r="H10" s="138" t="s">
        <v>179</v>
      </c>
      <c r="I10" s="115" t="s">
        <v>179</v>
      </c>
      <c r="J10" s="138" t="s">
        <v>179</v>
      </c>
      <c r="K10" s="115" t="s">
        <v>179</v>
      </c>
      <c r="L10" s="137" t="s">
        <v>179</v>
      </c>
      <c r="M10" s="114"/>
      <c r="N10" s="117"/>
    </row>
    <row r="11" spans="1:34" s="81" customFormat="1" ht="3" customHeight="1">
      <c r="A11" s="61"/>
      <c r="B11" s="61"/>
      <c r="C11" s="61"/>
      <c r="D11" s="61"/>
      <c r="E11" s="123"/>
      <c r="F11" s="123"/>
      <c r="G11" s="123"/>
      <c r="H11" s="123"/>
      <c r="I11" s="123"/>
      <c r="J11" s="123"/>
      <c r="K11" s="123"/>
      <c r="L11" s="121"/>
      <c r="M11" s="127"/>
      <c r="N11" s="61"/>
    </row>
    <row r="12" spans="1:34" s="110" customFormat="1" ht="18" customHeight="1">
      <c r="A12" s="502" t="s">
        <v>15</v>
      </c>
      <c r="B12" s="502"/>
      <c r="C12" s="502"/>
      <c r="D12" s="503"/>
      <c r="E12" s="265">
        <v>3457253.55</v>
      </c>
      <c r="F12" s="265">
        <v>172670.58</v>
      </c>
      <c r="G12" s="265">
        <v>3457253.55</v>
      </c>
      <c r="H12" s="265">
        <v>173165.5</v>
      </c>
      <c r="I12" s="265">
        <v>1472519.05</v>
      </c>
      <c r="J12" s="265">
        <v>121215.85</v>
      </c>
      <c r="K12" s="265">
        <v>425.92</v>
      </c>
      <c r="L12" s="265">
        <v>700</v>
      </c>
      <c r="M12" s="504" t="s">
        <v>1</v>
      </c>
      <c r="N12" s="502"/>
      <c r="S12" s="303"/>
      <c r="T12" s="303"/>
      <c r="U12" s="303"/>
      <c r="V12" s="303"/>
      <c r="W12" s="303"/>
      <c r="X12" s="303"/>
      <c r="Y12" s="303"/>
      <c r="Z12" s="303"/>
      <c r="AA12" s="303"/>
      <c r="AB12" s="302"/>
      <c r="AC12" s="302"/>
      <c r="AD12" s="302"/>
      <c r="AE12" s="302"/>
      <c r="AF12" s="302"/>
      <c r="AG12" s="302"/>
      <c r="AH12" s="302"/>
    </row>
    <row r="13" spans="1:34" ht="18" customHeight="1">
      <c r="A13" s="126" t="s">
        <v>41</v>
      </c>
      <c r="B13" s="135"/>
      <c r="C13" s="61"/>
      <c r="D13" s="130"/>
      <c r="E13" s="128">
        <v>91177.13</v>
      </c>
      <c r="F13" s="128">
        <v>11.55</v>
      </c>
      <c r="G13" s="128">
        <v>91177.13</v>
      </c>
      <c r="H13" s="128">
        <v>12</v>
      </c>
      <c r="I13" s="128">
        <v>43309.14</v>
      </c>
      <c r="J13" s="128">
        <v>8.4</v>
      </c>
      <c r="K13" s="128">
        <v>475</v>
      </c>
      <c r="L13" s="128">
        <v>700</v>
      </c>
      <c r="M13" s="131"/>
      <c r="N13" s="134" t="s">
        <v>60</v>
      </c>
    </row>
    <row r="14" spans="1:34" ht="18" customHeight="1">
      <c r="A14" s="126" t="s">
        <v>42</v>
      </c>
      <c r="B14" s="135"/>
      <c r="C14" s="61"/>
      <c r="D14" s="130"/>
      <c r="E14" s="128">
        <v>73213.17</v>
      </c>
      <c r="F14" s="128">
        <v>27.72</v>
      </c>
      <c r="G14" s="128">
        <v>73213.17</v>
      </c>
      <c r="H14" s="128">
        <v>28</v>
      </c>
      <c r="I14" s="128">
        <v>32945.93</v>
      </c>
      <c r="J14" s="128">
        <v>19.600000000000001</v>
      </c>
      <c r="K14" s="128">
        <v>450</v>
      </c>
      <c r="L14" s="128">
        <v>700</v>
      </c>
      <c r="M14" s="131"/>
      <c r="N14" s="134" t="s">
        <v>61</v>
      </c>
    </row>
    <row r="15" spans="1:34" ht="18" customHeight="1">
      <c r="A15" s="126" t="s">
        <v>43</v>
      </c>
      <c r="B15" s="135"/>
      <c r="C15" s="61"/>
      <c r="D15" s="130"/>
      <c r="E15" s="128">
        <v>40843.160000000003</v>
      </c>
      <c r="F15" s="128">
        <v>335.79315000000003</v>
      </c>
      <c r="G15" s="128">
        <v>40843.160000000003</v>
      </c>
      <c r="H15" s="128">
        <v>336</v>
      </c>
      <c r="I15" s="128">
        <v>18665.32</v>
      </c>
      <c r="J15" s="128">
        <v>235.2</v>
      </c>
      <c r="K15" s="128">
        <v>457</v>
      </c>
      <c r="L15" s="128">
        <v>700</v>
      </c>
      <c r="M15" s="131"/>
      <c r="N15" s="134" t="s">
        <v>62</v>
      </c>
    </row>
    <row r="16" spans="1:34" ht="18" customHeight="1">
      <c r="A16" s="126" t="s">
        <v>44</v>
      </c>
      <c r="B16" s="135"/>
      <c r="C16" s="61"/>
      <c r="D16" s="130"/>
      <c r="E16" s="128">
        <v>245297.31</v>
      </c>
      <c r="F16" s="128">
        <v>166.32</v>
      </c>
      <c r="G16" s="128">
        <v>245297.31</v>
      </c>
      <c r="H16" s="128">
        <v>166</v>
      </c>
      <c r="I16" s="128">
        <v>80464.88</v>
      </c>
      <c r="J16" s="128">
        <v>116.2</v>
      </c>
      <c r="K16" s="128">
        <v>328</v>
      </c>
      <c r="L16" s="128">
        <v>700</v>
      </c>
      <c r="M16" s="131"/>
      <c r="N16" s="134" t="s">
        <v>63</v>
      </c>
    </row>
    <row r="17" spans="1:19" ht="18" customHeight="1">
      <c r="A17" s="126" t="s">
        <v>45</v>
      </c>
      <c r="B17" s="135"/>
      <c r="C17" s="61"/>
      <c r="D17" s="130"/>
      <c r="E17" s="128">
        <v>45527.26</v>
      </c>
      <c r="F17" s="128">
        <v>1325.3625</v>
      </c>
      <c r="G17" s="128">
        <v>45527.26</v>
      </c>
      <c r="H17" s="128">
        <v>1325</v>
      </c>
      <c r="I17" s="128">
        <v>19622.25</v>
      </c>
      <c r="J17" s="128">
        <v>927.5</v>
      </c>
      <c r="K17" s="128">
        <v>431</v>
      </c>
      <c r="L17" s="128">
        <v>700</v>
      </c>
      <c r="M17" s="131"/>
      <c r="N17" s="134" t="s">
        <v>64</v>
      </c>
    </row>
    <row r="18" spans="1:19" ht="18" customHeight="1">
      <c r="A18" s="126" t="s">
        <v>46</v>
      </c>
      <c r="B18" s="135"/>
      <c r="C18" s="61"/>
      <c r="D18" s="130"/>
      <c r="E18" s="128">
        <v>104353.2</v>
      </c>
      <c r="F18" s="128">
        <v>7116.4632000000001</v>
      </c>
      <c r="G18" s="128">
        <v>104353.2</v>
      </c>
      <c r="H18" s="128">
        <v>7111</v>
      </c>
      <c r="I18" s="128">
        <v>45080.58</v>
      </c>
      <c r="J18" s="128">
        <v>4977.7</v>
      </c>
      <c r="K18" s="128">
        <v>432</v>
      </c>
      <c r="L18" s="128">
        <v>700</v>
      </c>
      <c r="M18" s="131"/>
      <c r="N18" s="134" t="s">
        <v>65</v>
      </c>
    </row>
    <row r="19" spans="1:19" ht="18" customHeight="1">
      <c r="A19" s="126" t="s">
        <v>47</v>
      </c>
      <c r="B19" s="135"/>
      <c r="C19" s="61"/>
      <c r="D19" s="130"/>
      <c r="E19" s="128">
        <v>117574.21</v>
      </c>
      <c r="F19" s="128">
        <v>25.41</v>
      </c>
      <c r="G19" s="128">
        <v>117574.21</v>
      </c>
      <c r="H19" s="128">
        <v>25</v>
      </c>
      <c r="I19" s="128">
        <v>61138.59</v>
      </c>
      <c r="J19" s="128">
        <v>17.5</v>
      </c>
      <c r="K19" s="128">
        <v>520</v>
      </c>
      <c r="L19" s="128">
        <v>700</v>
      </c>
      <c r="M19" s="131"/>
      <c r="N19" s="134" t="s">
        <v>66</v>
      </c>
    </row>
    <row r="20" spans="1:19" ht="18" customHeight="1">
      <c r="A20" s="126" t="s">
        <v>48</v>
      </c>
      <c r="B20" s="135"/>
      <c r="C20" s="61"/>
      <c r="D20" s="130"/>
      <c r="E20" s="128">
        <v>211425.5</v>
      </c>
      <c r="F20" s="128">
        <v>346.5</v>
      </c>
      <c r="G20" s="128">
        <v>211425.5</v>
      </c>
      <c r="H20" s="128">
        <v>347</v>
      </c>
      <c r="I20" s="128">
        <v>80341.69</v>
      </c>
      <c r="J20" s="128">
        <v>242.9</v>
      </c>
      <c r="K20" s="128">
        <v>380</v>
      </c>
      <c r="L20" s="128">
        <v>700</v>
      </c>
      <c r="M20" s="131"/>
      <c r="N20" s="134" t="s">
        <v>67</v>
      </c>
    </row>
    <row r="21" spans="1:19" ht="18" customHeight="1">
      <c r="A21" s="126" t="s">
        <v>49</v>
      </c>
      <c r="B21" s="135"/>
      <c r="C21" s="61"/>
      <c r="D21" s="130"/>
      <c r="E21" s="128">
        <v>172675.19</v>
      </c>
      <c r="F21" s="128">
        <v>23.1</v>
      </c>
      <c r="G21" s="128">
        <v>172675.19</v>
      </c>
      <c r="H21" s="128">
        <v>23</v>
      </c>
      <c r="I21" s="128">
        <v>63889.82</v>
      </c>
      <c r="J21" s="128">
        <v>16.100000000000001</v>
      </c>
      <c r="K21" s="128">
        <v>370</v>
      </c>
      <c r="L21" s="128">
        <v>700</v>
      </c>
      <c r="M21" s="131"/>
      <c r="N21" s="134" t="s">
        <v>68</v>
      </c>
    </row>
    <row r="22" spans="1:19" ht="18" customHeight="1">
      <c r="A22" s="126" t="s">
        <v>50</v>
      </c>
      <c r="B22" s="135"/>
      <c r="C22" s="61"/>
      <c r="D22" s="130"/>
      <c r="E22" s="128">
        <v>291107.92</v>
      </c>
      <c r="F22" s="128">
        <v>57.75</v>
      </c>
      <c r="G22" s="128">
        <v>291107.92</v>
      </c>
      <c r="H22" s="128">
        <v>58</v>
      </c>
      <c r="I22" s="128">
        <v>118044.26</v>
      </c>
      <c r="J22" s="128">
        <v>40.6</v>
      </c>
      <c r="K22" s="128">
        <v>406</v>
      </c>
      <c r="L22" s="128">
        <v>700</v>
      </c>
      <c r="M22" s="131"/>
      <c r="N22" s="134" t="s">
        <v>69</v>
      </c>
    </row>
    <row r="23" spans="1:19" ht="18" customHeight="1">
      <c r="A23" s="126" t="s">
        <v>51</v>
      </c>
      <c r="B23" s="135"/>
      <c r="C23" s="61"/>
      <c r="D23" s="130"/>
      <c r="E23" s="128">
        <v>95479.43</v>
      </c>
      <c r="F23" s="128">
        <v>69.3</v>
      </c>
      <c r="G23" s="128">
        <v>95479.43</v>
      </c>
      <c r="H23" s="128">
        <v>69</v>
      </c>
      <c r="I23" s="128">
        <v>30076.02</v>
      </c>
      <c r="J23" s="128">
        <v>48.3</v>
      </c>
      <c r="K23" s="128">
        <v>315</v>
      </c>
      <c r="L23" s="128">
        <v>700</v>
      </c>
      <c r="M23" s="131"/>
      <c r="N23" s="134" t="s">
        <v>70</v>
      </c>
    </row>
    <row r="24" spans="1:19" ht="18" customHeight="1">
      <c r="A24" s="126" t="s">
        <v>52</v>
      </c>
      <c r="B24" s="135"/>
      <c r="C24" s="61"/>
      <c r="D24" s="130"/>
      <c r="E24" s="128">
        <v>172217.89</v>
      </c>
      <c r="F24" s="128">
        <v>20790</v>
      </c>
      <c r="G24" s="128">
        <v>172217.89</v>
      </c>
      <c r="H24" s="128">
        <v>20790</v>
      </c>
      <c r="I24" s="128">
        <v>75087</v>
      </c>
      <c r="J24" s="128">
        <v>14553</v>
      </c>
      <c r="K24" s="128">
        <v>436</v>
      </c>
      <c r="L24" s="128">
        <v>700</v>
      </c>
      <c r="M24" s="131"/>
      <c r="N24" s="134" t="s">
        <v>71</v>
      </c>
    </row>
    <row r="25" spans="1:19" ht="18" customHeight="1">
      <c r="A25" s="126" t="s">
        <v>53</v>
      </c>
      <c r="B25" s="135"/>
      <c r="C25" s="61"/>
      <c r="D25" s="130"/>
      <c r="E25" s="128">
        <v>215417.65</v>
      </c>
      <c r="F25" s="128">
        <v>28875</v>
      </c>
      <c r="G25" s="128">
        <v>215417.65</v>
      </c>
      <c r="H25" s="128">
        <v>28875</v>
      </c>
      <c r="I25" s="128">
        <v>94783.77</v>
      </c>
      <c r="J25" s="128">
        <v>20212.5</v>
      </c>
      <c r="K25" s="128">
        <v>440</v>
      </c>
      <c r="L25" s="128">
        <v>700</v>
      </c>
      <c r="M25" s="131"/>
      <c r="N25" s="134" t="s">
        <v>72</v>
      </c>
    </row>
    <row r="26" spans="1:19" ht="18" customHeight="1">
      <c r="A26" s="126" t="s">
        <v>54</v>
      </c>
      <c r="B26" s="135"/>
      <c r="C26" s="61"/>
      <c r="D26" s="130"/>
      <c r="E26" s="128">
        <v>153430.01999999999</v>
      </c>
      <c r="F26" s="128">
        <v>0</v>
      </c>
      <c r="G26" s="128">
        <v>153430.01999999999</v>
      </c>
      <c r="H26" s="128">
        <v>0</v>
      </c>
      <c r="I26" s="128">
        <v>79783.61</v>
      </c>
      <c r="J26" s="128">
        <v>0</v>
      </c>
      <c r="K26" s="128">
        <v>520</v>
      </c>
      <c r="L26" s="128"/>
      <c r="M26" s="131"/>
      <c r="N26" s="134" t="s">
        <v>73</v>
      </c>
    </row>
    <row r="27" spans="1:19" s="61" customFormat="1" ht="18" customHeight="1">
      <c r="A27" s="126" t="s">
        <v>55</v>
      </c>
      <c r="B27" s="135"/>
      <c r="D27" s="130"/>
      <c r="E27" s="128">
        <v>284731.64</v>
      </c>
      <c r="F27" s="128">
        <v>1958.88</v>
      </c>
      <c r="G27" s="128">
        <v>284731.64</v>
      </c>
      <c r="H27" s="128">
        <v>1958</v>
      </c>
      <c r="I27" s="128">
        <v>136671.19</v>
      </c>
      <c r="J27" s="128">
        <v>1370.6</v>
      </c>
      <c r="K27" s="128">
        <v>480</v>
      </c>
      <c r="L27" s="128">
        <v>700</v>
      </c>
      <c r="M27" s="131"/>
      <c r="N27" s="134" t="s">
        <v>74</v>
      </c>
      <c r="S27" s="59"/>
    </row>
    <row r="28" spans="1:19" s="61" customFormat="1" ht="18" customHeight="1">
      <c r="A28" s="126" t="s">
        <v>56</v>
      </c>
      <c r="B28" s="135"/>
      <c r="D28" s="130"/>
      <c r="E28" s="143">
        <v>160258.38</v>
      </c>
      <c r="F28" s="128">
        <v>32340</v>
      </c>
      <c r="G28" s="128">
        <v>160258.38</v>
      </c>
      <c r="H28" s="128">
        <v>32340</v>
      </c>
      <c r="I28" s="128">
        <v>70994.460000000006</v>
      </c>
      <c r="J28" s="128">
        <v>22638</v>
      </c>
      <c r="K28" s="128">
        <v>443</v>
      </c>
      <c r="L28" s="128">
        <v>700</v>
      </c>
      <c r="M28" s="131"/>
      <c r="N28" s="134" t="s">
        <v>75</v>
      </c>
    </row>
    <row r="29" spans="1:19" ht="18" customHeight="1">
      <c r="A29" s="126" t="s">
        <v>57</v>
      </c>
      <c r="B29" s="135"/>
      <c r="C29" s="61"/>
      <c r="D29" s="130"/>
      <c r="E29" s="143">
        <v>167865.13</v>
      </c>
      <c r="F29" s="128">
        <v>24255</v>
      </c>
      <c r="G29" s="128">
        <v>167865.13</v>
      </c>
      <c r="H29" s="128">
        <v>24255</v>
      </c>
      <c r="I29" s="128">
        <v>77553.69</v>
      </c>
      <c r="J29" s="128">
        <v>16978.5</v>
      </c>
      <c r="K29" s="128">
        <v>462</v>
      </c>
      <c r="L29" s="128">
        <v>700</v>
      </c>
      <c r="M29" s="131"/>
      <c r="N29" s="134" t="s">
        <v>76</v>
      </c>
      <c r="S29" s="61"/>
    </row>
    <row r="30" spans="1:19" ht="20.45" customHeight="1">
      <c r="A30" s="126"/>
      <c r="B30" s="135"/>
      <c r="C30" s="61"/>
      <c r="D30" s="61"/>
      <c r="E30" s="484"/>
      <c r="F30" s="485"/>
      <c r="G30" s="485"/>
      <c r="H30" s="485"/>
      <c r="I30" s="485"/>
      <c r="J30" s="485"/>
      <c r="K30" s="485"/>
      <c r="L30" s="485"/>
      <c r="M30" s="134"/>
      <c r="N30" s="134"/>
      <c r="S30" s="61"/>
    </row>
    <row r="31" spans="1:19">
      <c r="A31" s="126"/>
      <c r="B31" s="108" t="s">
        <v>195</v>
      </c>
      <c r="C31" s="109"/>
      <c r="D31" s="108" t="s">
        <v>227</v>
      </c>
      <c r="E31" s="142"/>
      <c r="F31" s="142"/>
      <c r="G31" s="142"/>
      <c r="H31" s="142"/>
      <c r="I31" s="141"/>
      <c r="J31" s="142"/>
      <c r="K31" s="142"/>
      <c r="L31" s="141"/>
      <c r="M31" s="134"/>
      <c r="N31" s="134"/>
    </row>
    <row r="32" spans="1:19">
      <c r="A32" s="126"/>
      <c r="B32" s="108" t="s">
        <v>194</v>
      </c>
      <c r="C32" s="109"/>
      <c r="D32" s="106" t="s">
        <v>228</v>
      </c>
      <c r="E32" s="142"/>
      <c r="F32" s="142"/>
      <c r="G32" s="142"/>
      <c r="H32" s="142"/>
      <c r="I32" s="141"/>
      <c r="J32" s="142"/>
      <c r="K32" s="142"/>
      <c r="L32" s="141"/>
      <c r="M32" s="134"/>
      <c r="N32" s="134"/>
    </row>
    <row r="33" spans="1:14">
      <c r="A33" s="59"/>
      <c r="B33" s="59"/>
      <c r="C33" s="59"/>
      <c r="D33" s="59"/>
      <c r="E33" s="59"/>
      <c r="F33" s="59"/>
      <c r="G33" s="59"/>
      <c r="H33" s="59"/>
      <c r="I33" s="59"/>
      <c r="J33" s="59"/>
      <c r="K33" s="59"/>
    </row>
    <row r="34" spans="1:14">
      <c r="A34" s="124"/>
      <c r="B34" s="124"/>
      <c r="C34" s="124"/>
      <c r="D34" s="140"/>
      <c r="E34" s="495" t="s">
        <v>193</v>
      </c>
      <c r="F34" s="496"/>
      <c r="G34" s="496"/>
      <c r="H34" s="496"/>
      <c r="I34" s="496"/>
      <c r="J34" s="496"/>
      <c r="K34" s="496"/>
      <c r="L34" s="499"/>
      <c r="M34" s="139"/>
      <c r="N34" s="124"/>
    </row>
    <row r="35" spans="1:14">
      <c r="A35" s="61"/>
      <c r="B35" s="61"/>
      <c r="C35" s="61"/>
      <c r="D35" s="61"/>
      <c r="E35" s="505" t="s">
        <v>192</v>
      </c>
      <c r="F35" s="501"/>
      <c r="G35" s="505" t="s">
        <v>191</v>
      </c>
      <c r="H35" s="501"/>
      <c r="I35" s="505" t="s">
        <v>190</v>
      </c>
      <c r="J35" s="501"/>
      <c r="K35" s="505" t="s">
        <v>189</v>
      </c>
      <c r="L35" s="500"/>
      <c r="M35" s="127"/>
      <c r="N35" s="61"/>
    </row>
    <row r="36" spans="1:14">
      <c r="A36" s="61"/>
      <c r="B36" s="61"/>
      <c r="C36" s="61"/>
      <c r="D36" s="61"/>
      <c r="E36" s="506" t="s">
        <v>188</v>
      </c>
      <c r="F36" s="507"/>
      <c r="G36" s="506" t="s">
        <v>187</v>
      </c>
      <c r="H36" s="507"/>
      <c r="I36" s="506" t="s">
        <v>186</v>
      </c>
      <c r="J36" s="507"/>
      <c r="K36" s="506" t="s">
        <v>185</v>
      </c>
      <c r="L36" s="508"/>
      <c r="M36" s="127"/>
      <c r="N36" s="61"/>
    </row>
    <row r="37" spans="1:14">
      <c r="A37" s="500" t="s">
        <v>18</v>
      </c>
      <c r="B37" s="500"/>
      <c r="C37" s="500"/>
      <c r="D37" s="501"/>
      <c r="E37" s="118" t="s">
        <v>184</v>
      </c>
      <c r="F37" s="62"/>
      <c r="G37" s="118" t="s">
        <v>184</v>
      </c>
      <c r="H37" s="62"/>
      <c r="I37" s="118" t="s">
        <v>184</v>
      </c>
      <c r="J37" s="62"/>
      <c r="K37" s="118" t="s">
        <v>184</v>
      </c>
      <c r="L37" s="62"/>
      <c r="M37" s="505" t="s">
        <v>19</v>
      </c>
      <c r="N37" s="500"/>
    </row>
    <row r="38" spans="1:14">
      <c r="A38" s="61"/>
      <c r="B38" s="61"/>
      <c r="C38" s="61"/>
      <c r="D38" s="61"/>
      <c r="E38" s="118" t="s">
        <v>183</v>
      </c>
      <c r="F38" s="121" t="s">
        <v>182</v>
      </c>
      <c r="G38" s="118" t="s">
        <v>183</v>
      </c>
      <c r="H38" s="121" t="s">
        <v>182</v>
      </c>
      <c r="I38" s="118" t="s">
        <v>183</v>
      </c>
      <c r="J38" s="121" t="s">
        <v>182</v>
      </c>
      <c r="K38" s="118" t="s">
        <v>183</v>
      </c>
      <c r="L38" s="121" t="s">
        <v>182</v>
      </c>
      <c r="M38" s="127"/>
      <c r="N38" s="61"/>
    </row>
    <row r="39" spans="1:14">
      <c r="A39" s="61"/>
      <c r="B39" s="61"/>
      <c r="C39" s="61"/>
      <c r="D39" s="61"/>
      <c r="E39" s="118" t="s">
        <v>181</v>
      </c>
      <c r="F39" s="121" t="s">
        <v>180</v>
      </c>
      <c r="G39" s="118" t="s">
        <v>181</v>
      </c>
      <c r="H39" s="121" t="s">
        <v>180</v>
      </c>
      <c r="I39" s="118" t="s">
        <v>181</v>
      </c>
      <c r="J39" s="121" t="s">
        <v>180</v>
      </c>
      <c r="K39" s="118" t="s">
        <v>181</v>
      </c>
      <c r="L39" s="119" t="s">
        <v>180</v>
      </c>
      <c r="M39" s="127"/>
      <c r="N39" s="61"/>
    </row>
    <row r="40" spans="1:14">
      <c r="A40" s="117"/>
      <c r="B40" s="117"/>
      <c r="C40" s="117"/>
      <c r="D40" s="117"/>
      <c r="E40" s="115" t="s">
        <v>179</v>
      </c>
      <c r="F40" s="138" t="s">
        <v>179</v>
      </c>
      <c r="G40" s="115" t="s">
        <v>179</v>
      </c>
      <c r="H40" s="138" t="s">
        <v>179</v>
      </c>
      <c r="I40" s="115" t="s">
        <v>179</v>
      </c>
      <c r="J40" s="138" t="s">
        <v>179</v>
      </c>
      <c r="K40" s="115" t="s">
        <v>179</v>
      </c>
      <c r="L40" s="137" t="s">
        <v>179</v>
      </c>
      <c r="M40" s="114"/>
      <c r="N40" s="117"/>
    </row>
    <row r="41" spans="1:14">
      <c r="A41" s="126" t="s">
        <v>58</v>
      </c>
      <c r="B41" s="135"/>
      <c r="C41" s="61"/>
      <c r="D41" s="130"/>
      <c r="E41" s="136">
        <v>81898.539999999994</v>
      </c>
      <c r="F41" s="136">
        <v>288.75</v>
      </c>
      <c r="G41" s="136">
        <v>81898.539999999994</v>
      </c>
      <c r="H41" s="136">
        <v>289</v>
      </c>
      <c r="I41" s="136">
        <v>39475.1</v>
      </c>
      <c r="J41" s="136">
        <v>202.3</v>
      </c>
      <c r="K41" s="136">
        <v>482</v>
      </c>
      <c r="L41" s="136">
        <v>700</v>
      </c>
      <c r="M41" s="131"/>
      <c r="N41" s="134" t="s">
        <v>77</v>
      </c>
    </row>
    <row r="42" spans="1:14">
      <c r="A42" s="126" t="s">
        <v>59</v>
      </c>
      <c r="B42" s="135"/>
      <c r="C42" s="61"/>
      <c r="D42" s="130"/>
      <c r="E42" s="133">
        <v>39983.370000000003</v>
      </c>
      <c r="F42" s="133">
        <v>0</v>
      </c>
      <c r="G42" s="133">
        <v>39983.370000000003</v>
      </c>
      <c r="H42" s="133">
        <v>0</v>
      </c>
      <c r="I42" s="133">
        <v>13714.29</v>
      </c>
      <c r="J42" s="133">
        <v>0</v>
      </c>
      <c r="K42" s="133">
        <v>343</v>
      </c>
      <c r="L42" s="133">
        <v>0</v>
      </c>
      <c r="M42" s="131"/>
      <c r="N42" s="134" t="s">
        <v>78</v>
      </c>
    </row>
    <row r="43" spans="1:14">
      <c r="A43" s="62" t="s">
        <v>79</v>
      </c>
      <c r="B43" s="62"/>
      <c r="C43" s="62"/>
      <c r="D43" s="130"/>
      <c r="E43" s="133">
        <v>72756.149999999994</v>
      </c>
      <c r="F43" s="133">
        <v>288.75</v>
      </c>
      <c r="G43" s="133">
        <v>72756.149999999994</v>
      </c>
      <c r="H43" s="133">
        <v>289</v>
      </c>
      <c r="I43" s="133">
        <v>35286.730000000003</v>
      </c>
      <c r="J43" s="133">
        <v>202.3</v>
      </c>
      <c r="K43" s="133">
        <v>485</v>
      </c>
      <c r="L43" s="133">
        <v>700</v>
      </c>
      <c r="M43" s="131"/>
      <c r="N43" s="126" t="s">
        <v>92</v>
      </c>
    </row>
    <row r="44" spans="1:14">
      <c r="A44" s="62" t="s">
        <v>80</v>
      </c>
      <c r="B44" s="62"/>
      <c r="C44" s="62"/>
      <c r="D44" s="130"/>
      <c r="E44" s="133">
        <v>4140.3500000000004</v>
      </c>
      <c r="F44" s="133">
        <v>4.0425000000000004</v>
      </c>
      <c r="G44" s="133">
        <v>4140.3500000000004</v>
      </c>
      <c r="H44" s="133">
        <v>4</v>
      </c>
      <c r="I44" s="133">
        <v>1904.56</v>
      </c>
      <c r="J44" s="133">
        <v>2.8</v>
      </c>
      <c r="K44" s="133">
        <v>460</v>
      </c>
      <c r="L44" s="133">
        <v>700</v>
      </c>
      <c r="M44" s="131"/>
      <c r="N44" s="126" t="s">
        <v>93</v>
      </c>
    </row>
    <row r="45" spans="1:14">
      <c r="A45" s="62" t="s">
        <v>81</v>
      </c>
      <c r="B45" s="62"/>
      <c r="C45" s="62"/>
      <c r="D45" s="130"/>
      <c r="E45" s="128">
        <v>65011.61</v>
      </c>
      <c r="F45" s="128">
        <v>17.324999999999999</v>
      </c>
      <c r="G45" s="128">
        <v>65011.61</v>
      </c>
      <c r="H45" s="128">
        <v>17</v>
      </c>
      <c r="I45" s="128">
        <v>28605.11</v>
      </c>
      <c r="J45" s="128">
        <v>11.9</v>
      </c>
      <c r="K45" s="128">
        <v>440</v>
      </c>
      <c r="L45" s="133">
        <v>700</v>
      </c>
      <c r="M45" s="131"/>
      <c r="N45" s="126" t="s">
        <v>94</v>
      </c>
    </row>
    <row r="46" spans="1:14">
      <c r="A46" s="62" t="s">
        <v>82</v>
      </c>
      <c r="B46" s="62"/>
      <c r="C46" s="62"/>
      <c r="D46" s="130"/>
      <c r="E46" s="133">
        <v>45562.83</v>
      </c>
      <c r="F46" s="133">
        <v>24649.259249999999</v>
      </c>
      <c r="G46" s="133">
        <v>45562.83</v>
      </c>
      <c r="H46" s="133">
        <v>24649</v>
      </c>
      <c r="I46" s="133">
        <v>17632.82</v>
      </c>
      <c r="J46" s="133">
        <v>17254.3</v>
      </c>
      <c r="K46" s="133">
        <v>387</v>
      </c>
      <c r="L46" s="133">
        <v>700</v>
      </c>
      <c r="M46" s="131"/>
      <c r="N46" s="126" t="s">
        <v>95</v>
      </c>
    </row>
    <row r="47" spans="1:14">
      <c r="A47" s="62" t="s">
        <v>83</v>
      </c>
      <c r="B47" s="62"/>
      <c r="C47" s="62"/>
      <c r="D47" s="130"/>
      <c r="E47" s="133">
        <v>65380.81</v>
      </c>
      <c r="F47" s="133">
        <v>160.54499999999999</v>
      </c>
      <c r="G47" s="133">
        <v>65380.81</v>
      </c>
      <c r="H47" s="133">
        <v>161</v>
      </c>
      <c r="I47" s="133">
        <v>29094.46</v>
      </c>
      <c r="J47" s="133">
        <v>112.7</v>
      </c>
      <c r="K47" s="133">
        <v>445</v>
      </c>
      <c r="L47" s="133">
        <v>700</v>
      </c>
      <c r="M47" s="131"/>
      <c r="N47" s="126" t="s">
        <v>96</v>
      </c>
    </row>
    <row r="48" spans="1:14">
      <c r="A48" s="62" t="s">
        <v>84</v>
      </c>
      <c r="B48" s="62"/>
      <c r="C48" s="62"/>
      <c r="D48" s="130"/>
      <c r="E48" s="133">
        <v>12417.57</v>
      </c>
      <c r="F48" s="133">
        <v>25.69875</v>
      </c>
      <c r="G48" s="133">
        <v>12417.57</v>
      </c>
      <c r="H48" s="133">
        <v>26</v>
      </c>
      <c r="I48" s="133">
        <v>5339.56</v>
      </c>
      <c r="J48" s="133">
        <v>18.2</v>
      </c>
      <c r="K48" s="133">
        <v>430</v>
      </c>
      <c r="L48" s="133">
        <v>700</v>
      </c>
      <c r="M48" s="131"/>
      <c r="N48" s="126" t="s">
        <v>97</v>
      </c>
    </row>
    <row r="49" spans="1:14">
      <c r="A49" s="62" t="s">
        <v>85</v>
      </c>
      <c r="B49" s="62"/>
      <c r="C49" s="62"/>
      <c r="D49" s="130"/>
      <c r="E49" s="128">
        <v>26367.94</v>
      </c>
      <c r="F49" s="128">
        <v>288.75</v>
      </c>
      <c r="G49" s="128">
        <v>26367.94</v>
      </c>
      <c r="H49" s="128">
        <v>789</v>
      </c>
      <c r="I49" s="128">
        <v>9967.08</v>
      </c>
      <c r="J49" s="128">
        <v>552.29999999999995</v>
      </c>
      <c r="K49" s="128">
        <v>378</v>
      </c>
      <c r="L49" s="133">
        <v>700</v>
      </c>
      <c r="M49" s="132"/>
      <c r="N49" s="126" t="s">
        <v>98</v>
      </c>
    </row>
    <row r="50" spans="1:14">
      <c r="A50" s="62" t="s">
        <v>86</v>
      </c>
      <c r="B50" s="62"/>
      <c r="C50" s="62"/>
      <c r="D50" s="130"/>
      <c r="E50" s="133">
        <v>116204.53</v>
      </c>
      <c r="F50" s="133">
        <v>395.66834999999998</v>
      </c>
      <c r="G50" s="133">
        <v>116204.53</v>
      </c>
      <c r="H50" s="133">
        <v>396</v>
      </c>
      <c r="I50" s="133">
        <v>49967.95</v>
      </c>
      <c r="J50" s="133">
        <v>277.2</v>
      </c>
      <c r="K50" s="133">
        <v>430</v>
      </c>
      <c r="L50" s="133">
        <v>700</v>
      </c>
      <c r="M50" s="132"/>
      <c r="N50" s="126" t="s">
        <v>99</v>
      </c>
    </row>
    <row r="51" spans="1:14">
      <c r="A51" s="62" t="s">
        <v>87</v>
      </c>
      <c r="B51" s="62"/>
      <c r="C51" s="62"/>
      <c r="D51" s="130"/>
      <c r="E51" s="133">
        <v>77129.5</v>
      </c>
      <c r="F51" s="133">
        <v>28.875</v>
      </c>
      <c r="G51" s="133">
        <v>77129.5</v>
      </c>
      <c r="H51" s="133">
        <v>29</v>
      </c>
      <c r="I51" s="133">
        <v>24372.92</v>
      </c>
      <c r="J51" s="133">
        <v>20.3</v>
      </c>
      <c r="K51" s="133">
        <v>316</v>
      </c>
      <c r="L51" s="133">
        <v>700</v>
      </c>
      <c r="M51" s="132"/>
      <c r="N51" s="126" t="s">
        <v>100</v>
      </c>
    </row>
    <row r="52" spans="1:14">
      <c r="A52" s="62" t="s">
        <v>88</v>
      </c>
      <c r="B52" s="62"/>
      <c r="C52" s="62"/>
      <c r="D52" s="130"/>
      <c r="E52" s="133">
        <v>61897.49</v>
      </c>
      <c r="F52" s="133">
        <v>6352.5</v>
      </c>
      <c r="G52" s="133">
        <v>61897.49</v>
      </c>
      <c r="H52" s="133">
        <v>6352.5</v>
      </c>
      <c r="I52" s="133">
        <v>26306.43</v>
      </c>
      <c r="J52" s="133">
        <v>4446.75</v>
      </c>
      <c r="K52" s="133">
        <v>425</v>
      </c>
      <c r="L52" s="133">
        <v>700</v>
      </c>
      <c r="M52" s="131"/>
      <c r="N52" s="126" t="s">
        <v>101</v>
      </c>
    </row>
    <row r="53" spans="1:14">
      <c r="A53" s="62" t="s">
        <v>89</v>
      </c>
      <c r="B53" s="62"/>
      <c r="C53" s="62"/>
      <c r="D53" s="130"/>
      <c r="E53" s="128">
        <v>36305.07</v>
      </c>
      <c r="F53" s="128">
        <v>21367.5</v>
      </c>
      <c r="G53" s="128">
        <v>36305.07</v>
      </c>
      <c r="H53" s="128">
        <v>21367</v>
      </c>
      <c r="I53" s="128">
        <v>15538.57</v>
      </c>
      <c r="J53" s="128">
        <v>14956.9</v>
      </c>
      <c r="K53" s="128">
        <v>428</v>
      </c>
      <c r="L53" s="133">
        <v>700</v>
      </c>
      <c r="M53" s="127"/>
      <c r="N53" s="126" t="s">
        <v>102</v>
      </c>
    </row>
    <row r="54" spans="1:14">
      <c r="A54" s="62" t="s">
        <v>90</v>
      </c>
      <c r="B54" s="62"/>
      <c r="C54" s="62"/>
      <c r="D54" s="130"/>
      <c r="E54" s="133">
        <v>70295.44</v>
      </c>
      <c r="F54" s="133">
        <v>1059.135</v>
      </c>
      <c r="G54" s="133">
        <v>70295.44</v>
      </c>
      <c r="H54" s="133">
        <v>1059</v>
      </c>
      <c r="I54" s="133">
        <v>29172.61</v>
      </c>
      <c r="J54" s="133">
        <v>741.3</v>
      </c>
      <c r="K54" s="133">
        <v>415</v>
      </c>
      <c r="L54" s="133">
        <v>700</v>
      </c>
      <c r="M54" s="127"/>
      <c r="N54" s="126" t="s">
        <v>103</v>
      </c>
    </row>
    <row r="55" spans="1:14">
      <c r="A55" s="62" t="s">
        <v>91</v>
      </c>
      <c r="B55" s="62"/>
      <c r="C55" s="62"/>
      <c r="D55" s="130"/>
      <c r="E55" s="133">
        <v>39308.19</v>
      </c>
      <c r="F55" s="133">
        <v>19.635000000000002</v>
      </c>
      <c r="G55" s="133">
        <v>39308.19</v>
      </c>
      <c r="H55" s="133">
        <v>20</v>
      </c>
      <c r="I55" s="133">
        <v>17688.689999999999</v>
      </c>
      <c r="J55" s="133">
        <v>14</v>
      </c>
      <c r="K55" s="133">
        <v>450</v>
      </c>
      <c r="L55" s="133">
        <v>700</v>
      </c>
      <c r="M55" s="127"/>
      <c r="N55" s="126" t="s">
        <v>104</v>
      </c>
    </row>
    <row r="56" spans="1:14" ht="6.6" customHeight="1">
      <c r="A56" s="65"/>
      <c r="B56" s="65"/>
      <c r="C56" s="65"/>
      <c r="D56" s="66"/>
      <c r="E56" s="64"/>
      <c r="F56" s="64"/>
      <c r="G56" s="67"/>
      <c r="H56" s="66"/>
      <c r="I56" s="65"/>
      <c r="J56" s="64"/>
      <c r="K56" s="67"/>
      <c r="L56" s="125"/>
      <c r="M56" s="64"/>
      <c r="N56" s="65"/>
    </row>
    <row r="57" spans="1:14" ht="7.15" customHeight="1"/>
    <row r="58" spans="1:14" ht="18.600000000000001" customHeight="1">
      <c r="A58" s="62"/>
      <c r="B58" s="62" t="s">
        <v>178</v>
      </c>
      <c r="C58" s="62"/>
      <c r="D58" s="62"/>
      <c r="E58" s="62"/>
      <c r="F58" s="62"/>
      <c r="G58" s="61"/>
      <c r="H58" s="62"/>
      <c r="I58" s="62" t="s">
        <v>177</v>
      </c>
      <c r="J58" s="62"/>
      <c r="K58" s="62"/>
      <c r="L58" s="62"/>
      <c r="M58" s="62"/>
      <c r="N58" s="62"/>
    </row>
  </sheetData>
  <mergeCells count="24">
    <mergeCell ref="M7:N7"/>
    <mergeCell ref="G6:H6"/>
    <mergeCell ref="I6:J6"/>
    <mergeCell ref="K6:L6"/>
    <mergeCell ref="A7:D7"/>
    <mergeCell ref="E6:F6"/>
    <mergeCell ref="E4:L4"/>
    <mergeCell ref="E5:F5"/>
    <mergeCell ref="G5:H5"/>
    <mergeCell ref="I5:J5"/>
    <mergeCell ref="K5:L5"/>
    <mergeCell ref="A37:D37"/>
    <mergeCell ref="A12:D12"/>
    <mergeCell ref="M12:N12"/>
    <mergeCell ref="E34:L34"/>
    <mergeCell ref="E35:F35"/>
    <mergeCell ref="G35:H35"/>
    <mergeCell ref="I35:J35"/>
    <mergeCell ref="K35:L35"/>
    <mergeCell ref="M37:N37"/>
    <mergeCell ref="E36:F36"/>
    <mergeCell ref="G36:H36"/>
    <mergeCell ref="I36:J36"/>
    <mergeCell ref="K36:L36"/>
  </mergeCells>
  <pageMargins left="0.35433070866141736" right="0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4"/>
  <sheetViews>
    <sheetView showGridLines="0" tabSelected="1" topLeftCell="A26" workbookViewId="0">
      <selection activeCell="D26" sqref="D26"/>
    </sheetView>
  </sheetViews>
  <sheetFormatPr defaultColWidth="9.140625" defaultRowHeight="21.75"/>
  <cols>
    <col min="1" max="1" width="1" style="60" customWidth="1"/>
    <col min="2" max="2" width="5.7109375" style="60" customWidth="1"/>
    <col min="3" max="3" width="4.28515625" style="60" customWidth="1"/>
    <col min="4" max="4" width="9.28515625" style="60" customWidth="1"/>
    <col min="5" max="12" width="10.85546875" style="60" customWidth="1"/>
    <col min="13" max="13" width="1.28515625" style="60" customWidth="1"/>
    <col min="14" max="14" width="28.42578125" style="60" customWidth="1"/>
    <col min="15" max="15" width="0.85546875" style="59" customWidth="1"/>
    <col min="16" max="16" width="5.7109375" style="59" customWidth="1"/>
    <col min="17" max="17" width="6.140625" style="59" customWidth="1"/>
    <col min="18" max="16384" width="9.140625" style="59"/>
  </cols>
  <sheetData>
    <row r="1" spans="1:26" s="110" customFormat="1">
      <c r="A1" s="108"/>
      <c r="B1" s="108" t="s">
        <v>199</v>
      </c>
      <c r="C1" s="109"/>
      <c r="D1" s="108" t="s">
        <v>221</v>
      </c>
      <c r="E1" s="108"/>
      <c r="F1" s="108"/>
      <c r="G1" s="108"/>
      <c r="H1" s="108"/>
      <c r="I1" s="108"/>
      <c r="J1" s="108"/>
      <c r="K1" s="108"/>
      <c r="L1" s="60"/>
      <c r="M1" s="60"/>
      <c r="N1" s="60"/>
    </row>
    <row r="2" spans="1:26" s="104" customFormat="1">
      <c r="A2" s="106"/>
      <c r="B2" s="108" t="s">
        <v>198</v>
      </c>
      <c r="C2" s="109"/>
      <c r="D2" s="108" t="s">
        <v>222</v>
      </c>
      <c r="E2" s="106"/>
      <c r="F2" s="106"/>
      <c r="G2" s="106"/>
      <c r="H2" s="106"/>
      <c r="I2" s="106"/>
      <c r="J2" s="106"/>
      <c r="K2" s="106"/>
      <c r="L2" s="62"/>
      <c r="M2" s="62"/>
      <c r="N2" s="62"/>
    </row>
    <row r="3" spans="1:26" ht="6" customHeight="1">
      <c r="A3" s="59"/>
      <c r="B3" s="59"/>
      <c r="C3" s="59"/>
      <c r="D3" s="59"/>
      <c r="E3" s="59"/>
      <c r="F3" s="59"/>
      <c r="G3" s="59"/>
      <c r="H3" s="59"/>
      <c r="I3" s="59"/>
      <c r="J3" s="59"/>
      <c r="K3" s="59"/>
    </row>
    <row r="4" spans="1:26">
      <c r="A4" s="124"/>
      <c r="B4" s="124"/>
      <c r="C4" s="124"/>
      <c r="D4" s="140"/>
      <c r="E4" s="495" t="s">
        <v>197</v>
      </c>
      <c r="F4" s="496"/>
      <c r="G4" s="496"/>
      <c r="H4" s="496"/>
      <c r="I4" s="496"/>
      <c r="J4" s="496"/>
      <c r="K4" s="496"/>
      <c r="L4" s="499"/>
      <c r="M4" s="139"/>
      <c r="N4" s="124"/>
    </row>
    <row r="5" spans="1:26" s="81" customFormat="1" ht="21.75" customHeight="1">
      <c r="A5" s="61"/>
      <c r="B5" s="61"/>
      <c r="C5" s="61"/>
      <c r="D5" s="61"/>
      <c r="E5" s="505" t="s">
        <v>192</v>
      </c>
      <c r="F5" s="501"/>
      <c r="G5" s="505" t="s">
        <v>191</v>
      </c>
      <c r="H5" s="501"/>
      <c r="I5" s="505" t="s">
        <v>190</v>
      </c>
      <c r="J5" s="501"/>
      <c r="K5" s="505" t="s">
        <v>189</v>
      </c>
      <c r="L5" s="500"/>
      <c r="M5" s="127"/>
      <c r="N5" s="61"/>
    </row>
    <row r="6" spans="1:26" s="81" customFormat="1" ht="21" customHeight="1">
      <c r="A6" s="61"/>
      <c r="B6" s="61"/>
      <c r="C6" s="61"/>
      <c r="D6" s="61"/>
      <c r="E6" s="506" t="s">
        <v>188</v>
      </c>
      <c r="F6" s="507"/>
      <c r="G6" s="506" t="s">
        <v>187</v>
      </c>
      <c r="H6" s="507"/>
      <c r="I6" s="506" t="s">
        <v>186</v>
      </c>
      <c r="J6" s="507"/>
      <c r="K6" s="506" t="s">
        <v>185</v>
      </c>
      <c r="L6" s="508"/>
      <c r="M6" s="127"/>
      <c r="N6" s="61"/>
    </row>
    <row r="7" spans="1:26" s="81" customFormat="1" ht="21.75" customHeight="1">
      <c r="A7" s="500" t="s">
        <v>18</v>
      </c>
      <c r="B7" s="500"/>
      <c r="C7" s="500"/>
      <c r="D7" s="501"/>
      <c r="E7" s="118" t="s">
        <v>184</v>
      </c>
      <c r="F7" s="62"/>
      <c r="G7" s="118" t="s">
        <v>184</v>
      </c>
      <c r="H7" s="62"/>
      <c r="I7" s="118" t="s">
        <v>184</v>
      </c>
      <c r="J7" s="62"/>
      <c r="K7" s="118" t="s">
        <v>184</v>
      </c>
      <c r="L7" s="62"/>
      <c r="M7" s="505" t="s">
        <v>19</v>
      </c>
      <c r="N7" s="500"/>
    </row>
    <row r="8" spans="1:26" s="81" customFormat="1" ht="18.75" customHeight="1">
      <c r="A8" s="61"/>
      <c r="B8" s="61"/>
      <c r="C8" s="61"/>
      <c r="D8" s="61"/>
      <c r="E8" s="118" t="s">
        <v>183</v>
      </c>
      <c r="F8" s="121" t="s">
        <v>182</v>
      </c>
      <c r="G8" s="118" t="s">
        <v>183</v>
      </c>
      <c r="H8" s="121" t="s">
        <v>182</v>
      </c>
      <c r="I8" s="118" t="s">
        <v>183</v>
      </c>
      <c r="J8" s="121" t="s">
        <v>182</v>
      </c>
      <c r="K8" s="118" t="s">
        <v>183</v>
      </c>
      <c r="L8" s="121" t="s">
        <v>182</v>
      </c>
      <c r="M8" s="127"/>
      <c r="N8" s="61"/>
    </row>
    <row r="9" spans="1:26" s="81" customFormat="1" ht="18.75" customHeight="1">
      <c r="A9" s="61"/>
      <c r="B9" s="61"/>
      <c r="C9" s="61"/>
      <c r="D9" s="61"/>
      <c r="E9" s="118" t="s">
        <v>181</v>
      </c>
      <c r="F9" s="121" t="s">
        <v>180</v>
      </c>
      <c r="G9" s="118" t="s">
        <v>181</v>
      </c>
      <c r="H9" s="121" t="s">
        <v>180</v>
      </c>
      <c r="I9" s="118" t="s">
        <v>181</v>
      </c>
      <c r="J9" s="121" t="s">
        <v>180</v>
      </c>
      <c r="K9" s="118" t="s">
        <v>181</v>
      </c>
      <c r="L9" s="121" t="s">
        <v>180</v>
      </c>
      <c r="M9" s="127"/>
      <c r="N9" s="61"/>
    </row>
    <row r="10" spans="1:26" s="81" customFormat="1" ht="18.75" customHeight="1">
      <c r="A10" s="117"/>
      <c r="B10" s="117"/>
      <c r="C10" s="117"/>
      <c r="D10" s="117"/>
      <c r="E10" s="115" t="s">
        <v>179</v>
      </c>
      <c r="F10" s="138" t="s">
        <v>179</v>
      </c>
      <c r="G10" s="115" t="s">
        <v>179</v>
      </c>
      <c r="H10" s="138" t="s">
        <v>179</v>
      </c>
      <c r="I10" s="115" t="s">
        <v>179</v>
      </c>
      <c r="J10" s="138" t="s">
        <v>179</v>
      </c>
      <c r="K10" s="115" t="s">
        <v>179</v>
      </c>
      <c r="L10" s="137" t="s">
        <v>179</v>
      </c>
      <c r="M10" s="114"/>
      <c r="N10" s="117"/>
    </row>
    <row r="11" spans="1:26" s="76" customFormat="1" ht="1.9" customHeight="1">
      <c r="A11" s="61"/>
      <c r="B11" s="61"/>
      <c r="C11" s="61"/>
      <c r="D11" s="61"/>
      <c r="E11" s="123"/>
      <c r="F11" s="123"/>
      <c r="G11" s="123"/>
      <c r="H11" s="123"/>
      <c r="I11" s="123"/>
      <c r="J11" s="123"/>
      <c r="K11" s="123"/>
      <c r="L11" s="123"/>
      <c r="M11" s="127"/>
      <c r="N11" s="61"/>
    </row>
    <row r="12" spans="1:26" s="110" customFormat="1" ht="18" customHeight="1">
      <c r="A12" s="502" t="s">
        <v>15</v>
      </c>
      <c r="B12" s="502"/>
      <c r="C12" s="502"/>
      <c r="D12" s="503"/>
      <c r="E12" s="129">
        <v>156002</v>
      </c>
      <c r="F12" s="156">
        <v>0</v>
      </c>
      <c r="G12" s="129">
        <v>156002</v>
      </c>
      <c r="H12" s="156">
        <v>0</v>
      </c>
      <c r="I12" s="129">
        <v>90217.09</v>
      </c>
      <c r="J12" s="156">
        <v>0</v>
      </c>
      <c r="K12" s="157">
        <v>544</v>
      </c>
      <c r="L12" s="156">
        <v>0</v>
      </c>
      <c r="M12" s="504" t="s">
        <v>1</v>
      </c>
      <c r="N12" s="502"/>
      <c r="S12" s="303"/>
      <c r="T12" s="303"/>
      <c r="U12" s="303"/>
      <c r="V12" s="303"/>
      <c r="W12" s="303"/>
      <c r="X12" s="303"/>
      <c r="Y12" s="304"/>
      <c r="Z12" s="303"/>
    </row>
    <row r="13" spans="1:26" ht="18" customHeight="1">
      <c r="A13" s="62" t="s">
        <v>41</v>
      </c>
      <c r="B13" s="62"/>
      <c r="C13" s="146"/>
      <c r="D13" s="153"/>
      <c r="E13" s="152">
        <v>10982</v>
      </c>
      <c r="F13" s="151">
        <v>0</v>
      </c>
      <c r="G13" s="151">
        <v>10982</v>
      </c>
      <c r="H13" s="151">
        <v>0</v>
      </c>
      <c r="I13" s="152">
        <v>5842.42</v>
      </c>
      <c r="J13" s="151">
        <v>0</v>
      </c>
      <c r="K13" s="152">
        <v>532</v>
      </c>
      <c r="L13" s="151">
        <v>0</v>
      </c>
      <c r="M13" s="131" t="s">
        <v>60</v>
      </c>
      <c r="N13" s="131"/>
      <c r="O13" s="61"/>
      <c r="P13" s="61"/>
      <c r="Q13" s="61"/>
      <c r="R13" s="61"/>
      <c r="S13" s="61"/>
      <c r="T13" s="61"/>
      <c r="U13" s="134"/>
      <c r="V13" s="134"/>
    </row>
    <row r="14" spans="1:26" ht="18" customHeight="1">
      <c r="A14" s="62" t="s">
        <v>42</v>
      </c>
      <c r="B14" s="62"/>
      <c r="C14" s="146"/>
      <c r="D14" s="153"/>
      <c r="E14" s="152">
        <v>47710</v>
      </c>
      <c r="F14" s="151">
        <v>0</v>
      </c>
      <c r="G14" s="152">
        <v>47710</v>
      </c>
      <c r="H14" s="151">
        <v>0</v>
      </c>
      <c r="I14" s="152">
        <v>31488.6</v>
      </c>
      <c r="J14" s="151">
        <v>0</v>
      </c>
      <c r="K14" s="152">
        <v>660</v>
      </c>
      <c r="L14" s="151">
        <v>0</v>
      </c>
      <c r="M14" s="131" t="s">
        <v>61</v>
      </c>
      <c r="N14" s="131"/>
      <c r="O14" s="61"/>
      <c r="P14" s="61"/>
      <c r="Q14" s="61"/>
      <c r="R14" s="61"/>
      <c r="S14" s="61"/>
      <c r="T14" s="61"/>
      <c r="U14" s="134"/>
      <c r="V14" s="134"/>
    </row>
    <row r="15" spans="1:26" ht="18" customHeight="1">
      <c r="A15" s="62" t="s">
        <v>43</v>
      </c>
      <c r="B15" s="62"/>
      <c r="C15" s="146"/>
      <c r="D15" s="153"/>
      <c r="E15" s="152">
        <v>63403</v>
      </c>
      <c r="F15" s="151">
        <v>0</v>
      </c>
      <c r="G15" s="152">
        <v>63403</v>
      </c>
      <c r="H15" s="151">
        <v>0</v>
      </c>
      <c r="I15" s="152">
        <v>35252.07</v>
      </c>
      <c r="J15" s="151">
        <v>0</v>
      </c>
      <c r="K15" s="152">
        <v>556</v>
      </c>
      <c r="L15" s="151">
        <v>0</v>
      </c>
      <c r="M15" s="131" t="s">
        <v>62</v>
      </c>
      <c r="N15" s="131"/>
      <c r="O15" s="61"/>
      <c r="P15" s="61"/>
      <c r="Q15" s="61"/>
      <c r="R15" s="61"/>
      <c r="S15" s="61"/>
      <c r="T15" s="61"/>
      <c r="U15" s="155"/>
      <c r="V15" s="134"/>
    </row>
    <row r="16" spans="1:26" ht="18" customHeight="1">
      <c r="A16" s="62" t="s">
        <v>44</v>
      </c>
      <c r="B16" s="62"/>
      <c r="C16" s="146"/>
      <c r="D16" s="153"/>
      <c r="E16" s="152">
        <v>566</v>
      </c>
      <c r="F16" s="151">
        <v>0</v>
      </c>
      <c r="G16" s="152">
        <v>566</v>
      </c>
      <c r="H16" s="151">
        <v>0</v>
      </c>
      <c r="I16" s="152">
        <v>263.76</v>
      </c>
      <c r="J16" s="151">
        <v>0</v>
      </c>
      <c r="K16" s="152">
        <v>466</v>
      </c>
      <c r="L16" s="151">
        <v>0</v>
      </c>
      <c r="M16" s="131" t="s">
        <v>63</v>
      </c>
      <c r="N16" s="131"/>
      <c r="O16" s="61"/>
      <c r="P16" s="61"/>
      <c r="Q16" s="61"/>
      <c r="S16" s="61"/>
      <c r="T16" s="61"/>
      <c r="U16" s="155"/>
      <c r="V16" s="134"/>
    </row>
    <row r="17" spans="1:22" ht="18" customHeight="1">
      <c r="A17" s="62" t="s">
        <v>45</v>
      </c>
      <c r="B17" s="62"/>
      <c r="C17" s="146"/>
      <c r="D17" s="153"/>
      <c r="E17" s="152">
        <v>0</v>
      </c>
      <c r="F17" s="151">
        <v>0</v>
      </c>
      <c r="G17" s="152">
        <v>0</v>
      </c>
      <c r="H17" s="151">
        <v>0</v>
      </c>
      <c r="I17" s="152">
        <v>0</v>
      </c>
      <c r="J17" s="151">
        <v>0</v>
      </c>
      <c r="K17" s="152">
        <v>0</v>
      </c>
      <c r="L17" s="151">
        <v>0</v>
      </c>
      <c r="M17" s="131" t="s">
        <v>64</v>
      </c>
      <c r="N17" s="131"/>
      <c r="O17" s="61"/>
      <c r="P17" s="61"/>
      <c r="Q17" s="61"/>
      <c r="R17" s="60"/>
      <c r="S17" s="61"/>
      <c r="T17" s="61"/>
      <c r="U17" s="155"/>
      <c r="V17" s="134"/>
    </row>
    <row r="18" spans="1:22" ht="18" customHeight="1">
      <c r="A18" s="62" t="s">
        <v>46</v>
      </c>
      <c r="B18" s="62"/>
      <c r="C18" s="146"/>
      <c r="D18" s="153"/>
      <c r="E18" s="152">
        <v>358</v>
      </c>
      <c r="F18" s="151">
        <v>0</v>
      </c>
      <c r="G18" s="152">
        <v>358</v>
      </c>
      <c r="H18" s="151">
        <v>0</v>
      </c>
      <c r="I18" s="152">
        <v>232.7</v>
      </c>
      <c r="J18" s="151">
        <v>0</v>
      </c>
      <c r="K18" s="152">
        <v>650</v>
      </c>
      <c r="L18" s="151">
        <v>0</v>
      </c>
      <c r="M18" s="131" t="s">
        <v>65</v>
      </c>
      <c r="N18" s="131"/>
      <c r="O18" s="61"/>
      <c r="P18" s="61"/>
      <c r="Q18" s="61"/>
      <c r="R18" s="60"/>
      <c r="S18" s="61"/>
      <c r="T18" s="61"/>
      <c r="U18" s="134"/>
      <c r="V18" s="134"/>
    </row>
    <row r="19" spans="1:22" ht="18" customHeight="1">
      <c r="A19" s="62" t="s">
        <v>47</v>
      </c>
      <c r="B19" s="62"/>
      <c r="C19" s="146"/>
      <c r="D19" s="153"/>
      <c r="E19" s="152">
        <v>950</v>
      </c>
      <c r="F19" s="151">
        <v>0</v>
      </c>
      <c r="G19" s="152">
        <v>950</v>
      </c>
      <c r="H19" s="151">
        <v>0</v>
      </c>
      <c r="I19" s="152">
        <v>508.25</v>
      </c>
      <c r="J19" s="151">
        <v>0</v>
      </c>
      <c r="K19" s="152">
        <v>535</v>
      </c>
      <c r="L19" s="151">
        <v>0</v>
      </c>
      <c r="M19" s="131" t="s">
        <v>66</v>
      </c>
      <c r="N19" s="131"/>
      <c r="O19" s="61"/>
      <c r="P19" s="61"/>
      <c r="Q19" s="61"/>
      <c r="R19" s="60"/>
      <c r="S19" s="61"/>
      <c r="T19" s="61"/>
      <c r="U19" s="61"/>
      <c r="V19" s="61"/>
    </row>
    <row r="20" spans="1:22" ht="18" customHeight="1">
      <c r="A20" s="62" t="s">
        <v>48</v>
      </c>
      <c r="B20" s="62"/>
      <c r="C20" s="146"/>
      <c r="D20" s="153"/>
      <c r="E20" s="152">
        <v>0</v>
      </c>
      <c r="F20" s="151">
        <v>0</v>
      </c>
      <c r="G20" s="152">
        <v>0</v>
      </c>
      <c r="H20" s="151">
        <v>0</v>
      </c>
      <c r="I20" s="152">
        <v>0</v>
      </c>
      <c r="J20" s="151">
        <v>0</v>
      </c>
      <c r="K20" s="152">
        <v>0</v>
      </c>
      <c r="L20" s="151">
        <v>0</v>
      </c>
      <c r="M20" s="131" t="s">
        <v>67</v>
      </c>
      <c r="N20" s="131"/>
      <c r="O20" s="61"/>
      <c r="P20" s="61"/>
      <c r="Q20" s="61"/>
      <c r="R20" s="60"/>
      <c r="S20" s="61"/>
      <c r="T20" s="61"/>
      <c r="U20" s="61"/>
      <c r="V20" s="61"/>
    </row>
    <row r="21" spans="1:22" ht="18" customHeight="1">
      <c r="A21" s="62" t="s">
        <v>49</v>
      </c>
      <c r="B21" s="62"/>
      <c r="C21" s="146"/>
      <c r="D21" s="153"/>
      <c r="E21" s="152">
        <v>0</v>
      </c>
      <c r="F21" s="151">
        <v>0</v>
      </c>
      <c r="G21" s="152">
        <v>0</v>
      </c>
      <c r="H21" s="151">
        <v>0</v>
      </c>
      <c r="I21" s="152">
        <v>0</v>
      </c>
      <c r="J21" s="151">
        <v>0</v>
      </c>
      <c r="K21" s="152">
        <v>0</v>
      </c>
      <c r="L21" s="151">
        <v>0</v>
      </c>
      <c r="M21" s="131" t="s">
        <v>68</v>
      </c>
      <c r="N21" s="131"/>
      <c r="O21" s="61"/>
      <c r="P21" s="61"/>
      <c r="Q21" s="61"/>
      <c r="R21" s="60"/>
      <c r="S21" s="61"/>
      <c r="T21" s="61"/>
      <c r="U21" s="61"/>
      <c r="V21" s="61"/>
    </row>
    <row r="22" spans="1:22" ht="18" customHeight="1">
      <c r="A22" s="62" t="s">
        <v>50</v>
      </c>
      <c r="B22" s="62"/>
      <c r="C22" s="146"/>
      <c r="D22" s="153"/>
      <c r="E22" s="152">
        <v>520</v>
      </c>
      <c r="F22" s="151">
        <v>0</v>
      </c>
      <c r="G22" s="152">
        <v>520</v>
      </c>
      <c r="H22" s="151">
        <v>0</v>
      </c>
      <c r="I22" s="152">
        <v>284.44</v>
      </c>
      <c r="J22" s="151"/>
      <c r="K22" s="152">
        <v>547</v>
      </c>
      <c r="L22" s="151">
        <v>0</v>
      </c>
      <c r="M22" s="131" t="s">
        <v>69</v>
      </c>
      <c r="N22" s="131"/>
      <c r="O22" s="61"/>
      <c r="P22" s="61"/>
      <c r="Q22" s="61"/>
      <c r="R22" s="60"/>
      <c r="S22" s="61"/>
      <c r="T22" s="61"/>
      <c r="U22" s="61"/>
      <c r="V22" s="61"/>
    </row>
    <row r="23" spans="1:22" ht="18" customHeight="1">
      <c r="A23" s="62" t="s">
        <v>51</v>
      </c>
      <c r="B23" s="62"/>
      <c r="C23" s="146"/>
      <c r="D23" s="153"/>
      <c r="E23" s="152">
        <v>0</v>
      </c>
      <c r="F23" s="151">
        <v>0</v>
      </c>
      <c r="G23" s="152">
        <v>0</v>
      </c>
      <c r="H23" s="151">
        <v>0</v>
      </c>
      <c r="I23" s="152">
        <v>0</v>
      </c>
      <c r="J23" s="151">
        <v>0</v>
      </c>
      <c r="K23" s="152">
        <v>0</v>
      </c>
      <c r="L23" s="151">
        <v>0</v>
      </c>
      <c r="M23" s="131" t="s">
        <v>70</v>
      </c>
      <c r="N23" s="131"/>
      <c r="Q23" s="61"/>
      <c r="R23" s="60"/>
    </row>
    <row r="24" spans="1:22" ht="18" customHeight="1">
      <c r="A24" s="62" t="s">
        <v>52</v>
      </c>
      <c r="B24" s="62"/>
      <c r="C24" s="146"/>
      <c r="D24" s="153"/>
      <c r="E24" s="152">
        <v>110</v>
      </c>
      <c r="F24" s="151">
        <v>0</v>
      </c>
      <c r="G24" s="152">
        <v>110</v>
      </c>
      <c r="H24" s="151">
        <v>0</v>
      </c>
      <c r="I24" s="152">
        <v>60.5</v>
      </c>
      <c r="J24" s="151">
        <v>0</v>
      </c>
      <c r="K24" s="152">
        <v>550</v>
      </c>
      <c r="L24" s="151">
        <v>0</v>
      </c>
      <c r="M24" s="131" t="s">
        <v>71</v>
      </c>
      <c r="N24" s="131"/>
      <c r="Q24" s="61"/>
      <c r="R24" s="60"/>
    </row>
    <row r="25" spans="1:22" ht="18" customHeight="1">
      <c r="A25" s="62" t="s">
        <v>53</v>
      </c>
      <c r="B25" s="62"/>
      <c r="C25" s="146"/>
      <c r="D25" s="153"/>
      <c r="E25" s="152">
        <v>0</v>
      </c>
      <c r="F25" s="151">
        <v>0</v>
      </c>
      <c r="G25" s="152">
        <v>0</v>
      </c>
      <c r="H25" s="151">
        <v>0</v>
      </c>
      <c r="I25" s="152">
        <v>0</v>
      </c>
      <c r="J25" s="151">
        <v>0</v>
      </c>
      <c r="K25" s="152">
        <v>0</v>
      </c>
      <c r="L25" s="151">
        <v>0</v>
      </c>
      <c r="M25" s="131" t="s">
        <v>72</v>
      </c>
      <c r="N25" s="131"/>
      <c r="R25" s="60"/>
    </row>
    <row r="26" spans="1:22" s="61" customFormat="1" ht="18" customHeight="1">
      <c r="A26" s="62" t="s">
        <v>54</v>
      </c>
      <c r="B26" s="62"/>
      <c r="C26" s="146"/>
      <c r="D26" s="153"/>
      <c r="E26" s="152">
        <v>2960</v>
      </c>
      <c r="F26" s="151">
        <v>0</v>
      </c>
      <c r="G26" s="152">
        <v>2960</v>
      </c>
      <c r="H26" s="151">
        <v>0</v>
      </c>
      <c r="I26" s="152">
        <v>1764.16</v>
      </c>
      <c r="J26" s="151">
        <v>0</v>
      </c>
      <c r="K26" s="152">
        <v>596</v>
      </c>
      <c r="L26" s="151">
        <v>0</v>
      </c>
      <c r="M26" s="131" t="s">
        <v>73</v>
      </c>
      <c r="N26" s="131"/>
      <c r="Q26" s="59"/>
      <c r="R26" s="60"/>
    </row>
    <row r="27" spans="1:22" ht="18" customHeight="1">
      <c r="A27" s="62" t="s">
        <v>55</v>
      </c>
      <c r="B27" s="62"/>
      <c r="C27" s="146"/>
      <c r="D27" s="153"/>
      <c r="E27" s="152">
        <v>4394</v>
      </c>
      <c r="F27" s="151">
        <v>0</v>
      </c>
      <c r="G27" s="152">
        <v>4394</v>
      </c>
      <c r="H27" s="151">
        <v>0</v>
      </c>
      <c r="I27" s="152">
        <v>1977.3</v>
      </c>
      <c r="J27" s="151">
        <v>0</v>
      </c>
      <c r="K27" s="152">
        <v>450</v>
      </c>
      <c r="L27" s="151">
        <v>0</v>
      </c>
      <c r="M27" s="131" t="s">
        <v>74</v>
      </c>
      <c r="N27" s="131"/>
      <c r="O27" s="60"/>
      <c r="P27" s="60"/>
      <c r="R27" s="60"/>
      <c r="S27" s="60"/>
      <c r="T27" s="60"/>
      <c r="U27" s="60"/>
      <c r="V27" s="60"/>
    </row>
    <row r="28" spans="1:22" ht="18" customHeight="1">
      <c r="A28" s="62" t="s">
        <v>56</v>
      </c>
      <c r="B28" s="62"/>
      <c r="C28" s="146"/>
      <c r="D28" s="153"/>
      <c r="E28" s="152">
        <v>689</v>
      </c>
      <c r="F28" s="151">
        <v>0</v>
      </c>
      <c r="G28" s="152">
        <v>689</v>
      </c>
      <c r="H28" s="151">
        <v>0</v>
      </c>
      <c r="I28" s="152">
        <v>360.35</v>
      </c>
      <c r="J28" s="151">
        <v>0</v>
      </c>
      <c r="K28" s="152">
        <v>523</v>
      </c>
      <c r="L28" s="151">
        <v>0</v>
      </c>
      <c r="M28" s="131" t="s">
        <v>75</v>
      </c>
      <c r="N28" s="131"/>
      <c r="O28" s="60"/>
      <c r="P28" s="60"/>
      <c r="Q28" s="61"/>
      <c r="R28" s="60"/>
      <c r="S28" s="60"/>
      <c r="T28" s="60"/>
      <c r="U28" s="60"/>
      <c r="V28" s="60"/>
    </row>
    <row r="29" spans="1:22" ht="18" customHeight="1">
      <c r="A29" s="62" t="s">
        <v>57</v>
      </c>
      <c r="B29" s="62"/>
      <c r="C29" s="146"/>
      <c r="D29" s="153"/>
      <c r="E29" s="152">
        <v>2150</v>
      </c>
      <c r="F29" s="151">
        <v>0</v>
      </c>
      <c r="G29" s="152">
        <v>2150</v>
      </c>
      <c r="H29" s="151">
        <v>0</v>
      </c>
      <c r="I29" s="152">
        <v>1107.25</v>
      </c>
      <c r="J29" s="151">
        <v>0</v>
      </c>
      <c r="K29" s="152">
        <v>515</v>
      </c>
      <c r="L29" s="151">
        <v>0</v>
      </c>
      <c r="M29" s="131" t="s">
        <v>76</v>
      </c>
      <c r="N29" s="131"/>
      <c r="O29" s="60"/>
      <c r="P29" s="60"/>
      <c r="Q29" s="60"/>
      <c r="R29" s="60"/>
      <c r="S29" s="60"/>
      <c r="T29" s="60"/>
      <c r="U29" s="60"/>
      <c r="V29" s="60"/>
    </row>
    <row r="30" spans="1:22" ht="36.6" customHeight="1">
      <c r="A30" s="62"/>
      <c r="B30" s="62"/>
      <c r="C30" s="146"/>
      <c r="D30" s="146"/>
      <c r="E30" s="142"/>
      <c r="F30" s="197"/>
      <c r="G30" s="142"/>
      <c r="H30" s="197"/>
      <c r="I30" s="142"/>
      <c r="J30" s="197"/>
      <c r="K30" s="142"/>
      <c r="L30" s="197"/>
      <c r="M30" s="134"/>
      <c r="N30" s="134"/>
      <c r="O30" s="60"/>
      <c r="P30" s="60"/>
      <c r="Q30" s="60"/>
      <c r="R30" s="60"/>
      <c r="S30" s="60"/>
      <c r="T30" s="60"/>
      <c r="U30" s="60"/>
      <c r="V30" s="60"/>
    </row>
    <row r="31" spans="1:22" ht="10.9" customHeight="1">
      <c r="A31" s="62"/>
      <c r="B31" s="62"/>
      <c r="C31" s="146"/>
      <c r="D31" s="146"/>
      <c r="E31" s="142"/>
      <c r="F31" s="197"/>
      <c r="G31" s="142"/>
      <c r="H31" s="197"/>
      <c r="I31" s="142"/>
      <c r="J31" s="197"/>
      <c r="K31" s="142"/>
      <c r="L31" s="197"/>
      <c r="M31" s="134"/>
      <c r="N31" s="134"/>
      <c r="O31" s="60"/>
      <c r="P31" s="60"/>
      <c r="Q31" s="60"/>
      <c r="R31" s="60"/>
      <c r="S31" s="60"/>
      <c r="T31" s="60"/>
      <c r="U31" s="60"/>
      <c r="V31" s="60"/>
    </row>
    <row r="32" spans="1:22" s="110" customFormat="1" ht="27.75" customHeight="1">
      <c r="A32" s="108"/>
      <c r="B32" s="108" t="s">
        <v>199</v>
      </c>
      <c r="C32" s="109"/>
      <c r="D32" s="108" t="s">
        <v>219</v>
      </c>
      <c r="E32" s="108"/>
      <c r="F32" s="108"/>
      <c r="G32" s="108"/>
      <c r="H32" s="108"/>
      <c r="I32" s="108"/>
      <c r="J32" s="108"/>
      <c r="K32" s="108"/>
      <c r="L32" s="60"/>
      <c r="M32" s="60"/>
      <c r="N32" s="60"/>
    </row>
    <row r="33" spans="1:22" s="104" customFormat="1">
      <c r="A33" s="106"/>
      <c r="B33" s="108" t="s">
        <v>198</v>
      </c>
      <c r="C33" s="109"/>
      <c r="D33" s="108" t="s">
        <v>220</v>
      </c>
      <c r="E33" s="106"/>
      <c r="F33" s="106"/>
      <c r="G33" s="106"/>
      <c r="H33" s="106"/>
      <c r="I33" s="106"/>
      <c r="J33" s="106"/>
      <c r="K33" s="106"/>
      <c r="L33" s="62"/>
      <c r="M33" s="62"/>
      <c r="N33" s="62"/>
    </row>
    <row r="34" spans="1:22" ht="6" customHeight="1">
      <c r="A34" s="59"/>
      <c r="B34" s="59"/>
      <c r="C34" s="59"/>
      <c r="D34" s="59"/>
      <c r="E34" s="59"/>
      <c r="F34" s="59"/>
      <c r="G34" s="59"/>
      <c r="H34" s="59"/>
      <c r="I34" s="59"/>
      <c r="J34" s="59"/>
      <c r="K34" s="59"/>
    </row>
    <row r="35" spans="1:22">
      <c r="A35" s="124"/>
      <c r="B35" s="124"/>
      <c r="C35" s="124"/>
      <c r="D35" s="140"/>
      <c r="E35" s="495" t="s">
        <v>197</v>
      </c>
      <c r="F35" s="496"/>
      <c r="G35" s="496"/>
      <c r="H35" s="496"/>
      <c r="I35" s="496"/>
      <c r="J35" s="496"/>
      <c r="K35" s="496"/>
      <c r="L35" s="499"/>
      <c r="M35" s="139"/>
      <c r="N35" s="124"/>
    </row>
    <row r="36" spans="1:22" s="81" customFormat="1" ht="21.75" customHeight="1">
      <c r="A36" s="61"/>
      <c r="B36" s="61"/>
      <c r="C36" s="61"/>
      <c r="D36" s="61"/>
      <c r="E36" s="505" t="s">
        <v>192</v>
      </c>
      <c r="F36" s="501"/>
      <c r="G36" s="505" t="s">
        <v>191</v>
      </c>
      <c r="H36" s="501"/>
      <c r="I36" s="505" t="s">
        <v>190</v>
      </c>
      <c r="J36" s="501"/>
      <c r="K36" s="505" t="s">
        <v>189</v>
      </c>
      <c r="L36" s="500"/>
      <c r="M36" s="127"/>
      <c r="N36" s="61"/>
    </row>
    <row r="37" spans="1:22" s="81" customFormat="1" ht="21" customHeight="1">
      <c r="A37" s="61"/>
      <c r="B37" s="61"/>
      <c r="C37" s="61"/>
      <c r="D37" s="61"/>
      <c r="E37" s="506" t="s">
        <v>188</v>
      </c>
      <c r="F37" s="507"/>
      <c r="G37" s="506" t="s">
        <v>187</v>
      </c>
      <c r="H37" s="507"/>
      <c r="I37" s="506" t="s">
        <v>186</v>
      </c>
      <c r="J37" s="507"/>
      <c r="K37" s="506" t="s">
        <v>185</v>
      </c>
      <c r="L37" s="508"/>
      <c r="M37" s="127"/>
      <c r="N37" s="61"/>
    </row>
    <row r="38" spans="1:22" s="81" customFormat="1" ht="21.75" customHeight="1">
      <c r="A38" s="500" t="s">
        <v>18</v>
      </c>
      <c r="B38" s="500"/>
      <c r="C38" s="500"/>
      <c r="D38" s="501"/>
      <c r="E38" s="118" t="s">
        <v>184</v>
      </c>
      <c r="F38" s="62"/>
      <c r="G38" s="118" t="s">
        <v>184</v>
      </c>
      <c r="H38" s="62"/>
      <c r="I38" s="118" t="s">
        <v>184</v>
      </c>
      <c r="J38" s="62"/>
      <c r="K38" s="118" t="s">
        <v>184</v>
      </c>
      <c r="L38" s="62"/>
      <c r="M38" s="505" t="s">
        <v>19</v>
      </c>
      <c r="N38" s="500"/>
    </row>
    <row r="39" spans="1:22" s="81" customFormat="1" ht="18.75" customHeight="1">
      <c r="A39" s="61"/>
      <c r="B39" s="61"/>
      <c r="C39" s="61"/>
      <c r="D39" s="61"/>
      <c r="E39" s="118" t="s">
        <v>183</v>
      </c>
      <c r="F39" s="121" t="s">
        <v>182</v>
      </c>
      <c r="G39" s="118" t="s">
        <v>183</v>
      </c>
      <c r="H39" s="121" t="s">
        <v>182</v>
      </c>
      <c r="I39" s="118" t="s">
        <v>183</v>
      </c>
      <c r="J39" s="121" t="s">
        <v>182</v>
      </c>
      <c r="K39" s="118" t="s">
        <v>183</v>
      </c>
      <c r="L39" s="121" t="s">
        <v>182</v>
      </c>
      <c r="M39" s="127"/>
      <c r="N39" s="61"/>
    </row>
    <row r="40" spans="1:22" s="81" customFormat="1" ht="18.75" customHeight="1">
      <c r="A40" s="61"/>
      <c r="B40" s="61"/>
      <c r="C40" s="61"/>
      <c r="D40" s="61"/>
      <c r="E40" s="118" t="s">
        <v>181</v>
      </c>
      <c r="F40" s="121" t="s">
        <v>180</v>
      </c>
      <c r="G40" s="118" t="s">
        <v>181</v>
      </c>
      <c r="H40" s="121" t="s">
        <v>180</v>
      </c>
      <c r="I40" s="118" t="s">
        <v>181</v>
      </c>
      <c r="J40" s="121" t="s">
        <v>180</v>
      </c>
      <c r="K40" s="118" t="s">
        <v>181</v>
      </c>
      <c r="L40" s="121" t="s">
        <v>180</v>
      </c>
      <c r="M40" s="127"/>
      <c r="N40" s="61"/>
    </row>
    <row r="41" spans="1:22" s="81" customFormat="1" ht="18.75" customHeight="1">
      <c r="A41" s="117"/>
      <c r="B41" s="117"/>
      <c r="C41" s="117"/>
      <c r="D41" s="117"/>
      <c r="E41" s="115" t="s">
        <v>179</v>
      </c>
      <c r="F41" s="138" t="s">
        <v>179</v>
      </c>
      <c r="G41" s="115" t="s">
        <v>179</v>
      </c>
      <c r="H41" s="138" t="s">
        <v>179</v>
      </c>
      <c r="I41" s="115" t="s">
        <v>179</v>
      </c>
      <c r="J41" s="138" t="s">
        <v>179</v>
      </c>
      <c r="K41" s="115" t="s">
        <v>179</v>
      </c>
      <c r="L41" s="137" t="s">
        <v>179</v>
      </c>
      <c r="M41" s="114"/>
      <c r="N41" s="117"/>
    </row>
    <row r="42" spans="1:22" s="76" customFormat="1" ht="3.6" customHeight="1">
      <c r="A42" s="61"/>
      <c r="B42" s="61"/>
      <c r="C42" s="61"/>
      <c r="D42" s="61"/>
      <c r="E42" s="123"/>
      <c r="F42" s="123"/>
      <c r="G42" s="123"/>
      <c r="H42" s="123"/>
      <c r="I42" s="123"/>
      <c r="J42" s="123"/>
      <c r="K42" s="123"/>
      <c r="L42" s="123"/>
      <c r="M42" s="127"/>
      <c r="N42" s="61"/>
    </row>
    <row r="43" spans="1:22" ht="18" customHeight="1">
      <c r="A43" s="62" t="s">
        <v>58</v>
      </c>
      <c r="B43" s="62"/>
      <c r="C43" s="146"/>
      <c r="D43" s="153"/>
      <c r="E43" s="152">
        <v>7710</v>
      </c>
      <c r="F43" s="151">
        <v>0</v>
      </c>
      <c r="G43" s="152">
        <v>7710</v>
      </c>
      <c r="H43" s="151">
        <v>0</v>
      </c>
      <c r="I43" s="152">
        <v>3893.55</v>
      </c>
      <c r="J43" s="151">
        <v>0</v>
      </c>
      <c r="K43" s="152">
        <v>505</v>
      </c>
      <c r="L43" s="151">
        <v>0</v>
      </c>
      <c r="M43" s="131" t="s">
        <v>77</v>
      </c>
      <c r="N43" s="131"/>
      <c r="O43" s="60"/>
      <c r="P43" s="60"/>
      <c r="Q43" s="60"/>
      <c r="R43" s="60"/>
      <c r="S43" s="60"/>
      <c r="T43" s="60"/>
      <c r="U43" s="60"/>
      <c r="V43" s="60"/>
    </row>
    <row r="44" spans="1:22" ht="18" customHeight="1">
      <c r="A44" s="62" t="s">
        <v>59</v>
      </c>
      <c r="B44" s="62"/>
      <c r="C44" s="146"/>
      <c r="D44" s="153"/>
      <c r="E44" s="152">
        <v>476</v>
      </c>
      <c r="F44" s="151">
        <v>0</v>
      </c>
      <c r="G44" s="152">
        <v>476</v>
      </c>
      <c r="H44" s="151">
        <v>0</v>
      </c>
      <c r="I44" s="152">
        <v>248.95</v>
      </c>
      <c r="J44" s="151">
        <v>0</v>
      </c>
      <c r="K44" s="152">
        <v>523</v>
      </c>
      <c r="L44" s="151">
        <v>0</v>
      </c>
      <c r="M44" s="131" t="s">
        <v>78</v>
      </c>
      <c r="N44" s="131"/>
      <c r="O44" s="60"/>
      <c r="P44" s="60"/>
      <c r="Q44" s="60"/>
      <c r="R44" s="60"/>
      <c r="S44" s="60"/>
      <c r="T44" s="60"/>
      <c r="U44" s="60"/>
      <c r="V44" s="60"/>
    </row>
    <row r="45" spans="1:22" ht="18" customHeight="1">
      <c r="A45" s="62" t="s">
        <v>79</v>
      </c>
      <c r="B45" s="62"/>
      <c r="C45" s="146"/>
      <c r="D45" s="153"/>
      <c r="E45" s="152">
        <v>11279</v>
      </c>
      <c r="F45" s="151">
        <v>0</v>
      </c>
      <c r="G45" s="152">
        <v>11279</v>
      </c>
      <c r="H45" s="151">
        <v>0</v>
      </c>
      <c r="I45" s="152">
        <v>5921.48</v>
      </c>
      <c r="J45" s="151">
        <v>0</v>
      </c>
      <c r="K45" s="152">
        <v>525</v>
      </c>
      <c r="L45" s="151">
        <v>0</v>
      </c>
      <c r="M45" s="131" t="s">
        <v>92</v>
      </c>
      <c r="N45" s="131"/>
      <c r="O45" s="60"/>
      <c r="P45" s="60"/>
      <c r="Q45" s="60"/>
      <c r="R45" s="60"/>
      <c r="S45" s="60"/>
      <c r="T45" s="60"/>
      <c r="U45" s="60"/>
      <c r="V45" s="60"/>
    </row>
    <row r="46" spans="1:22" ht="18" customHeight="1">
      <c r="A46" s="62" t="s">
        <v>80</v>
      </c>
      <c r="B46" s="62"/>
      <c r="C46" s="146"/>
      <c r="D46" s="153"/>
      <c r="E46" s="152">
        <v>0</v>
      </c>
      <c r="F46" s="151">
        <v>0</v>
      </c>
      <c r="G46" s="152">
        <v>0</v>
      </c>
      <c r="H46" s="151">
        <v>0</v>
      </c>
      <c r="I46" s="152">
        <v>0</v>
      </c>
      <c r="J46" s="151">
        <v>0</v>
      </c>
      <c r="K46" s="152">
        <v>0</v>
      </c>
      <c r="L46" s="151">
        <v>0</v>
      </c>
      <c r="M46" s="131" t="s">
        <v>93</v>
      </c>
      <c r="N46" s="131"/>
      <c r="O46" s="60"/>
      <c r="P46" s="60"/>
      <c r="Q46" s="60"/>
      <c r="R46" s="60"/>
      <c r="S46" s="60"/>
      <c r="T46" s="60"/>
      <c r="U46" s="60"/>
      <c r="V46" s="60"/>
    </row>
    <row r="47" spans="1:22" ht="18" customHeight="1">
      <c r="A47" s="62" t="s">
        <v>81</v>
      </c>
      <c r="B47" s="62"/>
      <c r="C47" s="146"/>
      <c r="D47" s="153"/>
      <c r="E47" s="152">
        <v>210</v>
      </c>
      <c r="F47" s="151">
        <v>0</v>
      </c>
      <c r="G47" s="152">
        <v>210</v>
      </c>
      <c r="H47" s="151">
        <v>0</v>
      </c>
      <c r="I47" s="152">
        <v>115.71</v>
      </c>
      <c r="J47" s="151">
        <v>0</v>
      </c>
      <c r="K47" s="152">
        <v>551</v>
      </c>
      <c r="L47" s="151">
        <v>0</v>
      </c>
      <c r="M47" s="131" t="s">
        <v>94</v>
      </c>
      <c r="N47" s="131"/>
      <c r="O47" s="60"/>
      <c r="P47" s="60"/>
      <c r="Q47" s="60"/>
      <c r="R47" s="60"/>
      <c r="S47" s="60"/>
      <c r="T47" s="60"/>
      <c r="U47" s="60"/>
      <c r="V47" s="60"/>
    </row>
    <row r="48" spans="1:22" ht="18" customHeight="1">
      <c r="A48" s="62" t="s">
        <v>82</v>
      </c>
      <c r="B48" s="62"/>
      <c r="C48" s="146"/>
      <c r="D48" s="153"/>
      <c r="E48" s="152">
        <v>0</v>
      </c>
      <c r="F48" s="151">
        <v>0</v>
      </c>
      <c r="G48" s="152">
        <v>0</v>
      </c>
      <c r="H48" s="151">
        <v>0</v>
      </c>
      <c r="I48" s="152">
        <v>0</v>
      </c>
      <c r="J48" s="151">
        <v>0</v>
      </c>
      <c r="K48" s="152">
        <v>0</v>
      </c>
      <c r="L48" s="151">
        <v>0</v>
      </c>
      <c r="M48" s="131" t="s">
        <v>95</v>
      </c>
      <c r="N48" s="131"/>
      <c r="O48" s="60"/>
      <c r="P48" s="60"/>
      <c r="Q48" s="60"/>
      <c r="R48" s="60"/>
      <c r="S48" s="60"/>
      <c r="T48" s="60"/>
      <c r="U48" s="60"/>
      <c r="V48" s="60"/>
    </row>
    <row r="49" spans="1:22" ht="18" customHeight="1">
      <c r="A49" s="62" t="s">
        <v>83</v>
      </c>
      <c r="B49" s="62"/>
      <c r="C49" s="146"/>
      <c r="D49" s="153"/>
      <c r="E49" s="152">
        <v>0</v>
      </c>
      <c r="F49" s="151">
        <v>0</v>
      </c>
      <c r="G49" s="152">
        <v>0</v>
      </c>
      <c r="H49" s="151">
        <v>0</v>
      </c>
      <c r="I49" s="152">
        <v>0</v>
      </c>
      <c r="J49" s="151">
        <v>0</v>
      </c>
      <c r="K49" s="152">
        <v>0</v>
      </c>
      <c r="L49" s="151">
        <v>0</v>
      </c>
      <c r="M49" s="131" t="s">
        <v>96</v>
      </c>
      <c r="N49" s="131"/>
      <c r="O49" s="60"/>
      <c r="P49" s="60"/>
      <c r="Q49" s="60"/>
      <c r="R49" s="60"/>
      <c r="S49" s="60"/>
      <c r="T49" s="60"/>
      <c r="U49" s="60"/>
      <c r="V49" s="60"/>
    </row>
    <row r="50" spans="1:22" ht="18" customHeight="1">
      <c r="A50" s="62" t="s">
        <v>84</v>
      </c>
      <c r="B50" s="62"/>
      <c r="C50" s="146"/>
      <c r="D50" s="153"/>
      <c r="E50" s="152">
        <v>0</v>
      </c>
      <c r="F50" s="151">
        <v>0</v>
      </c>
      <c r="G50" s="152">
        <v>0</v>
      </c>
      <c r="H50" s="151">
        <v>0</v>
      </c>
      <c r="I50" s="152">
        <v>0</v>
      </c>
      <c r="J50" s="151">
        <v>0</v>
      </c>
      <c r="K50" s="152">
        <v>0</v>
      </c>
      <c r="L50" s="151">
        <v>0</v>
      </c>
      <c r="M50" s="131" t="s">
        <v>97</v>
      </c>
      <c r="N50" s="131"/>
      <c r="O50" s="60"/>
      <c r="P50" s="60"/>
      <c r="Q50" s="60"/>
      <c r="R50" s="60"/>
      <c r="S50" s="60"/>
      <c r="T50" s="60"/>
      <c r="U50" s="60"/>
      <c r="V50" s="60"/>
    </row>
    <row r="51" spans="1:22" ht="18" customHeight="1">
      <c r="A51" s="62" t="s">
        <v>85</v>
      </c>
      <c r="B51" s="62"/>
      <c r="C51" s="146"/>
      <c r="D51" s="153"/>
      <c r="E51" s="152">
        <v>0</v>
      </c>
      <c r="F51" s="151">
        <v>0</v>
      </c>
      <c r="G51" s="152">
        <v>0</v>
      </c>
      <c r="H51" s="151">
        <v>0</v>
      </c>
      <c r="I51" s="152">
        <v>0</v>
      </c>
      <c r="J51" s="151">
        <v>0</v>
      </c>
      <c r="K51" s="152">
        <v>0</v>
      </c>
      <c r="L51" s="151">
        <v>0</v>
      </c>
      <c r="M51" s="131" t="s">
        <v>98</v>
      </c>
      <c r="N51" s="131"/>
      <c r="O51" s="60"/>
      <c r="P51" s="60"/>
      <c r="Q51" s="60"/>
      <c r="R51" s="60"/>
      <c r="S51" s="60"/>
      <c r="T51" s="60"/>
      <c r="U51" s="60"/>
      <c r="V51" s="60"/>
    </row>
    <row r="52" spans="1:22" ht="18" customHeight="1">
      <c r="A52" s="62" t="s">
        <v>86</v>
      </c>
      <c r="B52" s="62"/>
      <c r="C52" s="146"/>
      <c r="D52" s="153"/>
      <c r="E52" s="152">
        <v>120</v>
      </c>
      <c r="F52" s="151">
        <v>0</v>
      </c>
      <c r="G52" s="152">
        <v>120</v>
      </c>
      <c r="H52" s="151">
        <v>0</v>
      </c>
      <c r="I52" s="152">
        <v>63.6</v>
      </c>
      <c r="J52" s="151">
        <v>0</v>
      </c>
      <c r="K52" s="152">
        <v>530</v>
      </c>
      <c r="L52" s="151">
        <v>0</v>
      </c>
      <c r="M52" s="131" t="s">
        <v>99</v>
      </c>
      <c r="N52" s="131"/>
      <c r="O52" s="60"/>
      <c r="P52" s="60"/>
      <c r="Q52" s="60"/>
      <c r="R52" s="60"/>
      <c r="S52" s="60"/>
      <c r="T52" s="60"/>
      <c r="U52" s="60"/>
      <c r="V52" s="60"/>
    </row>
    <row r="53" spans="1:22" ht="18" customHeight="1">
      <c r="A53" s="62" t="s">
        <v>87</v>
      </c>
      <c r="B53" s="62"/>
      <c r="C53" s="146"/>
      <c r="D53" s="153"/>
      <c r="E53" s="152">
        <v>0</v>
      </c>
      <c r="F53" s="151">
        <v>0</v>
      </c>
      <c r="G53" s="152">
        <v>0</v>
      </c>
      <c r="H53" s="151">
        <v>0</v>
      </c>
      <c r="I53" s="152">
        <v>0</v>
      </c>
      <c r="J53" s="151">
        <v>0</v>
      </c>
      <c r="K53" s="152">
        <v>0</v>
      </c>
      <c r="L53" s="151">
        <v>0</v>
      </c>
      <c r="M53" s="131" t="s">
        <v>100</v>
      </c>
      <c r="N53" s="131"/>
      <c r="O53" s="60"/>
      <c r="P53" s="60"/>
      <c r="Q53" s="60"/>
      <c r="R53" s="60"/>
      <c r="S53" s="60"/>
      <c r="T53" s="60"/>
      <c r="U53" s="60"/>
      <c r="V53" s="60"/>
    </row>
    <row r="54" spans="1:22" ht="18" customHeight="1">
      <c r="A54" s="62" t="s">
        <v>88</v>
      </c>
      <c r="B54" s="62"/>
      <c r="C54" s="146"/>
      <c r="D54" s="153"/>
      <c r="E54" s="152">
        <v>215</v>
      </c>
      <c r="F54" s="151">
        <v>0</v>
      </c>
      <c r="G54" s="152">
        <v>215</v>
      </c>
      <c r="H54" s="151">
        <v>0</v>
      </c>
      <c r="I54" s="152">
        <v>112.02</v>
      </c>
      <c r="J54" s="151">
        <v>0</v>
      </c>
      <c r="K54" s="152">
        <v>521</v>
      </c>
      <c r="L54" s="151">
        <v>0</v>
      </c>
      <c r="M54" s="154" t="s">
        <v>101</v>
      </c>
      <c r="N54" s="131"/>
      <c r="O54" s="60"/>
      <c r="P54" s="60"/>
      <c r="Q54" s="60"/>
      <c r="R54" s="60"/>
      <c r="S54" s="60"/>
      <c r="T54" s="60"/>
      <c r="U54" s="60"/>
      <c r="V54" s="60"/>
    </row>
    <row r="55" spans="1:22" ht="18" customHeight="1">
      <c r="A55" s="62" t="s">
        <v>89</v>
      </c>
      <c r="B55" s="62"/>
      <c r="C55" s="146"/>
      <c r="D55" s="153"/>
      <c r="E55" s="152">
        <v>0</v>
      </c>
      <c r="F55" s="151">
        <v>0</v>
      </c>
      <c r="G55" s="152">
        <v>0</v>
      </c>
      <c r="H55" s="151">
        <v>0</v>
      </c>
      <c r="I55" s="152">
        <v>0</v>
      </c>
      <c r="J55" s="151">
        <v>0</v>
      </c>
      <c r="K55" s="152">
        <v>0</v>
      </c>
      <c r="L55" s="151">
        <v>0</v>
      </c>
      <c r="M55" s="154" t="s">
        <v>102</v>
      </c>
      <c r="N55" s="131"/>
      <c r="O55" s="60"/>
      <c r="P55" s="60"/>
      <c r="Q55" s="60"/>
      <c r="S55" s="60"/>
      <c r="T55" s="60"/>
      <c r="U55" s="60"/>
      <c r="V55" s="60"/>
    </row>
    <row r="56" spans="1:22" ht="18" customHeight="1">
      <c r="A56" s="62" t="s">
        <v>90</v>
      </c>
      <c r="B56" s="62"/>
      <c r="C56" s="146"/>
      <c r="D56" s="153"/>
      <c r="E56" s="152">
        <v>0</v>
      </c>
      <c r="F56" s="151">
        <v>0</v>
      </c>
      <c r="G56" s="152">
        <v>0</v>
      </c>
      <c r="H56" s="151">
        <v>0</v>
      </c>
      <c r="I56" s="152">
        <v>0</v>
      </c>
      <c r="J56" s="151">
        <v>0</v>
      </c>
      <c r="K56" s="152">
        <v>0</v>
      </c>
      <c r="L56" s="151">
        <v>0</v>
      </c>
      <c r="M56" s="154" t="s">
        <v>103</v>
      </c>
      <c r="N56" s="131"/>
      <c r="O56" s="60"/>
      <c r="P56" s="60"/>
      <c r="Q56" s="60"/>
      <c r="S56" s="60"/>
      <c r="T56" s="60"/>
      <c r="U56" s="60"/>
      <c r="V56" s="60"/>
    </row>
    <row r="57" spans="1:22" ht="18" customHeight="1">
      <c r="A57" s="62" t="s">
        <v>91</v>
      </c>
      <c r="B57" s="62"/>
      <c r="C57" s="146"/>
      <c r="D57" s="153"/>
      <c r="E57" s="152">
        <v>1200</v>
      </c>
      <c r="F57" s="151">
        <v>0</v>
      </c>
      <c r="G57" s="152">
        <v>1200</v>
      </c>
      <c r="H57" s="151">
        <v>0</v>
      </c>
      <c r="I57" s="152">
        <v>720</v>
      </c>
      <c r="J57" s="151">
        <v>0</v>
      </c>
      <c r="K57" s="152">
        <v>600</v>
      </c>
      <c r="L57" s="151">
        <v>0</v>
      </c>
      <c r="M57" s="131" t="s">
        <v>104</v>
      </c>
      <c r="N57" s="131"/>
      <c r="O57" s="60"/>
      <c r="P57" s="60"/>
      <c r="Q57" s="60"/>
      <c r="S57" s="60"/>
      <c r="T57" s="60"/>
      <c r="U57" s="60"/>
      <c r="V57" s="60"/>
    </row>
    <row r="58" spans="1:22" ht="4.9000000000000004" customHeight="1">
      <c r="A58" s="147"/>
      <c r="B58" s="147"/>
      <c r="C58" s="147"/>
      <c r="D58" s="150"/>
      <c r="E58" s="148"/>
      <c r="F58" s="148"/>
      <c r="G58" s="149"/>
      <c r="H58" s="150"/>
      <c r="I58" s="147"/>
      <c r="J58" s="148"/>
      <c r="K58" s="149"/>
      <c r="L58" s="147"/>
      <c r="M58" s="148"/>
      <c r="N58" s="147"/>
      <c r="O58" s="60"/>
      <c r="P58" s="60"/>
      <c r="Q58" s="60"/>
      <c r="S58" s="60"/>
      <c r="T58" s="60"/>
      <c r="U58" s="60"/>
      <c r="V58" s="60"/>
    </row>
    <row r="59" spans="1:22">
      <c r="A59" s="145"/>
      <c r="B59" s="145" t="s">
        <v>196</v>
      </c>
      <c r="C59" s="145"/>
      <c r="D59" s="145"/>
      <c r="E59" s="145"/>
      <c r="F59" s="145"/>
      <c r="G59" s="146"/>
      <c r="H59" s="145"/>
      <c r="I59" s="145" t="s">
        <v>177</v>
      </c>
      <c r="J59" s="145"/>
      <c r="K59" s="145"/>
      <c r="L59" s="145"/>
      <c r="M59" s="145"/>
      <c r="N59" s="145"/>
      <c r="O59" s="60"/>
      <c r="P59" s="60"/>
      <c r="Q59" s="60"/>
      <c r="S59" s="60"/>
      <c r="T59" s="60"/>
      <c r="U59" s="60"/>
      <c r="V59" s="60"/>
    </row>
    <row r="60" spans="1:22">
      <c r="O60" s="60"/>
      <c r="P60" s="60"/>
      <c r="Q60" s="60"/>
      <c r="S60" s="60"/>
      <c r="T60" s="60"/>
      <c r="U60" s="60"/>
      <c r="V60" s="60"/>
    </row>
    <row r="61" spans="1:22">
      <c r="O61" s="60"/>
      <c r="P61" s="60"/>
      <c r="Q61" s="60"/>
      <c r="S61" s="60"/>
      <c r="T61" s="60"/>
      <c r="U61" s="60"/>
      <c r="V61" s="60"/>
    </row>
    <row r="62" spans="1:22">
      <c r="A62" s="59"/>
      <c r="B62" s="59"/>
      <c r="C62" s="59"/>
      <c r="D62" s="59"/>
      <c r="E62" s="59"/>
      <c r="F62" s="59"/>
      <c r="G62" s="59"/>
      <c r="H62" s="59"/>
      <c r="I62" s="59"/>
      <c r="J62" s="59"/>
      <c r="K62" s="59"/>
      <c r="L62" s="59"/>
      <c r="M62" s="59"/>
      <c r="N62" s="59"/>
      <c r="O62" s="60"/>
      <c r="P62" s="60"/>
      <c r="Q62" s="60"/>
      <c r="S62" s="60"/>
      <c r="T62" s="60"/>
      <c r="U62" s="60"/>
      <c r="V62" s="60"/>
    </row>
    <row r="63" spans="1:22">
      <c r="A63" s="59"/>
      <c r="B63" s="59"/>
      <c r="C63" s="59"/>
      <c r="D63" s="59"/>
      <c r="E63" s="59"/>
      <c r="F63" s="59"/>
      <c r="G63" s="59"/>
      <c r="H63" s="59"/>
      <c r="I63" s="59"/>
      <c r="J63" s="59"/>
      <c r="K63" s="59"/>
      <c r="L63" s="59"/>
      <c r="M63" s="59"/>
      <c r="N63" s="59"/>
      <c r="O63" s="60"/>
      <c r="P63" s="60"/>
      <c r="Q63" s="60"/>
      <c r="S63" s="60"/>
      <c r="T63" s="60"/>
      <c r="U63" s="60"/>
      <c r="V63" s="60"/>
    </row>
    <row r="64" spans="1:22">
      <c r="A64" s="59"/>
      <c r="B64" s="59"/>
      <c r="C64" s="59"/>
      <c r="D64" s="59"/>
      <c r="E64" s="59"/>
      <c r="F64" s="59"/>
      <c r="G64" s="59"/>
      <c r="H64" s="59"/>
      <c r="I64" s="59"/>
      <c r="J64" s="59"/>
      <c r="K64" s="59"/>
      <c r="L64" s="59"/>
      <c r="M64" s="59"/>
      <c r="N64" s="59"/>
      <c r="O64" s="60"/>
      <c r="P64" s="60"/>
      <c r="Q64" s="60"/>
      <c r="S64" s="60"/>
      <c r="T64" s="60"/>
      <c r="U64" s="60"/>
      <c r="V64" s="60"/>
    </row>
    <row r="65" spans="1:22">
      <c r="A65" s="59"/>
      <c r="B65" s="59"/>
      <c r="C65" s="59"/>
      <c r="D65" s="59"/>
      <c r="E65" s="59"/>
      <c r="F65" s="59"/>
      <c r="G65" s="59"/>
      <c r="H65" s="59"/>
      <c r="I65" s="59"/>
      <c r="J65" s="59"/>
      <c r="K65" s="59"/>
      <c r="L65" s="59"/>
      <c r="M65" s="59"/>
      <c r="N65" s="59"/>
      <c r="O65" s="60"/>
      <c r="P65" s="60"/>
      <c r="Q65" s="60"/>
      <c r="S65" s="60"/>
      <c r="T65" s="60"/>
      <c r="U65" s="60"/>
      <c r="V65" s="60"/>
    </row>
    <row r="66" spans="1:22">
      <c r="A66" s="59"/>
      <c r="B66" s="59"/>
      <c r="C66" s="59"/>
      <c r="D66" s="59"/>
      <c r="E66" s="59"/>
      <c r="F66" s="59"/>
      <c r="G66" s="59"/>
      <c r="H66" s="59"/>
      <c r="I66" s="59"/>
      <c r="J66" s="59"/>
      <c r="K66" s="59"/>
      <c r="L66" s="59"/>
      <c r="M66" s="59"/>
      <c r="N66" s="59"/>
      <c r="O66" s="60"/>
      <c r="P66" s="60"/>
      <c r="Q66" s="60"/>
      <c r="S66" s="60"/>
      <c r="T66" s="60"/>
      <c r="U66" s="60"/>
      <c r="V66" s="60"/>
    </row>
    <row r="67" spans="1:22">
      <c r="A67" s="59"/>
      <c r="B67" s="59"/>
      <c r="C67" s="59"/>
      <c r="D67" s="59"/>
      <c r="E67" s="59"/>
      <c r="F67" s="59"/>
      <c r="G67" s="59"/>
      <c r="H67" s="59"/>
      <c r="I67" s="59"/>
      <c r="J67" s="59"/>
      <c r="K67" s="59"/>
      <c r="L67" s="59"/>
      <c r="M67" s="59"/>
      <c r="N67" s="59"/>
      <c r="O67" s="60"/>
      <c r="P67" s="60"/>
      <c r="Q67" s="60"/>
      <c r="S67" s="60"/>
      <c r="T67" s="60"/>
      <c r="U67" s="60"/>
      <c r="V67" s="60"/>
    </row>
    <row r="68" spans="1:22">
      <c r="A68" s="59"/>
      <c r="B68" s="59"/>
      <c r="C68" s="59"/>
      <c r="D68" s="59"/>
      <c r="E68" s="59"/>
      <c r="F68" s="59"/>
      <c r="G68" s="59"/>
      <c r="H68" s="59"/>
      <c r="I68" s="59"/>
      <c r="J68" s="59"/>
      <c r="K68" s="59"/>
      <c r="L68" s="59"/>
      <c r="M68" s="59"/>
      <c r="N68" s="59"/>
      <c r="O68" s="60"/>
      <c r="P68" s="60"/>
      <c r="Q68" s="60"/>
      <c r="S68" s="60"/>
      <c r="T68" s="60"/>
      <c r="U68" s="60"/>
      <c r="V68" s="60"/>
    </row>
    <row r="69" spans="1:22">
      <c r="A69" s="59"/>
      <c r="B69" s="59"/>
      <c r="C69" s="59"/>
      <c r="D69" s="59"/>
      <c r="E69" s="59"/>
      <c r="F69" s="59"/>
      <c r="G69" s="59"/>
      <c r="H69" s="59"/>
      <c r="I69" s="59"/>
      <c r="J69" s="59"/>
      <c r="K69" s="59"/>
      <c r="L69" s="59"/>
      <c r="M69" s="59"/>
      <c r="N69" s="59"/>
      <c r="O69" s="60"/>
      <c r="P69" s="60"/>
      <c r="Q69" s="60"/>
      <c r="S69" s="60"/>
      <c r="T69" s="60"/>
      <c r="U69" s="60"/>
      <c r="V69" s="60"/>
    </row>
    <row r="70" spans="1:22">
      <c r="A70" s="59"/>
      <c r="B70" s="59"/>
      <c r="C70" s="59"/>
      <c r="D70" s="59"/>
      <c r="E70" s="59"/>
      <c r="F70" s="59"/>
      <c r="G70" s="59"/>
      <c r="H70" s="59"/>
      <c r="I70" s="59"/>
      <c r="J70" s="59"/>
      <c r="K70" s="59"/>
      <c r="L70" s="59"/>
      <c r="M70" s="59"/>
      <c r="N70" s="59"/>
      <c r="O70" s="60"/>
      <c r="P70" s="60"/>
      <c r="Q70" s="60"/>
      <c r="S70" s="60"/>
      <c r="T70" s="60"/>
      <c r="U70" s="60"/>
      <c r="V70" s="60"/>
    </row>
    <row r="71" spans="1:22">
      <c r="A71" s="59"/>
      <c r="B71" s="59"/>
      <c r="C71" s="59"/>
      <c r="D71" s="59"/>
      <c r="E71" s="59"/>
      <c r="F71" s="59"/>
      <c r="G71" s="59"/>
      <c r="H71" s="59"/>
      <c r="I71" s="59"/>
      <c r="J71" s="59"/>
      <c r="K71" s="59"/>
      <c r="L71" s="59"/>
      <c r="M71" s="59"/>
      <c r="N71" s="59"/>
      <c r="O71" s="60"/>
      <c r="P71" s="60"/>
      <c r="Q71" s="60"/>
      <c r="S71" s="60"/>
      <c r="T71" s="60"/>
      <c r="U71" s="60"/>
      <c r="V71" s="60"/>
    </row>
    <row r="72" spans="1:22">
      <c r="A72" s="59"/>
      <c r="B72" s="59"/>
      <c r="C72" s="59"/>
      <c r="D72" s="59"/>
      <c r="E72" s="59"/>
      <c r="F72" s="59"/>
      <c r="G72" s="59"/>
      <c r="H72" s="59"/>
      <c r="I72" s="59"/>
      <c r="J72" s="59"/>
      <c r="K72" s="59"/>
      <c r="L72" s="59"/>
      <c r="M72" s="59"/>
      <c r="N72" s="59"/>
      <c r="O72" s="60"/>
      <c r="P72" s="60"/>
      <c r="Q72" s="60"/>
      <c r="S72" s="60"/>
      <c r="T72" s="60"/>
      <c r="U72" s="60"/>
      <c r="V72" s="60"/>
    </row>
    <row r="73" spans="1:22">
      <c r="A73" s="59"/>
      <c r="B73" s="59"/>
      <c r="C73" s="59"/>
      <c r="D73" s="59"/>
      <c r="E73" s="59"/>
      <c r="F73" s="59"/>
      <c r="G73" s="59"/>
      <c r="H73" s="59"/>
      <c r="I73" s="59"/>
      <c r="J73" s="59"/>
      <c r="K73" s="59"/>
      <c r="L73" s="59"/>
      <c r="M73" s="59"/>
      <c r="N73" s="59"/>
      <c r="Q73" s="60"/>
    </row>
    <row r="74" spans="1:22">
      <c r="A74" s="59"/>
      <c r="B74" s="59"/>
      <c r="C74" s="59"/>
      <c r="D74" s="59"/>
      <c r="E74" s="59"/>
      <c r="F74" s="59"/>
      <c r="G74" s="59"/>
      <c r="H74" s="59"/>
      <c r="I74" s="59"/>
      <c r="J74" s="59"/>
      <c r="K74" s="59"/>
      <c r="L74" s="59"/>
      <c r="M74" s="59"/>
      <c r="N74" s="59"/>
      <c r="Q74" s="60"/>
    </row>
  </sheetData>
  <mergeCells count="24">
    <mergeCell ref="A38:D38"/>
    <mergeCell ref="M38:N38"/>
    <mergeCell ref="E36:F36"/>
    <mergeCell ref="G36:H36"/>
    <mergeCell ref="I36:J36"/>
    <mergeCell ref="K36:L36"/>
    <mergeCell ref="E37:F37"/>
    <mergeCell ref="G37:H37"/>
    <mergeCell ref="I37:J37"/>
    <mergeCell ref="K37:L37"/>
    <mergeCell ref="A12:D12"/>
    <mergeCell ref="M12:N12"/>
    <mergeCell ref="A7:D7"/>
    <mergeCell ref="E35:L35"/>
    <mergeCell ref="E6:F6"/>
    <mergeCell ref="M7:N7"/>
    <mergeCell ref="G6:H6"/>
    <mergeCell ref="I6:J6"/>
    <mergeCell ref="K6:L6"/>
    <mergeCell ref="E4:L4"/>
    <mergeCell ref="E5:F5"/>
    <mergeCell ref="G5:H5"/>
    <mergeCell ref="I5:J5"/>
    <mergeCell ref="K5:L5"/>
  </mergeCells>
  <pageMargins left="0.55118110236220474" right="0.16" top="0.71" bottom="0.2" header="0.51181102362204722" footer="0.37"/>
  <pageSetup paperSize="9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8"/>
  <sheetViews>
    <sheetView showGridLines="0" topLeftCell="J29" zoomScale="90" zoomScaleNormal="90" workbookViewId="0">
      <selection activeCell="J38" sqref="J38"/>
    </sheetView>
  </sheetViews>
  <sheetFormatPr defaultColWidth="9.140625" defaultRowHeight="21.75"/>
  <cols>
    <col min="1" max="1" width="1" style="8" customWidth="1"/>
    <col min="2" max="2" width="5.85546875" style="8" customWidth="1"/>
    <col min="3" max="3" width="6.42578125" style="8" customWidth="1"/>
    <col min="4" max="4" width="6.7109375" style="8" customWidth="1"/>
    <col min="5" max="5" width="12.5703125" style="8" customWidth="1"/>
    <col min="6" max="8" width="11.5703125" style="8" customWidth="1"/>
    <col min="9" max="9" width="11.42578125" style="8" customWidth="1"/>
    <col min="10" max="12" width="11.5703125" style="8" customWidth="1"/>
    <col min="13" max="13" width="1.28515625" style="8" customWidth="1"/>
    <col min="14" max="14" width="28.85546875" style="8" customWidth="1"/>
    <col min="15" max="15" width="2.28515625" style="5" customWidth="1"/>
    <col min="16" max="16" width="8" style="5" customWidth="1"/>
    <col min="17" max="17" width="6.140625" style="5" customWidth="1"/>
    <col min="18" max="16384" width="9.140625" style="5"/>
  </cols>
  <sheetData>
    <row r="1" spans="1:25" ht="6" customHeight="1">
      <c r="A1" s="5"/>
      <c r="B1" s="5"/>
      <c r="C1" s="5"/>
      <c r="D1" s="5"/>
      <c r="E1" s="5"/>
      <c r="F1" s="5"/>
      <c r="G1" s="5"/>
      <c r="H1" s="5"/>
      <c r="I1" s="5"/>
      <c r="J1" s="5"/>
      <c r="K1" s="5"/>
    </row>
    <row r="2" spans="1:25" s="259" customFormat="1">
      <c r="A2" s="258"/>
      <c r="B2" s="258" t="s">
        <v>0</v>
      </c>
      <c r="C2" s="16">
        <v>11.5</v>
      </c>
      <c r="D2" s="258" t="s">
        <v>216</v>
      </c>
      <c r="E2" s="258"/>
      <c r="F2" s="258"/>
      <c r="G2" s="258"/>
      <c r="H2" s="258"/>
      <c r="I2" s="258"/>
      <c r="J2" s="258"/>
      <c r="K2" s="258"/>
      <c r="L2" s="255"/>
      <c r="M2" s="255"/>
      <c r="N2" s="255"/>
    </row>
    <row r="3" spans="1:25" s="256" customFormat="1">
      <c r="A3" s="257"/>
      <c r="B3" s="1" t="s">
        <v>20</v>
      </c>
      <c r="C3" s="16">
        <v>11.5</v>
      </c>
      <c r="D3" s="258" t="s">
        <v>215</v>
      </c>
      <c r="E3" s="257"/>
      <c r="F3" s="257"/>
      <c r="G3" s="257"/>
      <c r="H3" s="257"/>
      <c r="I3" s="257"/>
      <c r="J3" s="257"/>
      <c r="K3" s="257"/>
      <c r="L3" s="145"/>
      <c r="M3" s="145"/>
      <c r="N3" s="145"/>
    </row>
    <row r="4" spans="1:25" s="254" customFormat="1" ht="6" customHeight="1">
      <c r="L4" s="255"/>
      <c r="M4" s="255"/>
      <c r="N4" s="255"/>
    </row>
    <row r="5" spans="1:25" s="243" customFormat="1" ht="19.149999999999999" customHeight="1">
      <c r="A5" s="252"/>
      <c r="B5" s="252"/>
      <c r="C5" s="252"/>
      <c r="D5" s="252"/>
      <c r="E5" s="512" t="s">
        <v>192</v>
      </c>
      <c r="F5" s="513"/>
      <c r="G5" s="512" t="s">
        <v>191</v>
      </c>
      <c r="H5" s="513"/>
      <c r="I5" s="512" t="s">
        <v>190</v>
      </c>
      <c r="J5" s="513"/>
      <c r="K5" s="512" t="s">
        <v>189</v>
      </c>
      <c r="L5" s="514"/>
      <c r="M5" s="253"/>
      <c r="N5" s="252"/>
    </row>
    <row r="6" spans="1:25" s="243" customFormat="1" ht="19.149999999999999" customHeight="1">
      <c r="A6" s="146"/>
      <c r="B6" s="146"/>
      <c r="C6" s="146"/>
      <c r="D6" s="146"/>
      <c r="E6" s="515" t="s">
        <v>188</v>
      </c>
      <c r="F6" s="516"/>
      <c r="G6" s="515" t="s">
        <v>187</v>
      </c>
      <c r="H6" s="516"/>
      <c r="I6" s="515" t="s">
        <v>186</v>
      </c>
      <c r="J6" s="516"/>
      <c r="K6" s="515" t="s">
        <v>185</v>
      </c>
      <c r="L6" s="517"/>
      <c r="M6" s="249"/>
      <c r="N6" s="146"/>
    </row>
    <row r="7" spans="1:25" s="243" customFormat="1" ht="19.149999999999999" customHeight="1">
      <c r="A7" s="509" t="s">
        <v>18</v>
      </c>
      <c r="B7" s="509"/>
      <c r="C7" s="509"/>
      <c r="D7" s="510"/>
      <c r="E7" s="251" t="s">
        <v>184</v>
      </c>
      <c r="F7" s="145"/>
      <c r="G7" s="251" t="s">
        <v>184</v>
      </c>
      <c r="H7" s="145"/>
      <c r="I7" s="251" t="s">
        <v>184</v>
      </c>
      <c r="J7" s="145"/>
      <c r="K7" s="251" t="s">
        <v>184</v>
      </c>
      <c r="L7" s="145"/>
      <c r="M7" s="511" t="s">
        <v>19</v>
      </c>
      <c r="N7" s="509"/>
    </row>
    <row r="8" spans="1:25" s="243" customFormat="1" ht="19.149999999999999" customHeight="1">
      <c r="A8" s="146"/>
      <c r="B8" s="146"/>
      <c r="C8" s="146"/>
      <c r="D8" s="146"/>
      <c r="E8" s="251" t="s">
        <v>183</v>
      </c>
      <c r="F8" s="250" t="s">
        <v>182</v>
      </c>
      <c r="G8" s="251" t="s">
        <v>183</v>
      </c>
      <c r="H8" s="250" t="s">
        <v>182</v>
      </c>
      <c r="I8" s="251" t="s">
        <v>183</v>
      </c>
      <c r="J8" s="250" t="s">
        <v>182</v>
      </c>
      <c r="K8" s="251" t="s">
        <v>183</v>
      </c>
      <c r="L8" s="250" t="s">
        <v>182</v>
      </c>
      <c r="M8" s="249"/>
      <c r="N8" s="146"/>
    </row>
    <row r="9" spans="1:25" s="243" customFormat="1" ht="19.149999999999999" customHeight="1">
      <c r="A9" s="146"/>
      <c r="B9" s="146"/>
      <c r="C9" s="146"/>
      <c r="D9" s="146"/>
      <c r="E9" s="251" t="s">
        <v>181</v>
      </c>
      <c r="F9" s="250" t="s">
        <v>180</v>
      </c>
      <c r="G9" s="251" t="s">
        <v>181</v>
      </c>
      <c r="H9" s="250" t="s">
        <v>180</v>
      </c>
      <c r="I9" s="251" t="s">
        <v>181</v>
      </c>
      <c r="J9" s="250" t="s">
        <v>180</v>
      </c>
      <c r="K9" s="251" t="s">
        <v>181</v>
      </c>
      <c r="L9" s="250" t="s">
        <v>180</v>
      </c>
      <c r="M9" s="249"/>
      <c r="N9" s="146"/>
    </row>
    <row r="10" spans="1:25" s="243" customFormat="1" ht="19.149999999999999" customHeight="1">
      <c r="A10" s="244"/>
      <c r="B10" s="244"/>
      <c r="C10" s="244"/>
      <c r="D10" s="244"/>
      <c r="E10" s="247" t="s">
        <v>179</v>
      </c>
      <c r="F10" s="248" t="s">
        <v>179</v>
      </c>
      <c r="G10" s="247" t="s">
        <v>179</v>
      </c>
      <c r="H10" s="248" t="s">
        <v>179</v>
      </c>
      <c r="I10" s="247" t="s">
        <v>179</v>
      </c>
      <c r="J10" s="248" t="s">
        <v>179</v>
      </c>
      <c r="K10" s="247" t="s">
        <v>179</v>
      </c>
      <c r="L10" s="246" t="s">
        <v>179</v>
      </c>
      <c r="M10" s="245"/>
      <c r="N10" s="244"/>
    </row>
    <row r="11" spans="1:25" s="6" customFormat="1" ht="6.75" customHeight="1">
      <c r="A11" s="10"/>
      <c r="B11" s="10"/>
      <c r="C11" s="10"/>
      <c r="D11" s="10"/>
      <c r="E11" s="242"/>
      <c r="F11" s="242"/>
      <c r="G11" s="242"/>
      <c r="H11" s="242"/>
      <c r="I11" s="242"/>
      <c r="J11" s="242"/>
      <c r="K11" s="242"/>
      <c r="L11" s="241"/>
      <c r="M11" s="20"/>
      <c r="N11" s="10"/>
    </row>
    <row r="12" spans="1:25" ht="16.149999999999999" customHeight="1">
      <c r="A12" s="518" t="s">
        <v>15</v>
      </c>
      <c r="B12" s="518"/>
      <c r="C12" s="518"/>
      <c r="D12" s="519"/>
      <c r="E12" s="143">
        <v>310.91500000000002</v>
      </c>
      <c r="F12" s="133">
        <v>0</v>
      </c>
      <c r="G12" s="143">
        <v>310.75</v>
      </c>
      <c r="H12" s="143">
        <v>0</v>
      </c>
      <c r="I12" s="143">
        <v>248.6</v>
      </c>
      <c r="J12" s="143">
        <v>0</v>
      </c>
      <c r="K12" s="143">
        <v>800</v>
      </c>
      <c r="L12" s="143">
        <v>0</v>
      </c>
      <c r="M12" s="520" t="s">
        <v>1</v>
      </c>
      <c r="N12" s="518"/>
      <c r="S12" s="303">
        <f>SUM(E13:E29)+SUM(E40:E58)</f>
        <v>310.91499999999996</v>
      </c>
      <c r="T12" s="303">
        <f t="shared" ref="T12:W12" si="0">SUM(F13:F29)+SUM(F40:F58)</f>
        <v>0</v>
      </c>
      <c r="U12" s="303">
        <f t="shared" si="0"/>
        <v>310.75</v>
      </c>
      <c r="V12" s="303">
        <f t="shared" si="0"/>
        <v>0</v>
      </c>
      <c r="W12" s="303">
        <f t="shared" si="0"/>
        <v>249.14</v>
      </c>
      <c r="X12" s="303">
        <f>SUM(J13:J29)+SUM(J40:J58)</f>
        <v>0</v>
      </c>
      <c r="Y12" s="304">
        <f>(SUM(K13:K29)+SUM(K40:K58))/(32-13)</f>
        <v>421.05263157894734</v>
      </c>
    </row>
    <row r="13" spans="1:25" ht="16.149999999999999" customHeight="1">
      <c r="A13" s="23" t="s">
        <v>41</v>
      </c>
      <c r="B13" s="25"/>
      <c r="C13" s="10"/>
      <c r="D13" s="21"/>
      <c r="E13" s="143">
        <v>4.95</v>
      </c>
      <c r="F13" s="133">
        <v>0</v>
      </c>
      <c r="G13" s="143">
        <v>4.95</v>
      </c>
      <c r="H13" s="143">
        <v>0</v>
      </c>
      <c r="I13" s="143">
        <v>3.96</v>
      </c>
      <c r="J13" s="143">
        <v>0</v>
      </c>
      <c r="K13" s="143">
        <v>800</v>
      </c>
      <c r="L13" s="143">
        <v>0</v>
      </c>
      <c r="M13" s="240"/>
      <c r="N13" s="14" t="s">
        <v>60</v>
      </c>
    </row>
    <row r="14" spans="1:25" ht="16.149999999999999" customHeight="1">
      <c r="A14" s="23" t="s">
        <v>42</v>
      </c>
      <c r="B14" s="25"/>
      <c r="C14" s="10"/>
      <c r="D14" s="21"/>
      <c r="E14" s="143">
        <v>9.0749999999999993</v>
      </c>
      <c r="F14" s="133">
        <v>0</v>
      </c>
      <c r="G14" s="143">
        <v>9.0749999999999993</v>
      </c>
      <c r="H14" s="143">
        <v>0</v>
      </c>
      <c r="I14" s="143">
        <v>7.26</v>
      </c>
      <c r="J14" s="143">
        <v>0</v>
      </c>
      <c r="K14" s="143">
        <v>800</v>
      </c>
      <c r="L14" s="143">
        <v>0</v>
      </c>
      <c r="M14" s="240"/>
      <c r="N14" s="14" t="s">
        <v>61</v>
      </c>
    </row>
    <row r="15" spans="1:25" ht="16.149999999999999" customHeight="1">
      <c r="A15" s="23" t="s">
        <v>43</v>
      </c>
      <c r="B15" s="25"/>
      <c r="C15" s="10"/>
      <c r="D15" s="21"/>
      <c r="E15" s="143">
        <v>0</v>
      </c>
      <c r="F15" s="143">
        <v>0</v>
      </c>
      <c r="G15" s="143">
        <v>0</v>
      </c>
      <c r="H15" s="143">
        <v>0</v>
      </c>
      <c r="I15" s="143">
        <v>0</v>
      </c>
      <c r="J15" s="143">
        <v>0</v>
      </c>
      <c r="K15" s="143"/>
      <c r="L15" s="143"/>
      <c r="M15" s="240"/>
      <c r="N15" s="14" t="s">
        <v>62</v>
      </c>
    </row>
    <row r="16" spans="1:25" ht="16.149999999999999" customHeight="1">
      <c r="A16" s="23" t="s">
        <v>44</v>
      </c>
      <c r="B16" s="25"/>
      <c r="C16" s="10"/>
      <c r="D16" s="21"/>
      <c r="E16" s="143">
        <v>0</v>
      </c>
      <c r="F16" s="143">
        <v>0</v>
      </c>
      <c r="G16" s="143">
        <v>0</v>
      </c>
      <c r="H16" s="143">
        <v>0</v>
      </c>
      <c r="I16" s="143">
        <v>0</v>
      </c>
      <c r="J16" s="143">
        <v>0</v>
      </c>
      <c r="K16" s="143"/>
      <c r="L16" s="143"/>
      <c r="M16" s="240"/>
      <c r="N16" s="14" t="s">
        <v>63</v>
      </c>
    </row>
    <row r="17" spans="1:19" ht="16.149999999999999" customHeight="1">
      <c r="A17" s="23" t="s">
        <v>45</v>
      </c>
      <c r="B17" s="25"/>
      <c r="C17" s="10"/>
      <c r="D17" s="21"/>
      <c r="E17" s="143">
        <v>0</v>
      </c>
      <c r="F17" s="133">
        <v>0</v>
      </c>
      <c r="G17" s="143">
        <v>0</v>
      </c>
      <c r="H17" s="143">
        <v>0</v>
      </c>
      <c r="I17" s="143">
        <v>0</v>
      </c>
      <c r="J17" s="143">
        <v>0</v>
      </c>
      <c r="K17" s="143">
        <v>0</v>
      </c>
      <c r="L17" s="143">
        <v>0</v>
      </c>
      <c r="M17" s="240"/>
      <c r="N17" s="14" t="s">
        <v>64</v>
      </c>
    </row>
    <row r="18" spans="1:19" ht="16.149999999999999" customHeight="1">
      <c r="A18" s="23" t="s">
        <v>46</v>
      </c>
      <c r="B18" s="25"/>
      <c r="C18" s="10"/>
      <c r="D18" s="21"/>
      <c r="E18" s="143">
        <v>61.49</v>
      </c>
      <c r="F18" s="133">
        <v>0</v>
      </c>
      <c r="G18" s="143">
        <v>61.325000000000003</v>
      </c>
      <c r="H18" s="143">
        <v>0</v>
      </c>
      <c r="I18" s="143">
        <v>49.6</v>
      </c>
      <c r="J18" s="143">
        <v>0</v>
      </c>
      <c r="K18" s="143">
        <v>800</v>
      </c>
      <c r="L18" s="143">
        <v>0</v>
      </c>
      <c r="M18" s="240"/>
      <c r="N18" s="14" t="s">
        <v>65</v>
      </c>
    </row>
    <row r="19" spans="1:19" ht="16.149999999999999" customHeight="1">
      <c r="A19" s="23" t="s">
        <v>47</v>
      </c>
      <c r="B19" s="25"/>
      <c r="C19" s="10"/>
      <c r="D19" s="21"/>
      <c r="E19" s="143">
        <v>6.6</v>
      </c>
      <c r="F19" s="133">
        <v>0</v>
      </c>
      <c r="G19" s="143">
        <v>6.6</v>
      </c>
      <c r="H19" s="143">
        <v>0</v>
      </c>
      <c r="I19" s="143">
        <v>5.28</v>
      </c>
      <c r="J19" s="143">
        <v>0</v>
      </c>
      <c r="K19" s="143">
        <v>800</v>
      </c>
      <c r="L19" s="143">
        <v>0</v>
      </c>
      <c r="M19" s="240"/>
      <c r="N19" s="14" t="s">
        <v>66</v>
      </c>
    </row>
    <row r="20" spans="1:19" ht="16.149999999999999" customHeight="1">
      <c r="A20" s="23" t="s">
        <v>48</v>
      </c>
      <c r="B20" s="25"/>
      <c r="C20" s="10"/>
      <c r="D20" s="21"/>
      <c r="E20" s="143">
        <v>79.2</v>
      </c>
      <c r="F20" s="133">
        <v>0</v>
      </c>
      <c r="G20" s="143">
        <v>79.2</v>
      </c>
      <c r="H20" s="143">
        <v>0</v>
      </c>
      <c r="I20" s="143">
        <v>63.36</v>
      </c>
      <c r="J20" s="143">
        <v>0</v>
      </c>
      <c r="K20" s="143">
        <v>800</v>
      </c>
      <c r="L20" s="143">
        <v>0</v>
      </c>
      <c r="M20" s="240"/>
      <c r="N20" s="14" t="s">
        <v>67</v>
      </c>
    </row>
    <row r="21" spans="1:19" ht="16.149999999999999" customHeight="1">
      <c r="A21" s="23" t="s">
        <v>49</v>
      </c>
      <c r="B21" s="25"/>
      <c r="C21" s="10"/>
      <c r="D21" s="21"/>
      <c r="E21" s="143">
        <v>0</v>
      </c>
      <c r="F21" s="133">
        <v>0</v>
      </c>
      <c r="G21" s="143">
        <v>0</v>
      </c>
      <c r="H21" s="143">
        <v>0</v>
      </c>
      <c r="I21" s="143">
        <v>0</v>
      </c>
      <c r="J21" s="143">
        <v>0</v>
      </c>
      <c r="K21" s="143">
        <v>0</v>
      </c>
      <c r="L21" s="143">
        <v>0</v>
      </c>
      <c r="M21" s="240"/>
      <c r="N21" s="14" t="s">
        <v>68</v>
      </c>
    </row>
    <row r="22" spans="1:19" ht="16.149999999999999" customHeight="1">
      <c r="A22" s="23" t="s">
        <v>50</v>
      </c>
      <c r="B22" s="25"/>
      <c r="C22" s="10"/>
      <c r="D22" s="21"/>
      <c r="E22" s="143">
        <v>0</v>
      </c>
      <c r="F22" s="133">
        <v>0</v>
      </c>
      <c r="G22" s="143">
        <v>0</v>
      </c>
      <c r="H22" s="143">
        <v>0</v>
      </c>
      <c r="I22" s="143">
        <v>0</v>
      </c>
      <c r="J22" s="143">
        <v>0</v>
      </c>
      <c r="K22" s="143">
        <v>0</v>
      </c>
      <c r="L22" s="143">
        <v>0</v>
      </c>
      <c r="M22" s="240"/>
      <c r="N22" s="14" t="s">
        <v>69</v>
      </c>
    </row>
    <row r="23" spans="1:19" ht="16.149999999999999" customHeight="1">
      <c r="A23" s="23" t="s">
        <v>51</v>
      </c>
      <c r="B23" s="25"/>
      <c r="C23" s="10"/>
      <c r="D23" s="21"/>
      <c r="E23" s="143">
        <v>0</v>
      </c>
      <c r="F23" s="133">
        <v>0</v>
      </c>
      <c r="G23" s="143">
        <v>0</v>
      </c>
      <c r="H23" s="143">
        <v>0</v>
      </c>
      <c r="I23" s="143">
        <v>0</v>
      </c>
      <c r="J23" s="143">
        <v>0</v>
      </c>
      <c r="K23" s="143">
        <v>0</v>
      </c>
      <c r="L23" s="143">
        <v>0</v>
      </c>
      <c r="M23" s="240"/>
      <c r="N23" s="14" t="s">
        <v>70</v>
      </c>
    </row>
    <row r="24" spans="1:19" ht="16.149999999999999" customHeight="1">
      <c r="A24" s="23" t="s">
        <v>52</v>
      </c>
      <c r="B24" s="25"/>
      <c r="C24" s="10"/>
      <c r="D24" s="21"/>
      <c r="E24" s="143">
        <v>19.8</v>
      </c>
      <c r="F24" s="133"/>
      <c r="G24" s="143">
        <v>19.8</v>
      </c>
      <c r="H24" s="143">
        <v>0</v>
      </c>
      <c r="I24" s="143">
        <v>15.84</v>
      </c>
      <c r="J24" s="143">
        <v>0</v>
      </c>
      <c r="K24" s="143">
        <v>800</v>
      </c>
      <c r="L24" s="143">
        <v>0</v>
      </c>
      <c r="M24" s="240"/>
      <c r="N24" s="14" t="s">
        <v>71</v>
      </c>
    </row>
    <row r="25" spans="1:19" ht="16.149999999999999" customHeight="1">
      <c r="A25" s="23" t="s">
        <v>53</v>
      </c>
      <c r="B25" s="25"/>
      <c r="C25" s="10"/>
      <c r="D25" s="21"/>
      <c r="E25" s="143">
        <v>0</v>
      </c>
      <c r="F25" s="133">
        <v>0</v>
      </c>
      <c r="G25" s="143">
        <v>0</v>
      </c>
      <c r="H25" s="143">
        <v>0</v>
      </c>
      <c r="I25" s="143">
        <v>0</v>
      </c>
      <c r="J25" s="143">
        <v>0</v>
      </c>
      <c r="K25" s="143">
        <v>0</v>
      </c>
      <c r="L25" s="143">
        <v>0</v>
      </c>
      <c r="M25" s="240"/>
      <c r="N25" s="14" t="s">
        <v>72</v>
      </c>
    </row>
    <row r="26" spans="1:19" ht="16.149999999999999" customHeight="1">
      <c r="A26" s="23" t="s">
        <v>54</v>
      </c>
      <c r="B26" s="25"/>
      <c r="C26" s="10"/>
      <c r="D26" s="21"/>
      <c r="E26" s="143">
        <v>13.75</v>
      </c>
      <c r="F26" s="133">
        <v>0</v>
      </c>
      <c r="G26" s="143">
        <v>13.75</v>
      </c>
      <c r="H26" s="143">
        <v>0</v>
      </c>
      <c r="I26" s="143">
        <v>11</v>
      </c>
      <c r="J26" s="143">
        <v>0</v>
      </c>
      <c r="K26" s="143">
        <v>800</v>
      </c>
      <c r="L26" s="143">
        <v>0</v>
      </c>
      <c r="M26" s="240"/>
      <c r="N26" s="14" t="s">
        <v>73</v>
      </c>
    </row>
    <row r="27" spans="1:19" s="10" customFormat="1" ht="16.149999999999999" customHeight="1">
      <c r="A27" s="23" t="s">
        <v>55</v>
      </c>
      <c r="B27" s="25"/>
      <c r="D27" s="21"/>
      <c r="E27" s="143">
        <v>73.150000000000006</v>
      </c>
      <c r="F27" s="133">
        <v>0</v>
      </c>
      <c r="G27" s="143">
        <v>73.150000000000006</v>
      </c>
      <c r="H27" s="143">
        <v>0</v>
      </c>
      <c r="I27" s="143">
        <v>58.52</v>
      </c>
      <c r="J27" s="143">
        <v>0</v>
      </c>
      <c r="K27" s="143">
        <v>800</v>
      </c>
      <c r="L27" s="143">
        <v>0</v>
      </c>
      <c r="M27" s="240"/>
      <c r="N27" s="14" t="s">
        <v>74</v>
      </c>
      <c r="S27" s="5"/>
    </row>
    <row r="28" spans="1:19" s="10" customFormat="1" ht="16.149999999999999" customHeight="1">
      <c r="A28" s="23" t="s">
        <v>56</v>
      </c>
      <c r="B28" s="25"/>
      <c r="D28" s="21"/>
      <c r="E28" s="143">
        <v>0</v>
      </c>
      <c r="F28" s="143">
        <v>0</v>
      </c>
      <c r="G28" s="143">
        <v>0</v>
      </c>
      <c r="H28" s="143">
        <v>0</v>
      </c>
      <c r="I28" s="143">
        <v>0</v>
      </c>
      <c r="J28" s="143">
        <v>0</v>
      </c>
      <c r="K28" s="143">
        <v>0</v>
      </c>
      <c r="L28" s="143">
        <v>0</v>
      </c>
      <c r="M28" s="240"/>
      <c r="N28" s="14" t="s">
        <v>75</v>
      </c>
    </row>
    <row r="29" spans="1:19" ht="16.149999999999999" customHeight="1">
      <c r="A29" s="23" t="s">
        <v>57</v>
      </c>
      <c r="B29" s="25"/>
      <c r="C29" s="10"/>
      <c r="D29" s="21"/>
      <c r="E29" s="143">
        <v>15.4</v>
      </c>
      <c r="F29" s="133">
        <v>0</v>
      </c>
      <c r="G29" s="143">
        <v>15.4</v>
      </c>
      <c r="H29" s="143">
        <v>0</v>
      </c>
      <c r="I29" s="143">
        <v>12.32</v>
      </c>
      <c r="J29" s="143">
        <v>0</v>
      </c>
      <c r="K29" s="143">
        <v>800</v>
      </c>
      <c r="L29" s="143">
        <v>0</v>
      </c>
      <c r="M29" s="240"/>
      <c r="N29" s="14" t="s">
        <v>76</v>
      </c>
      <c r="S29" s="10"/>
    </row>
    <row r="30" spans="1:19" ht="32.450000000000003" customHeight="1">
      <c r="A30" s="23"/>
      <c r="B30" s="1"/>
      <c r="C30" s="16"/>
      <c r="D30" s="1"/>
      <c r="E30" s="142"/>
      <c r="F30" s="142"/>
      <c r="G30" s="142"/>
      <c r="H30" s="142"/>
      <c r="I30" s="141"/>
      <c r="J30" s="142"/>
      <c r="K30" s="142"/>
      <c r="L30" s="141"/>
      <c r="M30" s="14"/>
      <c r="N30" s="14"/>
    </row>
    <row r="31" spans="1:19">
      <c r="A31" s="23"/>
      <c r="B31" s="1"/>
      <c r="C31" s="16"/>
      <c r="D31" s="3"/>
      <c r="E31" s="142"/>
      <c r="F31" s="142"/>
      <c r="G31" s="142"/>
      <c r="H31" s="142"/>
      <c r="I31" s="141"/>
      <c r="J31" s="142"/>
      <c r="K31" s="142"/>
      <c r="L31" s="141"/>
      <c r="M31" s="14"/>
      <c r="N31" s="14"/>
    </row>
    <row r="32" spans="1:19" s="259" customFormat="1">
      <c r="A32" s="258"/>
      <c r="B32" s="258" t="s">
        <v>0</v>
      </c>
      <c r="C32" s="16">
        <v>11.5</v>
      </c>
      <c r="D32" s="258" t="s">
        <v>217</v>
      </c>
      <c r="E32" s="258"/>
      <c r="F32" s="258"/>
      <c r="G32" s="258"/>
      <c r="H32" s="258"/>
      <c r="I32" s="258"/>
      <c r="J32" s="258"/>
      <c r="K32" s="258"/>
      <c r="L32" s="255"/>
      <c r="M32" s="255"/>
      <c r="N32" s="255"/>
    </row>
    <row r="33" spans="1:14" s="256" customFormat="1">
      <c r="A33" s="257"/>
      <c r="B33" s="1" t="s">
        <v>20</v>
      </c>
      <c r="C33" s="16">
        <v>11.5</v>
      </c>
      <c r="D33" s="258" t="s">
        <v>218</v>
      </c>
      <c r="E33" s="257"/>
      <c r="F33" s="257"/>
      <c r="G33" s="257"/>
      <c r="H33" s="257"/>
      <c r="I33" s="257"/>
      <c r="J33" s="257"/>
      <c r="K33" s="257"/>
      <c r="L33" s="145"/>
      <c r="M33" s="145"/>
      <c r="N33" s="145"/>
    </row>
    <row r="34" spans="1:14" s="254" customFormat="1" ht="6" customHeight="1">
      <c r="L34" s="255"/>
      <c r="M34" s="255"/>
      <c r="N34" s="255"/>
    </row>
    <row r="35" spans="1:14" s="243" customFormat="1" ht="20.45" customHeight="1">
      <c r="A35" s="252"/>
      <c r="B35" s="252"/>
      <c r="C35" s="252"/>
      <c r="D35" s="252"/>
      <c r="E35" s="512" t="s">
        <v>192</v>
      </c>
      <c r="F35" s="513"/>
      <c r="G35" s="512" t="s">
        <v>191</v>
      </c>
      <c r="H35" s="513"/>
      <c r="I35" s="512" t="s">
        <v>190</v>
      </c>
      <c r="J35" s="513"/>
      <c r="K35" s="512" t="s">
        <v>189</v>
      </c>
      <c r="L35" s="514"/>
      <c r="M35" s="253"/>
      <c r="N35" s="252"/>
    </row>
    <row r="36" spans="1:14" s="243" customFormat="1" ht="20.45" customHeight="1">
      <c r="A36" s="146"/>
      <c r="B36" s="146"/>
      <c r="C36" s="146"/>
      <c r="D36" s="146"/>
      <c r="E36" s="515" t="s">
        <v>188</v>
      </c>
      <c r="F36" s="516"/>
      <c r="G36" s="515" t="s">
        <v>187</v>
      </c>
      <c r="H36" s="516"/>
      <c r="I36" s="515" t="s">
        <v>186</v>
      </c>
      <c r="J36" s="516"/>
      <c r="K36" s="515" t="s">
        <v>185</v>
      </c>
      <c r="L36" s="517"/>
      <c r="M36" s="249"/>
      <c r="N36" s="146"/>
    </row>
    <row r="37" spans="1:14" s="243" customFormat="1" ht="20.45" customHeight="1">
      <c r="A37" s="509" t="s">
        <v>18</v>
      </c>
      <c r="B37" s="509"/>
      <c r="C37" s="509"/>
      <c r="D37" s="510"/>
      <c r="E37" s="251" t="s">
        <v>184</v>
      </c>
      <c r="F37" s="145"/>
      <c r="G37" s="251" t="s">
        <v>184</v>
      </c>
      <c r="H37" s="145"/>
      <c r="I37" s="251" t="s">
        <v>184</v>
      </c>
      <c r="J37" s="145"/>
      <c r="K37" s="251" t="s">
        <v>184</v>
      </c>
      <c r="L37" s="145"/>
      <c r="M37" s="511" t="s">
        <v>19</v>
      </c>
      <c r="N37" s="509"/>
    </row>
    <row r="38" spans="1:14" s="243" customFormat="1" ht="20.45" customHeight="1">
      <c r="A38" s="146"/>
      <c r="B38" s="146"/>
      <c r="C38" s="146"/>
      <c r="D38" s="146"/>
      <c r="E38" s="251" t="s">
        <v>183</v>
      </c>
      <c r="F38" s="250" t="s">
        <v>182</v>
      </c>
      <c r="G38" s="251" t="s">
        <v>183</v>
      </c>
      <c r="H38" s="250" t="s">
        <v>182</v>
      </c>
      <c r="I38" s="251" t="s">
        <v>183</v>
      </c>
      <c r="J38" s="250" t="s">
        <v>182</v>
      </c>
      <c r="K38" s="251" t="s">
        <v>183</v>
      </c>
      <c r="L38" s="250" t="s">
        <v>182</v>
      </c>
      <c r="M38" s="249"/>
      <c r="N38" s="146"/>
    </row>
    <row r="39" spans="1:14" s="243" customFormat="1" ht="20.45" customHeight="1">
      <c r="A39" s="146"/>
      <c r="B39" s="146"/>
      <c r="C39" s="146"/>
      <c r="D39" s="146"/>
      <c r="E39" s="251" t="s">
        <v>181</v>
      </c>
      <c r="F39" s="250" t="s">
        <v>180</v>
      </c>
      <c r="G39" s="251" t="s">
        <v>181</v>
      </c>
      <c r="H39" s="250" t="s">
        <v>180</v>
      </c>
      <c r="I39" s="251" t="s">
        <v>181</v>
      </c>
      <c r="J39" s="250" t="s">
        <v>180</v>
      </c>
      <c r="K39" s="251" t="s">
        <v>181</v>
      </c>
      <c r="L39" s="250" t="s">
        <v>180</v>
      </c>
      <c r="M39" s="249"/>
      <c r="N39" s="146"/>
    </row>
    <row r="40" spans="1:14" s="243" customFormat="1" ht="20.45" customHeight="1">
      <c r="A40" s="244"/>
      <c r="B40" s="244"/>
      <c r="C40" s="244"/>
      <c r="D40" s="244"/>
      <c r="E40" s="247" t="s">
        <v>179</v>
      </c>
      <c r="F40" s="248" t="s">
        <v>179</v>
      </c>
      <c r="G40" s="247" t="s">
        <v>179</v>
      </c>
      <c r="H40" s="248" t="s">
        <v>179</v>
      </c>
      <c r="I40" s="247" t="s">
        <v>179</v>
      </c>
      <c r="J40" s="248" t="s">
        <v>179</v>
      </c>
      <c r="K40" s="247" t="s">
        <v>179</v>
      </c>
      <c r="L40" s="246" t="s">
        <v>179</v>
      </c>
      <c r="M40" s="245"/>
      <c r="N40" s="244"/>
    </row>
    <row r="41" spans="1:14">
      <c r="A41" s="23" t="s">
        <v>58</v>
      </c>
      <c r="B41" s="25"/>
      <c r="C41" s="10"/>
      <c r="D41" s="21"/>
      <c r="E41" s="136">
        <v>0</v>
      </c>
      <c r="F41" s="136">
        <v>0</v>
      </c>
      <c r="G41" s="136">
        <v>0</v>
      </c>
      <c r="H41" s="128">
        <v>0</v>
      </c>
      <c r="I41" s="136">
        <v>0</v>
      </c>
      <c r="J41" s="136">
        <v>0</v>
      </c>
      <c r="K41" s="136">
        <v>0</v>
      </c>
      <c r="L41" s="136">
        <v>0</v>
      </c>
      <c r="M41" s="240"/>
      <c r="N41" s="14" t="s">
        <v>77</v>
      </c>
    </row>
    <row r="42" spans="1:14">
      <c r="A42" s="23" t="s">
        <v>59</v>
      </c>
      <c r="B42" s="25"/>
      <c r="C42" s="10"/>
      <c r="D42" s="21"/>
      <c r="E42" s="128">
        <v>0</v>
      </c>
      <c r="F42" s="133">
        <v>0</v>
      </c>
      <c r="G42" s="128">
        <v>0</v>
      </c>
      <c r="H42" s="128">
        <v>0</v>
      </c>
      <c r="I42" s="128">
        <v>0</v>
      </c>
      <c r="J42" s="133">
        <v>0</v>
      </c>
      <c r="K42" s="128">
        <v>0</v>
      </c>
      <c r="L42" s="133">
        <v>0</v>
      </c>
      <c r="M42" s="240"/>
      <c r="N42" s="14" t="s">
        <v>78</v>
      </c>
    </row>
    <row r="43" spans="1:14">
      <c r="A43" s="9" t="s">
        <v>79</v>
      </c>
      <c r="B43" s="9"/>
      <c r="C43" s="9"/>
      <c r="D43" s="21"/>
      <c r="E43" s="128">
        <v>0</v>
      </c>
      <c r="F43" s="133">
        <v>0</v>
      </c>
      <c r="G43" s="128">
        <v>0</v>
      </c>
      <c r="H43" s="128">
        <v>0</v>
      </c>
      <c r="I43" s="128">
        <v>0</v>
      </c>
      <c r="J43" s="133">
        <v>0</v>
      </c>
      <c r="K43" s="128">
        <v>0</v>
      </c>
      <c r="L43" s="133">
        <v>0</v>
      </c>
      <c r="M43" s="240"/>
      <c r="N43" s="23" t="s">
        <v>92</v>
      </c>
    </row>
    <row r="44" spans="1:14">
      <c r="A44" s="9" t="s">
        <v>80</v>
      </c>
      <c r="B44" s="9"/>
      <c r="C44" s="9"/>
      <c r="D44" s="21"/>
      <c r="E44" s="128">
        <v>0</v>
      </c>
      <c r="F44" s="133">
        <v>0</v>
      </c>
      <c r="G44" s="128">
        <v>0</v>
      </c>
      <c r="H44" s="128">
        <v>0</v>
      </c>
      <c r="I44" s="128">
        <v>0</v>
      </c>
      <c r="J44" s="133">
        <v>0</v>
      </c>
      <c r="K44" s="128">
        <v>0</v>
      </c>
      <c r="L44" s="133">
        <v>0</v>
      </c>
      <c r="M44" s="240"/>
      <c r="N44" s="23" t="s">
        <v>93</v>
      </c>
    </row>
    <row r="45" spans="1:14">
      <c r="A45" s="9" t="s">
        <v>81</v>
      </c>
      <c r="B45" s="9"/>
      <c r="C45" s="9"/>
      <c r="D45" s="21"/>
      <c r="E45" s="128">
        <v>0</v>
      </c>
      <c r="F45" s="133">
        <v>0</v>
      </c>
      <c r="G45" s="128">
        <v>0</v>
      </c>
      <c r="H45" s="128">
        <v>0</v>
      </c>
      <c r="I45" s="128">
        <v>0</v>
      </c>
      <c r="J45" s="133">
        <v>0</v>
      </c>
      <c r="K45" s="128">
        <v>0</v>
      </c>
      <c r="L45" s="133">
        <v>0</v>
      </c>
      <c r="M45" s="240"/>
      <c r="N45" s="23" t="s">
        <v>94</v>
      </c>
    </row>
    <row r="46" spans="1:14">
      <c r="A46" s="9" t="s">
        <v>82</v>
      </c>
      <c r="B46" s="9"/>
      <c r="C46" s="9"/>
      <c r="D46" s="21"/>
      <c r="E46" s="128">
        <v>0</v>
      </c>
      <c r="F46" s="133">
        <v>0</v>
      </c>
      <c r="G46" s="128">
        <v>0</v>
      </c>
      <c r="H46" s="128">
        <v>0</v>
      </c>
      <c r="I46" s="128">
        <v>0</v>
      </c>
      <c r="J46" s="133">
        <v>0</v>
      </c>
      <c r="K46" s="128">
        <v>0</v>
      </c>
      <c r="L46" s="133">
        <v>0</v>
      </c>
      <c r="M46" s="240"/>
      <c r="N46" s="23" t="s">
        <v>95</v>
      </c>
    </row>
    <row r="47" spans="1:14">
      <c r="A47" s="9" t="s">
        <v>83</v>
      </c>
      <c r="B47" s="9"/>
      <c r="C47" s="9"/>
      <c r="D47" s="21"/>
      <c r="E47" s="128">
        <v>0</v>
      </c>
      <c r="F47" s="133">
        <v>0</v>
      </c>
      <c r="G47" s="128">
        <v>0</v>
      </c>
      <c r="H47" s="128">
        <v>0</v>
      </c>
      <c r="I47" s="128">
        <v>0</v>
      </c>
      <c r="J47" s="133">
        <v>0</v>
      </c>
      <c r="K47" s="128">
        <v>0</v>
      </c>
      <c r="L47" s="133">
        <v>0</v>
      </c>
      <c r="M47" s="240"/>
      <c r="N47" s="23" t="s">
        <v>96</v>
      </c>
    </row>
    <row r="48" spans="1:14">
      <c r="A48" s="9" t="s">
        <v>84</v>
      </c>
      <c r="B48" s="9"/>
      <c r="C48" s="9"/>
      <c r="D48" s="21"/>
      <c r="E48" s="143">
        <v>27.5</v>
      </c>
      <c r="F48" s="133">
        <v>0</v>
      </c>
      <c r="G48" s="143">
        <v>27.5</v>
      </c>
      <c r="H48" s="143">
        <v>0</v>
      </c>
      <c r="I48" s="143">
        <v>22</v>
      </c>
      <c r="J48" s="143">
        <v>0</v>
      </c>
      <c r="K48" s="143">
        <v>800</v>
      </c>
      <c r="L48" s="133">
        <v>0</v>
      </c>
      <c r="M48" s="240"/>
      <c r="N48" s="23" t="s">
        <v>97</v>
      </c>
    </row>
    <row r="49" spans="1:14">
      <c r="A49" s="9" t="s">
        <v>85</v>
      </c>
      <c r="B49" s="9"/>
      <c r="C49" s="9"/>
      <c r="D49" s="21"/>
      <c r="E49" s="128">
        <v>0</v>
      </c>
      <c r="F49" s="133">
        <v>0</v>
      </c>
      <c r="G49" s="128">
        <v>0</v>
      </c>
      <c r="H49" s="128">
        <v>0</v>
      </c>
      <c r="I49" s="128">
        <v>0</v>
      </c>
      <c r="J49" s="133">
        <v>0</v>
      </c>
      <c r="K49" s="128">
        <v>0</v>
      </c>
      <c r="L49" s="133">
        <v>0</v>
      </c>
      <c r="M49" s="235"/>
      <c r="N49" s="23" t="s">
        <v>98</v>
      </c>
    </row>
    <row r="50" spans="1:14">
      <c r="A50" s="9" t="s">
        <v>86</v>
      </c>
      <c r="B50" s="9"/>
      <c r="C50" s="9"/>
      <c r="D50" s="21"/>
      <c r="E50" s="128">
        <v>0</v>
      </c>
      <c r="F50" s="133">
        <v>0</v>
      </c>
      <c r="G50" s="128">
        <v>0</v>
      </c>
      <c r="H50" s="128">
        <v>0</v>
      </c>
      <c r="I50" s="128">
        <v>0</v>
      </c>
      <c r="J50" s="133">
        <v>0</v>
      </c>
      <c r="K50" s="128">
        <v>0</v>
      </c>
      <c r="L50" s="133">
        <v>0</v>
      </c>
      <c r="M50" s="235"/>
      <c r="N50" s="23" t="s">
        <v>99</v>
      </c>
    </row>
    <row r="51" spans="1:14">
      <c r="A51" s="9" t="s">
        <v>87</v>
      </c>
      <c r="B51" s="9"/>
      <c r="C51" s="9"/>
      <c r="D51" s="21"/>
      <c r="E51" s="128">
        <v>0</v>
      </c>
      <c r="F51" s="133">
        <v>0</v>
      </c>
      <c r="G51" s="128">
        <v>0</v>
      </c>
      <c r="H51" s="128">
        <v>0</v>
      </c>
      <c r="I51" s="128">
        <v>0</v>
      </c>
      <c r="J51" s="133">
        <v>0</v>
      </c>
      <c r="K51" s="128">
        <v>0</v>
      </c>
      <c r="L51" s="133">
        <v>0</v>
      </c>
      <c r="M51" s="235"/>
      <c r="N51" s="23" t="s">
        <v>100</v>
      </c>
    </row>
    <row r="52" spans="1:14">
      <c r="A52" s="9" t="s">
        <v>88</v>
      </c>
      <c r="B52" s="9"/>
      <c r="C52" s="9"/>
      <c r="D52" s="21"/>
      <c r="E52" s="128">
        <v>0</v>
      </c>
      <c r="F52" s="133">
        <v>0</v>
      </c>
      <c r="G52" s="128">
        <v>0</v>
      </c>
      <c r="H52" s="128">
        <v>0</v>
      </c>
      <c r="I52" s="128">
        <v>0</v>
      </c>
      <c r="J52" s="133">
        <v>0</v>
      </c>
      <c r="K52" s="128">
        <v>0</v>
      </c>
      <c r="L52" s="133">
        <v>0</v>
      </c>
      <c r="M52" s="240"/>
      <c r="N52" s="23" t="s">
        <v>101</v>
      </c>
    </row>
    <row r="53" spans="1:14">
      <c r="A53" s="9" t="s">
        <v>89</v>
      </c>
      <c r="B53" s="9"/>
      <c r="C53" s="9"/>
      <c r="D53" s="21"/>
      <c r="E53" s="128">
        <v>0</v>
      </c>
      <c r="F53" s="133">
        <v>0</v>
      </c>
      <c r="G53" s="128">
        <v>0</v>
      </c>
      <c r="H53" s="128">
        <v>0</v>
      </c>
      <c r="I53" s="128">
        <v>0</v>
      </c>
      <c r="J53" s="133">
        <v>0</v>
      </c>
      <c r="K53" s="128">
        <v>0</v>
      </c>
      <c r="L53" s="133">
        <v>0</v>
      </c>
      <c r="M53" s="20"/>
      <c r="N53" s="23" t="s">
        <v>102</v>
      </c>
    </row>
    <row r="54" spans="1:14">
      <c r="A54" s="9" t="s">
        <v>90</v>
      </c>
      <c r="B54" s="9"/>
      <c r="C54" s="9"/>
      <c r="D54" s="21"/>
      <c r="E54" s="128">
        <v>0</v>
      </c>
      <c r="F54" s="133">
        <v>0</v>
      </c>
      <c r="G54" s="128">
        <v>0</v>
      </c>
      <c r="H54" s="128">
        <v>0</v>
      </c>
      <c r="I54" s="128">
        <v>0</v>
      </c>
      <c r="J54" s="133">
        <v>0</v>
      </c>
      <c r="K54" s="128">
        <v>0</v>
      </c>
      <c r="L54" s="133">
        <v>0</v>
      </c>
      <c r="M54" s="20"/>
      <c r="N54" s="23" t="s">
        <v>103</v>
      </c>
    </row>
    <row r="55" spans="1:14">
      <c r="A55" s="9" t="s">
        <v>91</v>
      </c>
      <c r="B55" s="9"/>
      <c r="C55" s="9"/>
      <c r="D55" s="21"/>
      <c r="E55" s="128">
        <v>0</v>
      </c>
      <c r="F55" s="133">
        <v>0</v>
      </c>
      <c r="G55" s="128">
        <v>0</v>
      </c>
      <c r="H55" s="128">
        <v>0</v>
      </c>
      <c r="I55" s="128">
        <v>0</v>
      </c>
      <c r="J55" s="133">
        <v>0</v>
      </c>
      <c r="K55" s="128">
        <v>0</v>
      </c>
      <c r="L55" s="133">
        <v>0</v>
      </c>
      <c r="M55" s="20"/>
      <c r="N55" s="23" t="s">
        <v>104</v>
      </c>
    </row>
    <row r="56" spans="1:14" ht="5.45" customHeight="1">
      <c r="A56" s="236"/>
      <c r="B56" s="236"/>
      <c r="C56" s="236"/>
      <c r="D56" s="239"/>
      <c r="E56" s="237"/>
      <c r="F56" s="237"/>
      <c r="G56" s="238"/>
      <c r="H56" s="239"/>
      <c r="I56" s="236"/>
      <c r="J56" s="237"/>
      <c r="K56" s="238"/>
      <c r="L56" s="125"/>
      <c r="M56" s="237"/>
      <c r="N56" s="236"/>
    </row>
    <row r="57" spans="1:14" ht="12" customHeight="1"/>
    <row r="58" spans="1:14">
      <c r="A58" s="9"/>
      <c r="B58" s="9" t="s">
        <v>178</v>
      </c>
      <c r="C58" s="9"/>
      <c r="D58" s="9"/>
      <c r="E58" s="9"/>
      <c r="F58" s="9"/>
      <c r="G58" s="10"/>
      <c r="H58" s="9"/>
      <c r="I58" s="9" t="s">
        <v>177</v>
      </c>
      <c r="J58" s="9"/>
      <c r="K58" s="9"/>
      <c r="L58" s="9"/>
      <c r="M58" s="9"/>
      <c r="N58" s="9"/>
    </row>
  </sheetData>
  <mergeCells count="22">
    <mergeCell ref="A7:D7"/>
    <mergeCell ref="A12:D12"/>
    <mergeCell ref="M12:N12"/>
    <mergeCell ref="M7:N7"/>
    <mergeCell ref="E5:F5"/>
    <mergeCell ref="G5:H5"/>
    <mergeCell ref="I5:J5"/>
    <mergeCell ref="K5:L5"/>
    <mergeCell ref="E6:F6"/>
    <mergeCell ref="G6:H6"/>
    <mergeCell ref="I6:J6"/>
    <mergeCell ref="K6:L6"/>
    <mergeCell ref="A37:D37"/>
    <mergeCell ref="M37:N37"/>
    <mergeCell ref="E35:F35"/>
    <mergeCell ref="G35:H35"/>
    <mergeCell ref="I35:J35"/>
    <mergeCell ref="K35:L35"/>
    <mergeCell ref="E36:F36"/>
    <mergeCell ref="G36:H36"/>
    <mergeCell ref="I36:J36"/>
    <mergeCell ref="K36:L36"/>
  </mergeCells>
  <pageMargins left="0.35433070866141736" right="0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showGridLines="0" topLeftCell="H13" workbookViewId="0">
      <selection activeCell="J18" sqref="J18"/>
    </sheetView>
  </sheetViews>
  <sheetFormatPr defaultColWidth="9.140625" defaultRowHeight="21.75"/>
  <cols>
    <col min="1" max="1" width="1.7109375" style="160" customWidth="1"/>
    <col min="2" max="2" width="6.140625" style="160" customWidth="1"/>
    <col min="3" max="3" width="4.42578125" style="160" customWidth="1"/>
    <col min="4" max="4" width="8.42578125" style="160" customWidth="1"/>
    <col min="5" max="5" width="20.5703125" style="160" customWidth="1"/>
    <col min="6" max="6" width="0.5703125" style="160" customWidth="1"/>
    <col min="7" max="7" width="19" style="160" customWidth="1"/>
    <col min="8" max="8" width="0.42578125" style="160" customWidth="1"/>
    <col min="9" max="10" width="20.5703125" style="160" customWidth="1"/>
    <col min="11" max="11" width="3.7109375" style="160" customWidth="1"/>
    <col min="12" max="12" width="18.85546875" style="160" customWidth="1"/>
    <col min="13" max="13" width="2.28515625" style="159" customWidth="1"/>
    <col min="14" max="14" width="6.140625" style="159" customWidth="1"/>
    <col min="15" max="16384" width="9.140625" style="159"/>
  </cols>
  <sheetData>
    <row r="1" spans="1:12" s="167" customFormat="1">
      <c r="A1" s="168"/>
      <c r="B1" s="168" t="s">
        <v>214</v>
      </c>
      <c r="C1" s="169"/>
      <c r="D1" s="168" t="s">
        <v>225</v>
      </c>
      <c r="E1" s="168"/>
      <c r="F1" s="168"/>
      <c r="G1" s="168"/>
      <c r="H1" s="168"/>
      <c r="I1" s="168"/>
      <c r="J1" s="168"/>
      <c r="K1" s="160"/>
      <c r="L1" s="160"/>
    </row>
    <row r="2" spans="1:12" s="195" customFormat="1">
      <c r="A2" s="196"/>
      <c r="B2" s="168" t="s">
        <v>213</v>
      </c>
      <c r="C2" s="169"/>
      <c r="D2" s="168" t="s">
        <v>226</v>
      </c>
      <c r="E2" s="196"/>
      <c r="F2" s="196"/>
      <c r="G2" s="196"/>
      <c r="H2" s="196"/>
      <c r="I2" s="196"/>
      <c r="J2" s="196"/>
      <c r="K2" s="162"/>
      <c r="L2" s="162"/>
    </row>
    <row r="3" spans="1:12" ht="6" customHeight="1">
      <c r="A3" s="159"/>
      <c r="B3" s="159"/>
      <c r="C3" s="159"/>
      <c r="D3" s="159"/>
      <c r="E3" s="159"/>
      <c r="F3" s="159"/>
      <c r="G3" s="159"/>
      <c r="H3" s="159"/>
      <c r="I3" s="159"/>
      <c r="J3" s="159"/>
    </row>
    <row r="4" spans="1:12" s="165" customFormat="1" ht="24" customHeight="1">
      <c r="A4" s="522" t="s">
        <v>212</v>
      </c>
      <c r="B4" s="522"/>
      <c r="C4" s="522"/>
      <c r="D4" s="523"/>
      <c r="E4" s="526" t="s">
        <v>211</v>
      </c>
      <c r="F4" s="527"/>
      <c r="G4" s="526" t="s">
        <v>191</v>
      </c>
      <c r="H4" s="532"/>
      <c r="I4" s="166" t="s">
        <v>190</v>
      </c>
      <c r="J4" s="200" t="s">
        <v>189</v>
      </c>
      <c r="K4" s="528" t="s">
        <v>210</v>
      </c>
      <c r="L4" s="522"/>
    </row>
    <row r="5" spans="1:12" s="165" customFormat="1" ht="24" customHeight="1">
      <c r="A5" s="524"/>
      <c r="B5" s="524"/>
      <c r="C5" s="524"/>
      <c r="D5" s="525"/>
      <c r="E5" s="530" t="s">
        <v>209</v>
      </c>
      <c r="F5" s="531"/>
      <c r="G5" s="530" t="s">
        <v>208</v>
      </c>
      <c r="H5" s="531"/>
      <c r="I5" s="194" t="s">
        <v>186</v>
      </c>
      <c r="J5" s="199" t="s">
        <v>185</v>
      </c>
      <c r="K5" s="529"/>
      <c r="L5" s="524"/>
    </row>
    <row r="6" spans="1:12" s="185" customFormat="1" ht="14.25" customHeight="1">
      <c r="A6" s="189"/>
      <c r="B6" s="189"/>
      <c r="C6" s="189"/>
      <c r="D6" s="189"/>
      <c r="E6" s="193"/>
      <c r="F6" s="191"/>
      <c r="G6" s="193"/>
      <c r="H6" s="191"/>
      <c r="I6" s="192"/>
      <c r="J6" s="191"/>
      <c r="K6" s="190"/>
      <c r="L6" s="189"/>
    </row>
    <row r="7" spans="1:12" s="185" customFormat="1">
      <c r="A7" s="198"/>
      <c r="B7" s="521" t="s">
        <v>15</v>
      </c>
      <c r="C7" s="521"/>
      <c r="D7" s="198"/>
      <c r="E7" s="187">
        <v>3091924</v>
      </c>
      <c r="F7" s="188"/>
      <c r="G7" s="187">
        <f>SUM(G8:G10)</f>
        <v>3077872</v>
      </c>
      <c r="H7" s="188"/>
      <c r="I7" s="187">
        <f>SUM(I8:I10)</f>
        <v>15092535.77</v>
      </c>
      <c r="J7" s="187">
        <f>SUM(J8:J10)</f>
        <v>16034.970000000001</v>
      </c>
      <c r="K7" s="186" t="s">
        <v>207</v>
      </c>
      <c r="L7" s="198"/>
    </row>
    <row r="8" spans="1:12">
      <c r="A8" s="184" t="s">
        <v>206</v>
      </c>
      <c r="B8" s="184"/>
      <c r="C8" s="161"/>
      <c r="D8" s="161"/>
      <c r="E8" s="178">
        <v>1685838</v>
      </c>
      <c r="F8" s="176"/>
      <c r="G8" s="181">
        <v>1673522</v>
      </c>
      <c r="H8" s="176"/>
      <c r="I8" s="183">
        <v>6764882.2599999998</v>
      </c>
      <c r="J8" s="176">
        <v>4042.3</v>
      </c>
      <c r="K8" s="158"/>
      <c r="L8" s="182" t="s">
        <v>205</v>
      </c>
    </row>
    <row r="9" spans="1:12">
      <c r="A9" s="179" t="s">
        <v>204</v>
      </c>
      <c r="B9" s="179"/>
      <c r="C9" s="161"/>
      <c r="D9" s="161"/>
      <c r="E9" s="178">
        <v>712531</v>
      </c>
      <c r="F9" s="176"/>
      <c r="G9" s="181">
        <v>711230</v>
      </c>
      <c r="H9" s="176"/>
      <c r="I9" s="180">
        <v>600610.4</v>
      </c>
      <c r="J9" s="176">
        <v>844.47</v>
      </c>
      <c r="K9" s="158"/>
      <c r="L9" s="175" t="s">
        <v>203</v>
      </c>
    </row>
    <row r="10" spans="1:12">
      <c r="A10" s="179" t="s">
        <v>202</v>
      </c>
      <c r="B10" s="179"/>
      <c r="C10" s="161"/>
      <c r="D10" s="161"/>
      <c r="E10" s="178">
        <v>693555</v>
      </c>
      <c r="F10" s="176"/>
      <c r="G10" s="178">
        <v>693120</v>
      </c>
      <c r="H10" s="176"/>
      <c r="I10" s="177">
        <v>7727043.1100000003</v>
      </c>
      <c r="J10" s="176">
        <v>11148.2</v>
      </c>
      <c r="K10" s="158"/>
      <c r="L10" s="175" t="s">
        <v>201</v>
      </c>
    </row>
    <row r="11" spans="1:12">
      <c r="A11" s="161"/>
      <c r="B11" s="161"/>
      <c r="C11" s="161"/>
      <c r="D11" s="161"/>
      <c r="E11" s="172"/>
      <c r="F11" s="173"/>
      <c r="G11" s="172"/>
      <c r="H11" s="173"/>
      <c r="I11" s="174"/>
      <c r="J11" s="173"/>
      <c r="K11" s="172"/>
      <c r="L11" s="162"/>
    </row>
    <row r="12" spans="1:12">
      <c r="A12" s="164"/>
      <c r="B12" s="164"/>
      <c r="C12" s="164"/>
      <c r="D12" s="164"/>
      <c r="E12" s="163"/>
      <c r="F12" s="170"/>
      <c r="G12" s="163"/>
      <c r="H12" s="170"/>
      <c r="I12" s="171"/>
      <c r="J12" s="170"/>
      <c r="K12" s="163"/>
      <c r="L12" s="164"/>
    </row>
    <row r="13" spans="1:12" ht="3" customHeight="1"/>
    <row r="14" spans="1:12" s="161" customFormat="1" ht="18.75" customHeight="1">
      <c r="A14" s="162"/>
      <c r="B14" s="162" t="s">
        <v>178</v>
      </c>
      <c r="C14" s="162"/>
      <c r="D14" s="162"/>
      <c r="E14" s="162"/>
      <c r="F14" s="162"/>
      <c r="H14" s="162" t="s">
        <v>200</v>
      </c>
      <c r="J14" s="162"/>
      <c r="K14" s="162"/>
      <c r="L14" s="162"/>
    </row>
  </sheetData>
  <mergeCells count="7">
    <mergeCell ref="B7:C7"/>
    <mergeCell ref="A4:D5"/>
    <mergeCell ref="E4:F4"/>
    <mergeCell ref="K4:L5"/>
    <mergeCell ref="G5:H5"/>
    <mergeCell ref="G4:H4"/>
    <mergeCell ref="E5:F5"/>
  </mergeCells>
  <pageMargins left="0.94488188976377963" right="0" top="0.78740157480314965" bottom="0" header="0.51181102362204722" footer="0.19685039370078741"/>
  <pageSetup paperSize="9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8"/>
  <sheetViews>
    <sheetView workbookViewId="0">
      <selection activeCell="B15" sqref="B15"/>
    </sheetView>
  </sheetViews>
  <sheetFormatPr defaultColWidth="9.140625" defaultRowHeight="21.75"/>
  <cols>
    <col min="1" max="1" width="2.28515625" style="160" customWidth="1"/>
    <col min="2" max="2" width="6.140625" style="160" customWidth="1"/>
    <col min="3" max="3" width="5" style="160" customWidth="1"/>
    <col min="4" max="4" width="4.42578125" style="160" customWidth="1"/>
    <col min="5" max="5" width="16.5703125" style="160" customWidth="1"/>
    <col min="6" max="6" width="18.42578125" style="160" customWidth="1"/>
    <col min="7" max="7" width="17.85546875" style="160" customWidth="1"/>
    <col min="8" max="8" width="19.5703125" style="160" customWidth="1"/>
    <col min="9" max="9" width="1.42578125" style="160" customWidth="1"/>
    <col min="10" max="10" width="29.7109375" style="160" customWidth="1"/>
    <col min="11" max="11" width="4.42578125" style="159" customWidth="1"/>
    <col min="12" max="12" width="4.140625" style="159" customWidth="1"/>
    <col min="13" max="13" width="9.140625" style="159"/>
    <col min="17" max="20" width="9.140625" style="159"/>
    <col min="22" max="16384" width="9.140625" style="159"/>
  </cols>
  <sheetData>
    <row r="1" spans="1:21" s="167" customFormat="1">
      <c r="A1" s="168"/>
      <c r="B1" s="168" t="s">
        <v>352</v>
      </c>
      <c r="C1" s="169"/>
      <c r="D1" s="168" t="s">
        <v>364</v>
      </c>
      <c r="E1" s="168"/>
      <c r="F1" s="168"/>
      <c r="G1" s="168"/>
      <c r="H1" s="168"/>
      <c r="I1" s="160"/>
      <c r="J1" s="160"/>
      <c r="K1" s="159"/>
    </row>
    <row r="2" spans="1:21" s="167" customFormat="1">
      <c r="A2" s="168"/>
      <c r="B2" s="168" t="s">
        <v>351</v>
      </c>
      <c r="C2" s="169"/>
      <c r="D2" s="168" t="s">
        <v>365</v>
      </c>
      <c r="E2" s="168"/>
      <c r="F2" s="168"/>
      <c r="G2" s="168"/>
      <c r="H2" s="168"/>
      <c r="I2" s="160"/>
      <c r="J2" s="160"/>
      <c r="K2" s="159"/>
    </row>
    <row r="3" spans="1:21" ht="6" customHeight="1">
      <c r="A3" s="159"/>
      <c r="B3" s="159"/>
      <c r="C3" s="159"/>
      <c r="D3" s="159"/>
      <c r="E3" s="159"/>
      <c r="F3" s="159"/>
      <c r="G3" s="159"/>
      <c r="H3" s="159"/>
    </row>
    <row r="4" spans="1:21" s="165" customFormat="1" ht="27" customHeight="1">
      <c r="A4" s="522" t="s">
        <v>316</v>
      </c>
      <c r="B4" s="522"/>
      <c r="C4" s="522"/>
      <c r="D4" s="523"/>
      <c r="E4" s="166" t="s">
        <v>315</v>
      </c>
      <c r="F4" s="166" t="s">
        <v>191</v>
      </c>
      <c r="G4" s="263" t="s">
        <v>190</v>
      </c>
      <c r="H4" s="261" t="s">
        <v>189</v>
      </c>
      <c r="I4" s="528" t="s">
        <v>314</v>
      </c>
      <c r="J4" s="522"/>
    </row>
    <row r="5" spans="1:21" s="165" customFormat="1" ht="27" customHeight="1">
      <c r="A5" s="533"/>
      <c r="B5" s="533"/>
      <c r="C5" s="533"/>
      <c r="D5" s="534"/>
      <c r="E5" s="337" t="s">
        <v>209</v>
      </c>
      <c r="F5" s="337" t="s">
        <v>208</v>
      </c>
      <c r="G5" s="336" t="s">
        <v>186</v>
      </c>
      <c r="H5" s="335" t="s">
        <v>185</v>
      </c>
      <c r="I5" s="535"/>
      <c r="J5" s="533"/>
    </row>
    <row r="6" spans="1:21">
      <c r="A6" s="389"/>
      <c r="B6" s="390" t="s">
        <v>15</v>
      </c>
      <c r="C6" s="390"/>
      <c r="D6" s="391"/>
      <c r="E6" s="334">
        <f>SUM(E7:E22)</f>
        <v>4533.75</v>
      </c>
      <c r="F6" s="334">
        <f t="shared" ref="F6:G6" si="0">SUM(F7:F22)</f>
        <v>1398.45</v>
      </c>
      <c r="G6" s="334">
        <f t="shared" si="0"/>
        <v>50870.679000000004</v>
      </c>
      <c r="H6" s="334">
        <f>SUM(H7:H22)</f>
        <v>2256560.23</v>
      </c>
      <c r="I6" s="392"/>
      <c r="J6" s="389" t="s">
        <v>1</v>
      </c>
      <c r="N6" s="393"/>
      <c r="O6" s="393"/>
      <c r="P6" s="393"/>
      <c r="T6" s="159" t="s">
        <v>359</v>
      </c>
      <c r="U6" s="393"/>
    </row>
    <row r="7" spans="1:21" ht="18.600000000000001" customHeight="1">
      <c r="A7" s="327"/>
      <c r="B7" s="333" t="s">
        <v>366</v>
      </c>
      <c r="C7" s="332"/>
      <c r="D7" s="332"/>
      <c r="E7" s="381">
        <v>5</v>
      </c>
      <c r="F7" s="381">
        <v>3</v>
      </c>
      <c r="G7" s="382">
        <v>3.5</v>
      </c>
      <c r="H7" s="383">
        <v>1166.67</v>
      </c>
      <c r="I7" s="326"/>
      <c r="J7" s="331" t="s">
        <v>312</v>
      </c>
      <c r="S7" s="317" t="s">
        <v>366</v>
      </c>
      <c r="T7" s="373">
        <v>154</v>
      </c>
      <c r="U7" s="330" t="s">
        <v>312</v>
      </c>
    </row>
    <row r="8" spans="1:21" ht="18.600000000000001" customHeight="1">
      <c r="A8" s="327"/>
      <c r="B8" s="317" t="s">
        <v>367</v>
      </c>
      <c r="C8" s="317"/>
      <c r="D8" s="317"/>
      <c r="E8" s="329">
        <v>90</v>
      </c>
      <c r="F8" s="329">
        <v>18</v>
      </c>
      <c r="G8" s="316">
        <v>18</v>
      </c>
      <c r="H8" s="328">
        <v>1000</v>
      </c>
      <c r="I8" s="326"/>
      <c r="J8" s="314" t="s">
        <v>297</v>
      </c>
      <c r="S8" s="317" t="s">
        <v>367</v>
      </c>
      <c r="T8" s="373">
        <v>156</v>
      </c>
      <c r="U8" s="322" t="s">
        <v>297</v>
      </c>
    </row>
    <row r="9" spans="1:21" ht="18.600000000000001" customHeight="1">
      <c r="A9" s="327"/>
      <c r="B9" s="317" t="s">
        <v>311</v>
      </c>
      <c r="C9" s="317"/>
      <c r="D9" s="317"/>
      <c r="E9" s="329">
        <v>874.25</v>
      </c>
      <c r="F9" s="329">
        <v>241.15</v>
      </c>
      <c r="G9" s="316">
        <v>347.04500000000002</v>
      </c>
      <c r="H9" s="328">
        <v>1439.13</v>
      </c>
      <c r="I9" s="326"/>
      <c r="J9" s="314" t="s">
        <v>387</v>
      </c>
      <c r="S9" s="317" t="s">
        <v>311</v>
      </c>
      <c r="T9" s="373">
        <v>157</v>
      </c>
      <c r="U9" s="314" t="s">
        <v>310</v>
      </c>
    </row>
    <row r="10" spans="1:21" ht="18.600000000000001" customHeight="1">
      <c r="A10" s="327"/>
      <c r="B10" s="317" t="s">
        <v>291</v>
      </c>
      <c r="C10" s="325"/>
      <c r="D10" s="325"/>
      <c r="E10" s="315">
        <v>152</v>
      </c>
      <c r="F10" s="315">
        <v>81</v>
      </c>
      <c r="G10" s="316">
        <v>27.353999999999999</v>
      </c>
      <c r="H10" s="320">
        <v>337.7</v>
      </c>
      <c r="I10" s="326"/>
      <c r="J10" s="314" t="s">
        <v>290</v>
      </c>
      <c r="S10" s="317" t="s">
        <v>291</v>
      </c>
      <c r="T10" s="373">
        <v>166</v>
      </c>
      <c r="U10" s="314" t="s">
        <v>290</v>
      </c>
    </row>
    <row r="11" spans="1:21" ht="18.600000000000001" customHeight="1">
      <c r="A11" s="327"/>
      <c r="B11" s="322" t="s">
        <v>368</v>
      </c>
      <c r="C11" s="325"/>
      <c r="D11" s="325"/>
      <c r="E11" s="315">
        <v>660</v>
      </c>
      <c r="F11" s="315">
        <v>405</v>
      </c>
      <c r="G11" s="316">
        <v>25540.1</v>
      </c>
      <c r="H11" s="320">
        <v>63061.98</v>
      </c>
      <c r="I11" s="326"/>
      <c r="J11" s="314" t="s">
        <v>305</v>
      </c>
      <c r="S11" s="322" t="s">
        <v>368</v>
      </c>
      <c r="T11" s="373">
        <v>169</v>
      </c>
      <c r="U11" s="314" t="s">
        <v>305</v>
      </c>
    </row>
    <row r="12" spans="1:21" ht="18.600000000000001" customHeight="1">
      <c r="A12" s="327"/>
      <c r="B12" s="322" t="s">
        <v>307</v>
      </c>
      <c r="C12" s="325"/>
      <c r="D12" s="325"/>
      <c r="E12" s="315">
        <v>494.25</v>
      </c>
      <c r="F12" s="315">
        <v>180.15</v>
      </c>
      <c r="G12" s="316">
        <v>244.04499999999999</v>
      </c>
      <c r="H12" s="320">
        <v>1354.68</v>
      </c>
      <c r="I12" s="326"/>
      <c r="J12" s="314" t="s">
        <v>306</v>
      </c>
      <c r="S12" s="322" t="s">
        <v>307</v>
      </c>
      <c r="T12" s="373">
        <v>185</v>
      </c>
      <c r="U12" s="314" t="s">
        <v>306</v>
      </c>
    </row>
    <row r="13" spans="1:21" ht="18.600000000000001" customHeight="1">
      <c r="A13" s="327"/>
      <c r="B13" s="322" t="s">
        <v>299</v>
      </c>
      <c r="C13" s="325"/>
      <c r="D13" s="325"/>
      <c r="E13" s="315">
        <v>2</v>
      </c>
      <c r="F13" s="315">
        <v>2</v>
      </c>
      <c r="G13" s="316">
        <v>1.7</v>
      </c>
      <c r="H13" s="320">
        <v>850</v>
      </c>
      <c r="I13" s="326"/>
      <c r="J13" s="314" t="s">
        <v>298</v>
      </c>
      <c r="S13" s="317" t="s">
        <v>299</v>
      </c>
      <c r="T13" s="373">
        <v>187</v>
      </c>
      <c r="U13" s="314" t="s">
        <v>298</v>
      </c>
    </row>
    <row r="14" spans="1:21" ht="18.600000000000001" customHeight="1">
      <c r="A14" s="327"/>
      <c r="B14" s="322" t="s">
        <v>303</v>
      </c>
      <c r="C14" s="325"/>
      <c r="D14" s="325"/>
      <c r="E14" s="315">
        <v>228</v>
      </c>
      <c r="F14" s="315">
        <v>39</v>
      </c>
      <c r="G14" s="316">
        <v>315</v>
      </c>
      <c r="H14" s="320">
        <v>807.69</v>
      </c>
      <c r="I14" s="326"/>
      <c r="J14" s="314" t="s">
        <v>302</v>
      </c>
      <c r="S14" s="322" t="s">
        <v>303</v>
      </c>
      <c r="T14" s="373">
        <v>189</v>
      </c>
      <c r="U14" s="314" t="s">
        <v>302</v>
      </c>
    </row>
    <row r="15" spans="1:21" ht="18.600000000000001" customHeight="1">
      <c r="A15" s="321"/>
      <c r="B15" s="322" t="s">
        <v>309</v>
      </c>
      <c r="C15" s="325"/>
      <c r="D15" s="325"/>
      <c r="E15" s="315">
        <v>629.25</v>
      </c>
      <c r="F15" s="315">
        <v>165.15</v>
      </c>
      <c r="G15" s="316">
        <v>197.45500000000001</v>
      </c>
      <c r="H15" s="320">
        <v>1195.6099999999999</v>
      </c>
      <c r="I15" s="319"/>
      <c r="J15" s="314" t="s">
        <v>308</v>
      </c>
      <c r="S15" s="317" t="s">
        <v>309</v>
      </c>
      <c r="T15" s="373">
        <v>195</v>
      </c>
      <c r="U15" s="314" t="s">
        <v>308</v>
      </c>
    </row>
    <row r="16" spans="1:21" ht="18.600000000000001" customHeight="1">
      <c r="A16" s="321"/>
      <c r="B16" s="317" t="s">
        <v>369</v>
      </c>
      <c r="C16" s="317"/>
      <c r="D16" s="317"/>
      <c r="E16" s="315">
        <v>207</v>
      </c>
      <c r="F16" s="315">
        <v>108</v>
      </c>
      <c r="G16" s="316">
        <v>53</v>
      </c>
      <c r="H16" s="320">
        <v>490.74</v>
      </c>
      <c r="I16" s="319"/>
      <c r="J16" s="314" t="s">
        <v>294</v>
      </c>
      <c r="S16" s="317" t="s">
        <v>369</v>
      </c>
      <c r="T16" s="373">
        <v>208</v>
      </c>
      <c r="U16" s="314" t="s">
        <v>294</v>
      </c>
    </row>
    <row r="17" spans="1:21" ht="18.600000000000001" customHeight="1">
      <c r="A17" s="321"/>
      <c r="B17" s="317" t="s">
        <v>370</v>
      </c>
      <c r="C17" s="317"/>
      <c r="D17" s="317"/>
      <c r="E17" s="315">
        <v>80</v>
      </c>
      <c r="F17" s="315">
        <v>75</v>
      </c>
      <c r="G17" s="316">
        <v>65</v>
      </c>
      <c r="H17" s="320">
        <v>866.67</v>
      </c>
      <c r="I17" s="319"/>
      <c r="J17" s="314" t="s">
        <v>313</v>
      </c>
      <c r="S17" s="333" t="s">
        <v>370</v>
      </c>
      <c r="T17" s="373">
        <v>210</v>
      </c>
      <c r="U17" s="331" t="s">
        <v>313</v>
      </c>
    </row>
    <row r="18" spans="1:21" ht="18.600000000000001" customHeight="1">
      <c r="A18" s="321"/>
      <c r="B18" s="317" t="s">
        <v>301</v>
      </c>
      <c r="C18" s="317"/>
      <c r="D18" s="317"/>
      <c r="E18" s="315">
        <v>57</v>
      </c>
      <c r="F18" s="315">
        <v>11</v>
      </c>
      <c r="G18" s="316">
        <v>24005</v>
      </c>
      <c r="H18" s="320">
        <v>2182272.73</v>
      </c>
      <c r="I18" s="319"/>
      <c r="J18" s="322" t="s">
        <v>300</v>
      </c>
      <c r="S18" s="324" t="s">
        <v>301</v>
      </c>
      <c r="T18" s="373">
        <v>214</v>
      </c>
      <c r="U18" s="323" t="s">
        <v>300</v>
      </c>
    </row>
    <row r="19" spans="1:21" ht="18.600000000000001" customHeight="1">
      <c r="A19" s="321"/>
      <c r="B19" s="317" t="s">
        <v>371</v>
      </c>
      <c r="C19" s="317"/>
      <c r="D19" s="317"/>
      <c r="E19" s="315">
        <v>853</v>
      </c>
      <c r="F19" s="315">
        <v>37</v>
      </c>
      <c r="G19" s="316">
        <v>23.1</v>
      </c>
      <c r="H19" s="320">
        <v>624.32000000000005</v>
      </c>
      <c r="I19" s="319"/>
      <c r="J19" s="314" t="s">
        <v>304</v>
      </c>
      <c r="S19" s="322" t="s">
        <v>371</v>
      </c>
      <c r="T19" s="373">
        <v>215</v>
      </c>
      <c r="U19" s="314" t="s">
        <v>304</v>
      </c>
    </row>
    <row r="20" spans="1:21" ht="18.600000000000001" customHeight="1">
      <c r="A20" s="321"/>
      <c r="B20" s="317" t="s">
        <v>296</v>
      </c>
      <c r="C20" s="317"/>
      <c r="D20" s="317"/>
      <c r="E20" s="315">
        <v>188.5</v>
      </c>
      <c r="F20" s="315">
        <v>32.5</v>
      </c>
      <c r="G20" s="316">
        <v>30.3</v>
      </c>
      <c r="H20" s="320">
        <v>932.31</v>
      </c>
      <c r="I20" s="319"/>
      <c r="J20" s="314" t="s">
        <v>295</v>
      </c>
      <c r="S20" s="317" t="s">
        <v>296</v>
      </c>
      <c r="T20" s="373">
        <v>236</v>
      </c>
      <c r="U20" s="314" t="s">
        <v>295</v>
      </c>
    </row>
    <row r="21" spans="1:21" ht="18.600000000000001" customHeight="1">
      <c r="A21" s="321"/>
      <c r="B21" s="317" t="s">
        <v>293</v>
      </c>
      <c r="C21" s="318"/>
      <c r="D21" s="318"/>
      <c r="E21" s="315">
        <v>13.5</v>
      </c>
      <c r="F21" s="315">
        <v>0.5</v>
      </c>
      <c r="G21" s="382">
        <v>0.08</v>
      </c>
      <c r="H21" s="320">
        <v>160</v>
      </c>
      <c r="I21" s="319"/>
      <c r="J21" s="314" t="s">
        <v>292</v>
      </c>
      <c r="S21" s="317" t="s">
        <v>293</v>
      </c>
      <c r="T21" s="373">
        <v>238</v>
      </c>
      <c r="U21" s="314" t="s">
        <v>292</v>
      </c>
    </row>
    <row r="22" spans="1:21" ht="7.5" customHeight="1">
      <c r="A22" s="164"/>
      <c r="B22" s="309"/>
      <c r="C22" s="309"/>
      <c r="D22" s="309"/>
      <c r="E22" s="313"/>
      <c r="F22" s="312"/>
      <c r="G22" s="311"/>
      <c r="H22" s="310"/>
      <c r="I22" s="163"/>
      <c r="J22" s="309"/>
      <c r="T22" s="373" t="e">
        <f>VLOOKUP(S22,T1172560!$Q$4:$V$7414,2,FALSE)</f>
        <v>#N/A</v>
      </c>
    </row>
    <row r="23" spans="1:21" s="307" customFormat="1" ht="26.25" customHeight="1">
      <c r="B23" s="308" t="s">
        <v>178</v>
      </c>
      <c r="G23" s="308" t="s">
        <v>289</v>
      </c>
    </row>
    <row r="24" spans="1:21" ht="7.5" customHeight="1">
      <c r="A24" s="159"/>
      <c r="B24" s="159"/>
      <c r="C24" s="159"/>
      <c r="D24" s="159"/>
      <c r="E24" s="159"/>
      <c r="F24" s="159"/>
      <c r="G24" s="159"/>
      <c r="H24" s="159"/>
      <c r="I24" s="159"/>
      <c r="J24" s="159"/>
    </row>
    <row r="25" spans="1:21" ht="7.5" customHeight="1"/>
    <row r="27" spans="1:21" ht="46.9" customHeight="1">
      <c r="A27" s="306"/>
      <c r="B27" s="306"/>
      <c r="C27" s="306"/>
      <c r="D27" s="306"/>
      <c r="E27" s="306"/>
      <c r="F27" s="306"/>
      <c r="G27" s="306"/>
      <c r="H27" s="306"/>
      <c r="I27" s="306"/>
      <c r="J27" s="306"/>
    </row>
    <row r="28" spans="1:21">
      <c r="B28" s="305" t="s">
        <v>288</v>
      </c>
      <c r="E28" s="162"/>
      <c r="F28" s="161"/>
      <c r="G28" s="162"/>
      <c r="H28" s="161"/>
    </row>
  </sheetData>
  <sortState ref="S7:U25">
    <sortCondition ref="T7:T25"/>
  </sortState>
  <mergeCells count="2">
    <mergeCell ref="A4:D5"/>
    <mergeCell ref="I4:J5"/>
  </mergeCells>
  <hyperlinks>
    <hyperlink ref="B28" r:id="rId1"/>
  </hyperlinks>
  <pageMargins left="0.70866141732283472" right="0" top="0.74803149606299213" bottom="0.35433070866141736" header="0.31496062992125984" footer="0.31496062992125984"/>
  <pageSetup paperSize="9" scale="105" orientation="landscape" horizontalDpi="4294967292" verticalDpi="0" r:id="rId2"/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7"/>
  <sheetViews>
    <sheetView showGridLines="0" topLeftCell="F12" workbookViewId="0">
      <selection activeCell="J20" sqref="J20"/>
    </sheetView>
  </sheetViews>
  <sheetFormatPr defaultColWidth="9.140625" defaultRowHeight="21.75"/>
  <cols>
    <col min="1" max="1" width="1.7109375" style="160" customWidth="1"/>
    <col min="2" max="2" width="5.85546875" style="160" customWidth="1"/>
    <col min="3" max="3" width="4.28515625" style="160" customWidth="1"/>
    <col min="4" max="4" width="12.28515625" style="160" customWidth="1"/>
    <col min="5" max="5" width="25.140625" style="160" customWidth="1"/>
    <col min="6" max="6" width="20" style="160" customWidth="1"/>
    <col min="7" max="8" width="18.5703125" style="160" customWidth="1"/>
    <col min="9" max="9" width="3.42578125" style="160" customWidth="1"/>
    <col min="10" max="10" width="25.7109375" style="160" customWidth="1"/>
    <col min="11" max="11" width="2.28515625" style="159" customWidth="1"/>
    <col min="12" max="12" width="4.140625" style="159" customWidth="1"/>
    <col min="13" max="13" width="5.85546875" style="364" customWidth="1"/>
    <col min="15" max="15" width="9.140625" style="364"/>
    <col min="16" max="16384" width="9.140625" style="159"/>
  </cols>
  <sheetData>
    <row r="1" spans="1:18" s="167" customFormat="1">
      <c r="A1" s="168"/>
      <c r="B1" s="168" t="s">
        <v>362</v>
      </c>
      <c r="C1" s="169"/>
      <c r="D1" s="168" t="s">
        <v>361</v>
      </c>
      <c r="E1" s="168"/>
      <c r="F1" s="168"/>
      <c r="G1" s="168"/>
      <c r="H1" s="168"/>
      <c r="I1" s="160"/>
      <c r="J1" s="160"/>
      <c r="M1" s="362"/>
      <c r="O1" s="362"/>
    </row>
    <row r="2" spans="1:18" s="195" customFormat="1">
      <c r="A2" s="196"/>
      <c r="B2" s="168" t="s">
        <v>363</v>
      </c>
      <c r="C2" s="169"/>
      <c r="D2" s="168" t="s">
        <v>360</v>
      </c>
      <c r="E2" s="196"/>
      <c r="F2" s="196"/>
      <c r="G2" s="196"/>
      <c r="H2" s="196"/>
      <c r="I2" s="162"/>
      <c r="J2" s="162"/>
      <c r="M2" s="362"/>
      <c r="O2" s="363"/>
    </row>
    <row r="3" spans="1:18" ht="6" customHeight="1">
      <c r="A3" s="159"/>
      <c r="B3" s="159"/>
      <c r="C3" s="159"/>
      <c r="D3" s="159"/>
      <c r="E3" s="164"/>
      <c r="F3" s="164"/>
      <c r="G3" s="164"/>
      <c r="H3" s="164"/>
    </row>
    <row r="4" spans="1:18" s="165" customFormat="1" ht="18" customHeight="1">
      <c r="A4" s="522" t="s">
        <v>350</v>
      </c>
      <c r="B4" s="522"/>
      <c r="C4" s="522"/>
      <c r="D4" s="523"/>
      <c r="E4" s="361"/>
      <c r="F4" s="360"/>
      <c r="G4" s="359"/>
      <c r="H4" s="359"/>
      <c r="I4" s="522" t="s">
        <v>349</v>
      </c>
      <c r="J4" s="522"/>
      <c r="M4" s="365"/>
      <c r="O4" s="365"/>
    </row>
    <row r="5" spans="1:18" s="165" customFormat="1" ht="21" customHeight="1">
      <c r="A5" s="524"/>
      <c r="B5" s="524"/>
      <c r="C5" s="524"/>
      <c r="D5" s="525"/>
      <c r="E5" s="262" t="s">
        <v>348</v>
      </c>
      <c r="F5" s="358" t="s">
        <v>191</v>
      </c>
      <c r="G5" s="358" t="s">
        <v>190</v>
      </c>
      <c r="H5" s="260" t="s">
        <v>189</v>
      </c>
      <c r="I5" s="524"/>
      <c r="J5" s="524"/>
      <c r="M5" s="365"/>
      <c r="O5" s="365"/>
    </row>
    <row r="6" spans="1:18" s="165" customFormat="1" ht="21" customHeight="1">
      <c r="A6" s="533"/>
      <c r="B6" s="533"/>
      <c r="C6" s="533"/>
      <c r="D6" s="534"/>
      <c r="E6" s="264" t="s">
        <v>347</v>
      </c>
      <c r="F6" s="357" t="s">
        <v>187</v>
      </c>
      <c r="G6" s="337" t="s">
        <v>186</v>
      </c>
      <c r="H6" s="337" t="s">
        <v>185</v>
      </c>
      <c r="I6" s="533"/>
      <c r="J6" s="533"/>
      <c r="M6" s="365"/>
      <c r="O6" s="365"/>
    </row>
    <row r="7" spans="1:18" s="185" customFormat="1" ht="22.5" customHeight="1">
      <c r="A7" s="356"/>
      <c r="B7" s="536" t="s">
        <v>346</v>
      </c>
      <c r="C7" s="536"/>
      <c r="D7" s="537"/>
      <c r="E7" s="355">
        <f>E8+E18</f>
        <v>127537.28</v>
      </c>
      <c r="F7" s="355">
        <f>F8+F18</f>
        <v>13080</v>
      </c>
      <c r="G7" s="355">
        <f>G8+G18</f>
        <v>7193.7129999999997</v>
      </c>
      <c r="H7" s="355">
        <f>H8+H18</f>
        <v>2829.61</v>
      </c>
      <c r="I7" s="354"/>
      <c r="J7" s="349" t="s">
        <v>345</v>
      </c>
      <c r="M7" s="366"/>
      <c r="O7" s="366"/>
      <c r="Q7" s="185" t="s">
        <v>386</v>
      </c>
    </row>
    <row r="8" spans="1:18" s="185" customFormat="1" ht="22.5" customHeight="1">
      <c r="A8" s="349"/>
      <c r="B8" s="536" t="s">
        <v>344</v>
      </c>
      <c r="C8" s="536"/>
      <c r="D8" s="537"/>
      <c r="E8" s="353">
        <f>SUM(E9:E17)</f>
        <v>58761</v>
      </c>
      <c r="F8" s="353">
        <f>SUM(F9:F17)</f>
        <v>6153</v>
      </c>
      <c r="G8" s="353">
        <f>SUM(G9:G17)</f>
        <v>5153.4229999999998</v>
      </c>
      <c r="H8" s="353">
        <f>SUM(H9:H17)</f>
        <v>2541.67</v>
      </c>
      <c r="I8" s="352"/>
      <c r="J8" s="349" t="s">
        <v>343</v>
      </c>
      <c r="M8" s="366"/>
      <c r="O8" s="373"/>
      <c r="P8" s="345" t="s">
        <v>342</v>
      </c>
      <c r="Q8" s="373" t="s">
        <v>372</v>
      </c>
      <c r="R8" s="345" t="s">
        <v>341</v>
      </c>
    </row>
    <row r="9" spans="1:18" ht="19.899999999999999" customHeight="1">
      <c r="A9" s="350"/>
      <c r="B9" s="345" t="s">
        <v>342</v>
      </c>
      <c r="C9" s="350"/>
      <c r="D9" s="185"/>
      <c r="E9" s="348">
        <v>4666</v>
      </c>
      <c r="F9" s="348">
        <v>1121</v>
      </c>
      <c r="G9" s="347">
        <v>431.08</v>
      </c>
      <c r="H9" s="347">
        <v>114.28</v>
      </c>
      <c r="I9" s="346"/>
      <c r="J9" s="345" t="s">
        <v>341</v>
      </c>
      <c r="M9" s="367"/>
      <c r="O9" s="373"/>
      <c r="P9" s="345" t="s">
        <v>326</v>
      </c>
      <c r="Q9" s="373" t="s">
        <v>373</v>
      </c>
      <c r="R9" s="345" t="s">
        <v>325</v>
      </c>
    </row>
    <row r="10" spans="1:18" ht="19.899999999999999" customHeight="1">
      <c r="A10" s="350"/>
      <c r="B10" s="345" t="s">
        <v>326</v>
      </c>
      <c r="C10" s="350"/>
      <c r="D10" s="185"/>
      <c r="E10" s="348">
        <v>1964</v>
      </c>
      <c r="F10" s="348">
        <v>230</v>
      </c>
      <c r="G10" s="347">
        <v>450</v>
      </c>
      <c r="H10" s="347">
        <v>269.14</v>
      </c>
      <c r="I10" s="346"/>
      <c r="J10" s="345" t="s">
        <v>325</v>
      </c>
      <c r="M10" s="368"/>
      <c r="O10" s="373"/>
      <c r="P10" s="345" t="s">
        <v>353</v>
      </c>
      <c r="Q10" s="373" t="s">
        <v>374</v>
      </c>
      <c r="R10" s="345" t="s">
        <v>340</v>
      </c>
    </row>
    <row r="11" spans="1:18" ht="19.899999999999999" customHeight="1">
      <c r="A11" s="350"/>
      <c r="B11" s="345" t="s">
        <v>339</v>
      </c>
      <c r="C11" s="350"/>
      <c r="D11" s="185"/>
      <c r="E11" s="348">
        <v>19252</v>
      </c>
      <c r="F11" s="348">
        <v>1606</v>
      </c>
      <c r="G11" s="347">
        <v>1657</v>
      </c>
      <c r="H11" s="347">
        <v>87.99</v>
      </c>
      <c r="I11" s="346"/>
      <c r="J11" s="345" t="s">
        <v>338</v>
      </c>
      <c r="M11" s="367"/>
      <c r="O11" s="373"/>
      <c r="P11" s="345" t="s">
        <v>339</v>
      </c>
      <c r="Q11" s="373" t="s">
        <v>375</v>
      </c>
      <c r="R11" s="345" t="s">
        <v>338</v>
      </c>
    </row>
    <row r="12" spans="1:18" ht="19.899999999999999" customHeight="1">
      <c r="A12" s="350"/>
      <c r="B12" s="345" t="s">
        <v>355</v>
      </c>
      <c r="C12" s="350"/>
      <c r="D12" s="185"/>
      <c r="E12" s="348">
        <v>1244</v>
      </c>
      <c r="F12" s="348">
        <v>990</v>
      </c>
      <c r="G12" s="347">
        <v>458.5</v>
      </c>
      <c r="H12" s="347">
        <v>462.2</v>
      </c>
      <c r="I12" s="346"/>
      <c r="J12" s="345" t="s">
        <v>335</v>
      </c>
      <c r="M12" s="367"/>
      <c r="O12" s="373"/>
      <c r="P12" s="345" t="s">
        <v>354</v>
      </c>
      <c r="Q12" s="373" t="s">
        <v>376</v>
      </c>
      <c r="R12" s="345" t="s">
        <v>337</v>
      </c>
    </row>
    <row r="13" spans="1:18" ht="19.899999999999999" customHeight="1">
      <c r="A13" s="350"/>
      <c r="B13" s="345" t="s">
        <v>356</v>
      </c>
      <c r="C13" s="350"/>
      <c r="D13" s="185"/>
      <c r="E13" s="348">
        <v>726</v>
      </c>
      <c r="F13" s="348">
        <v>150</v>
      </c>
      <c r="G13" s="347">
        <v>200</v>
      </c>
      <c r="H13" s="347">
        <v>621.12</v>
      </c>
      <c r="I13" s="346"/>
      <c r="J13" s="345" t="s">
        <v>336</v>
      </c>
      <c r="M13" s="367"/>
      <c r="O13" s="373"/>
      <c r="P13" s="345" t="s">
        <v>355</v>
      </c>
      <c r="Q13" s="373" t="s">
        <v>377</v>
      </c>
      <c r="R13" s="345" t="s">
        <v>335</v>
      </c>
    </row>
    <row r="14" spans="1:18" ht="19.899999999999999" customHeight="1">
      <c r="A14" s="350"/>
      <c r="B14" s="345" t="s">
        <v>334</v>
      </c>
      <c r="C14" s="350"/>
      <c r="D14" s="185"/>
      <c r="E14" s="348">
        <v>731</v>
      </c>
      <c r="F14" s="348">
        <v>205</v>
      </c>
      <c r="G14" s="347">
        <v>137.863</v>
      </c>
      <c r="H14" s="347">
        <v>271.92</v>
      </c>
      <c r="I14" s="346"/>
      <c r="J14" s="345" t="s">
        <v>333</v>
      </c>
      <c r="M14" s="367"/>
      <c r="O14" s="373"/>
      <c r="P14" s="345" t="s">
        <v>356</v>
      </c>
      <c r="Q14" s="373" t="s">
        <v>378</v>
      </c>
      <c r="R14" s="345" t="s">
        <v>336</v>
      </c>
    </row>
    <row r="15" spans="1:18" ht="19.899999999999999" customHeight="1">
      <c r="A15" s="350"/>
      <c r="B15" s="345" t="s">
        <v>332</v>
      </c>
      <c r="C15" s="350"/>
      <c r="D15" s="185"/>
      <c r="E15" s="348">
        <v>28598</v>
      </c>
      <c r="F15" s="348">
        <v>876</v>
      </c>
      <c r="G15" s="347">
        <v>1532.3</v>
      </c>
      <c r="H15" s="347">
        <v>69.08</v>
      </c>
      <c r="I15" s="346"/>
      <c r="J15" s="345" t="s">
        <v>331</v>
      </c>
      <c r="M15" s="367"/>
      <c r="O15" s="373"/>
      <c r="P15" s="345" t="s">
        <v>334</v>
      </c>
      <c r="Q15" s="373" t="s">
        <v>379</v>
      </c>
      <c r="R15" s="345" t="s">
        <v>333</v>
      </c>
    </row>
    <row r="16" spans="1:18" ht="19.899999999999999" customHeight="1">
      <c r="A16" s="350"/>
      <c r="B16" s="345" t="s">
        <v>330</v>
      </c>
      <c r="C16" s="350"/>
      <c r="D16" s="185"/>
      <c r="E16" s="348">
        <v>256</v>
      </c>
      <c r="F16" s="348">
        <v>105</v>
      </c>
      <c r="G16" s="347">
        <v>115.68</v>
      </c>
      <c r="H16" s="347">
        <v>507.37</v>
      </c>
      <c r="I16" s="346"/>
      <c r="J16" s="345" t="s">
        <v>329</v>
      </c>
      <c r="M16" s="367"/>
      <c r="O16" s="373"/>
      <c r="P16" s="345" t="s">
        <v>332</v>
      </c>
      <c r="Q16" s="373" t="s">
        <v>381</v>
      </c>
      <c r="R16" s="345" t="s">
        <v>331</v>
      </c>
    </row>
    <row r="17" spans="1:19" ht="19.899999999999999" customHeight="1">
      <c r="A17" s="350"/>
      <c r="B17" s="345" t="s">
        <v>328</v>
      </c>
      <c r="C17" s="350"/>
      <c r="D17" s="185"/>
      <c r="E17" s="348">
        <v>1324</v>
      </c>
      <c r="F17" s="348">
        <v>870</v>
      </c>
      <c r="G17" s="347">
        <v>171</v>
      </c>
      <c r="H17" s="347">
        <v>138.57</v>
      </c>
      <c r="I17" s="346"/>
      <c r="J17" s="345" t="s">
        <v>327</v>
      </c>
      <c r="M17" s="367"/>
      <c r="O17" s="373"/>
      <c r="P17" s="345" t="s">
        <v>330</v>
      </c>
      <c r="Q17" s="373" t="s">
        <v>382</v>
      </c>
      <c r="R17" s="345" t="s">
        <v>329</v>
      </c>
    </row>
    <row r="18" spans="1:19" ht="22.5" customHeight="1">
      <c r="A18" s="350"/>
      <c r="B18" s="536" t="s">
        <v>324</v>
      </c>
      <c r="C18" s="536"/>
      <c r="D18" s="537"/>
      <c r="E18" s="348">
        <f>SUM(E19:E21)</f>
        <v>68776.28</v>
      </c>
      <c r="F18" s="348">
        <f>SUM(F19:F21)</f>
        <v>6927</v>
      </c>
      <c r="G18" s="347">
        <f>SUM(G19:G21)</f>
        <v>2040.29</v>
      </c>
      <c r="H18" s="347">
        <f>SUM(H19:H21)</f>
        <v>287.94</v>
      </c>
      <c r="I18" s="346"/>
      <c r="J18" s="345" t="s">
        <v>323</v>
      </c>
      <c r="M18" s="367"/>
      <c r="O18" s="373"/>
      <c r="P18" s="345" t="s">
        <v>328</v>
      </c>
      <c r="Q18" s="373" t="s">
        <v>383</v>
      </c>
      <c r="R18" s="345" t="s">
        <v>327</v>
      </c>
      <c r="S18" s="350"/>
    </row>
    <row r="19" spans="1:19" ht="19.149999999999999" customHeight="1">
      <c r="A19" s="351"/>
      <c r="B19" s="350" t="s">
        <v>357</v>
      </c>
      <c r="C19" s="349"/>
      <c r="D19" s="185"/>
      <c r="E19" s="348">
        <v>539</v>
      </c>
      <c r="F19" s="348">
        <v>77</v>
      </c>
      <c r="G19" s="347">
        <v>27.68</v>
      </c>
      <c r="H19" s="347">
        <v>58.03</v>
      </c>
      <c r="I19" s="346"/>
      <c r="J19" s="345" t="s">
        <v>322</v>
      </c>
      <c r="M19" s="367"/>
      <c r="O19" s="373"/>
      <c r="P19" s="366"/>
      <c r="Q19" s="373"/>
      <c r="R19" s="345" t="s">
        <v>323</v>
      </c>
    </row>
    <row r="20" spans="1:19" ht="19.149999999999999" customHeight="1">
      <c r="A20" s="351"/>
      <c r="B20" s="350" t="s">
        <v>321</v>
      </c>
      <c r="C20" s="349"/>
      <c r="D20" s="185"/>
      <c r="E20" s="348">
        <v>40841.279999999999</v>
      </c>
      <c r="F20" s="348">
        <v>6355</v>
      </c>
      <c r="G20" s="347">
        <v>218.61</v>
      </c>
      <c r="H20" s="347">
        <v>10.59</v>
      </c>
      <c r="I20" s="346"/>
      <c r="J20" s="345" t="s">
        <v>320</v>
      </c>
      <c r="M20" s="367"/>
      <c r="O20" s="373"/>
      <c r="P20" s="350" t="s">
        <v>357</v>
      </c>
      <c r="Q20" s="373" t="s">
        <v>380</v>
      </c>
      <c r="R20" s="345" t="s">
        <v>322</v>
      </c>
    </row>
    <row r="21" spans="1:19" ht="19.149999999999999" customHeight="1">
      <c r="A21" s="351"/>
      <c r="B21" s="350" t="s">
        <v>319</v>
      </c>
      <c r="C21" s="349"/>
      <c r="D21" s="185"/>
      <c r="E21" s="348">
        <v>27396</v>
      </c>
      <c r="F21" s="348">
        <v>495</v>
      </c>
      <c r="G21" s="347">
        <v>1794</v>
      </c>
      <c r="H21" s="347">
        <v>219.32</v>
      </c>
      <c r="I21" s="346"/>
      <c r="J21" s="345" t="s">
        <v>318</v>
      </c>
      <c r="M21" s="369"/>
      <c r="O21" s="373"/>
      <c r="P21" s="350" t="s">
        <v>358</v>
      </c>
      <c r="Q21" s="373" t="s">
        <v>384</v>
      </c>
      <c r="R21" s="345" t="s">
        <v>320</v>
      </c>
    </row>
    <row r="22" spans="1:19" ht="22.5" customHeight="1">
      <c r="A22" s="341"/>
      <c r="B22" s="341"/>
      <c r="C22" s="341"/>
      <c r="D22" s="341"/>
      <c r="E22" s="344"/>
      <c r="F22" s="344"/>
      <c r="G22" s="343"/>
      <c r="H22" s="343"/>
      <c r="I22" s="342"/>
      <c r="J22" s="341"/>
      <c r="M22" s="369"/>
      <c r="O22" s="373"/>
      <c r="P22" s="350" t="s">
        <v>319</v>
      </c>
      <c r="Q22" s="373" t="s">
        <v>385</v>
      </c>
      <c r="R22" s="345" t="s">
        <v>318</v>
      </c>
    </row>
    <row r="23" spans="1:19" ht="22.5" customHeight="1">
      <c r="A23" s="340"/>
      <c r="B23" s="340"/>
      <c r="C23" s="340"/>
      <c r="D23" s="340"/>
      <c r="E23" s="340"/>
      <c r="F23" s="340"/>
      <c r="G23" s="340"/>
      <c r="H23" s="340"/>
      <c r="I23" s="340"/>
      <c r="J23" s="340"/>
      <c r="M23" s="369"/>
      <c r="O23" s="366"/>
    </row>
    <row r="24" spans="1:19" ht="3" customHeight="1">
      <c r="A24" s="338"/>
      <c r="B24" s="338" t="s">
        <v>178</v>
      </c>
      <c r="C24" s="338"/>
      <c r="D24" s="338"/>
      <c r="E24" s="339"/>
      <c r="F24" s="338" t="s">
        <v>317</v>
      </c>
      <c r="G24" s="339"/>
      <c r="H24" s="338"/>
      <c r="I24" s="338"/>
      <c r="J24" s="338"/>
      <c r="M24" s="370"/>
      <c r="O24" s="366"/>
    </row>
    <row r="25" spans="1:19" ht="3" customHeight="1">
      <c r="A25" s="162"/>
      <c r="B25" s="161"/>
      <c r="C25" s="162"/>
      <c r="D25" s="162"/>
      <c r="E25" s="162"/>
      <c r="F25" s="161"/>
      <c r="G25" s="161"/>
      <c r="H25" s="162"/>
      <c r="I25" s="162"/>
      <c r="J25" s="162"/>
      <c r="K25" s="161"/>
      <c r="M25" s="370"/>
      <c r="O25" s="366"/>
    </row>
    <row r="26" spans="1:19" s="161" customFormat="1">
      <c r="A26" s="160"/>
      <c r="B26" s="160"/>
      <c r="C26" s="160"/>
      <c r="D26" s="160"/>
      <c r="E26" s="160"/>
      <c r="F26" s="160"/>
      <c r="G26" s="160"/>
      <c r="H26" s="160"/>
      <c r="I26" s="160"/>
      <c r="J26" s="160"/>
      <c r="K26" s="159"/>
      <c r="M26" s="371"/>
      <c r="O26" s="366"/>
      <c r="Q26" s="159"/>
    </row>
    <row r="27" spans="1:19">
      <c r="M27" s="372"/>
    </row>
  </sheetData>
  <sortState ref="B21:D23">
    <sortCondition ref="D21:D23"/>
  </sortState>
  <mergeCells count="5">
    <mergeCell ref="A4:D6"/>
    <mergeCell ref="I4:J6"/>
    <mergeCell ref="B7:D7"/>
    <mergeCell ref="B8:D8"/>
    <mergeCell ref="B18:D18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9"/>
  <sheetViews>
    <sheetView showGridLines="0" topLeftCell="F1" zoomScale="80" zoomScaleNormal="80" workbookViewId="0">
      <selection activeCell="N3" sqref="N3"/>
    </sheetView>
  </sheetViews>
  <sheetFormatPr defaultColWidth="9.140625" defaultRowHeight="21.75"/>
  <cols>
    <col min="1" max="1" width="1.85546875" style="8" customWidth="1"/>
    <col min="2" max="2" width="6.140625" style="8" customWidth="1"/>
    <col min="3" max="3" width="4.5703125" style="8" customWidth="1"/>
    <col min="4" max="4" width="7.7109375" style="8" customWidth="1"/>
    <col min="5" max="9" width="10.42578125" style="8" customWidth="1"/>
    <col min="10" max="10" width="12.7109375" style="8" customWidth="1"/>
    <col min="11" max="12" width="10.42578125" style="8" customWidth="1"/>
    <col min="13" max="13" width="1.42578125" style="8" customWidth="1"/>
    <col min="14" max="14" width="27.7109375" style="8" customWidth="1"/>
    <col min="15" max="15" width="2.28515625" style="5" customWidth="1"/>
    <col min="16" max="16" width="4.140625" style="5" customWidth="1"/>
    <col min="17" max="16384" width="9.140625" style="5"/>
  </cols>
  <sheetData>
    <row r="1" spans="1:14" s="2" customFormat="1">
      <c r="A1" s="1"/>
      <c r="B1" s="1" t="s">
        <v>0</v>
      </c>
      <c r="C1" s="16">
        <v>11.9</v>
      </c>
      <c r="D1" s="1" t="s">
        <v>251</v>
      </c>
      <c r="E1" s="1"/>
      <c r="F1" s="1"/>
      <c r="G1" s="1"/>
      <c r="H1" s="1"/>
      <c r="I1" s="1"/>
      <c r="J1" s="1"/>
      <c r="K1" s="1"/>
      <c r="L1" s="1"/>
      <c r="M1" s="8"/>
      <c r="N1" s="8"/>
    </row>
    <row r="2" spans="1:14" s="4" customFormat="1">
      <c r="A2" s="3"/>
      <c r="B2" s="1" t="s">
        <v>20</v>
      </c>
      <c r="C2" s="16">
        <v>11.9</v>
      </c>
      <c r="D2" s="1" t="s">
        <v>252</v>
      </c>
      <c r="E2" s="3"/>
      <c r="F2" s="3"/>
      <c r="G2" s="3"/>
      <c r="H2" s="3"/>
      <c r="I2" s="3"/>
      <c r="J2" s="3"/>
      <c r="K2" s="3"/>
      <c r="L2" s="3"/>
      <c r="M2" s="9"/>
      <c r="N2" s="9"/>
    </row>
    <row r="3" spans="1:14" ht="9" customHeight="1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</row>
    <row r="4" spans="1:14" s="6" customFormat="1" ht="24" customHeight="1">
      <c r="A4" s="540" t="s">
        <v>18</v>
      </c>
      <c r="B4" s="540"/>
      <c r="C4" s="540"/>
      <c r="D4" s="541"/>
      <c r="E4" s="32" t="s">
        <v>3</v>
      </c>
      <c r="F4" s="29" t="s">
        <v>4</v>
      </c>
      <c r="G4" s="32" t="s">
        <v>5</v>
      </c>
      <c r="H4" s="29" t="s">
        <v>6</v>
      </c>
      <c r="I4" s="32" t="s">
        <v>14</v>
      </c>
      <c r="J4" s="32" t="s">
        <v>7</v>
      </c>
      <c r="K4" s="29" t="s">
        <v>8</v>
      </c>
      <c r="L4" s="32" t="s">
        <v>110</v>
      </c>
      <c r="M4" s="544" t="s">
        <v>19</v>
      </c>
      <c r="N4" s="540"/>
    </row>
    <row r="5" spans="1:14" s="6" customFormat="1" ht="24" customHeight="1">
      <c r="A5" s="542"/>
      <c r="B5" s="542"/>
      <c r="C5" s="542"/>
      <c r="D5" s="543"/>
      <c r="E5" s="33" t="s">
        <v>9</v>
      </c>
      <c r="F5" s="31" t="s">
        <v>16</v>
      </c>
      <c r="G5" s="33" t="s">
        <v>10</v>
      </c>
      <c r="H5" s="31" t="s">
        <v>11</v>
      </c>
      <c r="I5" s="33" t="s">
        <v>38</v>
      </c>
      <c r="J5" s="33" t="s">
        <v>12</v>
      </c>
      <c r="K5" s="30" t="s">
        <v>13</v>
      </c>
      <c r="L5" s="33" t="s">
        <v>109</v>
      </c>
      <c r="M5" s="545"/>
      <c r="N5" s="542"/>
    </row>
    <row r="6" spans="1:14" s="7" customFormat="1" ht="3" customHeight="1">
      <c r="A6" s="27"/>
      <c r="B6" s="27"/>
      <c r="C6" s="27"/>
      <c r="D6" s="27"/>
      <c r="E6" s="22"/>
      <c r="F6" s="21"/>
      <c r="G6" s="22"/>
      <c r="H6" s="21"/>
      <c r="I6" s="22"/>
      <c r="J6" s="22"/>
      <c r="K6" s="10"/>
      <c r="L6" s="22"/>
      <c r="M6" s="28"/>
      <c r="N6" s="27"/>
    </row>
    <row r="7" spans="1:14" s="12" customFormat="1" ht="20.25" customHeight="1">
      <c r="A7" s="27"/>
      <c r="B7" s="538" t="s">
        <v>15</v>
      </c>
      <c r="C7" s="538"/>
      <c r="D7" s="539"/>
      <c r="E7" s="54">
        <f>SUM(E8:E26)+SUM(E34:E46)</f>
        <v>411851</v>
      </c>
      <c r="F7" s="54">
        <f t="shared" ref="F7:L7" si="0">SUM(F8:F26)+SUM(F34:F46)</f>
        <v>40229</v>
      </c>
      <c r="G7" s="54">
        <f t="shared" si="0"/>
        <v>295287</v>
      </c>
      <c r="H7" s="54">
        <f t="shared" si="0"/>
        <v>35055</v>
      </c>
      <c r="I7" s="54">
        <f t="shared" si="0"/>
        <v>0</v>
      </c>
      <c r="J7" s="54">
        <f t="shared" si="0"/>
        <v>36257719</v>
      </c>
      <c r="K7" s="54">
        <f t="shared" si="0"/>
        <v>881023</v>
      </c>
      <c r="L7" s="54">
        <f t="shared" si="0"/>
        <v>916</v>
      </c>
      <c r="M7" s="28"/>
      <c r="N7" s="27" t="s">
        <v>1</v>
      </c>
    </row>
    <row r="8" spans="1:14" s="12" customFormat="1" ht="20.25" customHeight="1">
      <c r="A8" s="23" t="s">
        <v>41</v>
      </c>
      <c r="B8" s="25"/>
      <c r="C8" s="27"/>
      <c r="D8" s="27"/>
      <c r="E8" s="55">
        <v>2997</v>
      </c>
      <c r="F8" s="55">
        <v>605</v>
      </c>
      <c r="G8" s="55">
        <v>1413</v>
      </c>
      <c r="H8" s="55">
        <v>5</v>
      </c>
      <c r="I8" s="55">
        <v>0</v>
      </c>
      <c r="J8" s="55">
        <v>48220</v>
      </c>
      <c r="K8" s="55">
        <v>2482</v>
      </c>
      <c r="L8" s="55">
        <v>0</v>
      </c>
      <c r="N8" s="23" t="s">
        <v>60</v>
      </c>
    </row>
    <row r="9" spans="1:14" s="12" customFormat="1" ht="20.25" customHeight="1">
      <c r="A9" s="23" t="s">
        <v>42</v>
      </c>
      <c r="B9" s="25"/>
      <c r="C9" s="27"/>
      <c r="D9" s="27"/>
      <c r="E9" s="55">
        <f>1013+5161</f>
        <v>6174</v>
      </c>
      <c r="F9" s="55">
        <v>197</v>
      </c>
      <c r="G9" s="55">
        <v>885</v>
      </c>
      <c r="H9" s="55">
        <v>41</v>
      </c>
      <c r="I9" s="55">
        <v>0</v>
      </c>
      <c r="J9" s="55">
        <v>75210</v>
      </c>
      <c r="K9" s="55">
        <v>36799</v>
      </c>
      <c r="L9" s="55">
        <v>0</v>
      </c>
      <c r="N9" s="23" t="s">
        <v>61</v>
      </c>
    </row>
    <row r="10" spans="1:14" s="12" customFormat="1" ht="20.25" customHeight="1">
      <c r="A10" s="23" t="s">
        <v>43</v>
      </c>
      <c r="B10" s="25"/>
      <c r="C10" s="27"/>
      <c r="D10" s="27"/>
      <c r="E10" s="55">
        <f>854+13614</f>
        <v>14468</v>
      </c>
      <c r="F10" s="55">
        <v>440</v>
      </c>
      <c r="G10" s="55">
        <v>2016</v>
      </c>
      <c r="H10" s="55">
        <v>435</v>
      </c>
      <c r="I10" s="55">
        <v>0</v>
      </c>
      <c r="J10" s="55">
        <v>298172</v>
      </c>
      <c r="K10" s="55">
        <v>2925</v>
      </c>
      <c r="L10" s="55">
        <v>0</v>
      </c>
      <c r="N10" s="23" t="s">
        <v>62</v>
      </c>
    </row>
    <row r="11" spans="1:14" s="12" customFormat="1" ht="20.25" customHeight="1">
      <c r="A11" s="23" t="s">
        <v>44</v>
      </c>
      <c r="B11" s="25"/>
      <c r="C11" s="27"/>
      <c r="D11" s="27"/>
      <c r="E11" s="55">
        <v>18744</v>
      </c>
      <c r="F11" s="55">
        <v>1963</v>
      </c>
      <c r="G11" s="55">
        <v>4581</v>
      </c>
      <c r="H11" s="55">
        <v>553</v>
      </c>
      <c r="I11" s="55">
        <v>0</v>
      </c>
      <c r="J11" s="55">
        <v>306438</v>
      </c>
      <c r="K11" s="55">
        <v>12424</v>
      </c>
      <c r="L11" s="55">
        <v>0</v>
      </c>
      <c r="N11" s="23" t="s">
        <v>63</v>
      </c>
    </row>
    <row r="12" spans="1:14" s="12" customFormat="1" ht="20.25" customHeight="1">
      <c r="A12" s="23" t="s">
        <v>45</v>
      </c>
      <c r="B12" s="25"/>
      <c r="C12" s="27"/>
      <c r="D12" s="27"/>
      <c r="E12" s="55">
        <f>1868+3575</f>
        <v>5443</v>
      </c>
      <c r="F12" s="55">
        <v>221</v>
      </c>
      <c r="G12" s="55">
        <v>3608</v>
      </c>
      <c r="H12" s="55">
        <v>1129</v>
      </c>
      <c r="I12" s="55">
        <v>0</v>
      </c>
      <c r="J12" s="55">
        <v>1318287</v>
      </c>
      <c r="K12" s="55">
        <v>88769</v>
      </c>
      <c r="L12" s="55">
        <v>2</v>
      </c>
      <c r="N12" s="23" t="s">
        <v>64</v>
      </c>
    </row>
    <row r="13" spans="1:14" s="12" customFormat="1" ht="20.25" customHeight="1">
      <c r="A13" s="23" t="s">
        <v>46</v>
      </c>
      <c r="B13" s="25"/>
      <c r="C13" s="27"/>
      <c r="D13" s="27"/>
      <c r="E13" s="55">
        <f>18+9966</f>
        <v>9984</v>
      </c>
      <c r="F13" s="55">
        <v>430</v>
      </c>
      <c r="G13" s="55">
        <v>10134</v>
      </c>
      <c r="H13" s="55">
        <v>107</v>
      </c>
      <c r="I13" s="55">
        <v>0</v>
      </c>
      <c r="J13" s="55">
        <v>239175</v>
      </c>
      <c r="K13" s="55">
        <v>3762</v>
      </c>
      <c r="L13" s="55">
        <v>0</v>
      </c>
      <c r="N13" s="23" t="s">
        <v>65</v>
      </c>
    </row>
    <row r="14" spans="1:14" s="12" customFormat="1" ht="20.25" customHeight="1">
      <c r="A14" s="23" t="s">
        <v>47</v>
      </c>
      <c r="B14" s="25"/>
      <c r="C14" s="27"/>
      <c r="D14" s="27"/>
      <c r="E14" s="55">
        <v>5092</v>
      </c>
      <c r="F14" s="55">
        <v>349</v>
      </c>
      <c r="G14" s="55">
        <v>2628</v>
      </c>
      <c r="H14" s="55">
        <v>64</v>
      </c>
      <c r="I14" s="55">
        <v>0</v>
      </c>
      <c r="J14" s="55">
        <v>71156</v>
      </c>
      <c r="K14" s="55">
        <v>3076</v>
      </c>
      <c r="L14" s="55">
        <v>0</v>
      </c>
      <c r="N14" s="23" t="s">
        <v>66</v>
      </c>
    </row>
    <row r="15" spans="1:14" s="12" customFormat="1" ht="20.25" customHeight="1">
      <c r="A15" s="23" t="s">
        <v>48</v>
      </c>
      <c r="B15" s="25"/>
      <c r="C15" s="27"/>
      <c r="D15" s="27"/>
      <c r="E15" s="55">
        <f>1173+9438</f>
        <v>10611</v>
      </c>
      <c r="F15" s="55">
        <v>1123</v>
      </c>
      <c r="G15" s="55">
        <v>4730</v>
      </c>
      <c r="H15" s="55">
        <v>224</v>
      </c>
      <c r="I15" s="55">
        <v>0</v>
      </c>
      <c r="J15" s="55">
        <v>755440</v>
      </c>
      <c r="K15" s="55">
        <v>23600</v>
      </c>
      <c r="L15" s="55">
        <v>0</v>
      </c>
      <c r="N15" s="23" t="s">
        <v>67</v>
      </c>
    </row>
    <row r="16" spans="1:14" s="12" customFormat="1" ht="20.25" customHeight="1">
      <c r="A16" s="23" t="s">
        <v>49</v>
      </c>
      <c r="B16" s="25"/>
      <c r="C16" s="27"/>
      <c r="D16" s="27"/>
      <c r="E16" s="55">
        <f>2+2605</f>
        <v>2607</v>
      </c>
      <c r="F16" s="55">
        <v>563</v>
      </c>
      <c r="G16" s="55">
        <v>10752</v>
      </c>
      <c r="H16" s="55">
        <v>306</v>
      </c>
      <c r="I16" s="55">
        <v>0</v>
      </c>
      <c r="J16" s="55">
        <v>4218845</v>
      </c>
      <c r="K16" s="55">
        <v>58706</v>
      </c>
      <c r="L16" s="55">
        <v>0</v>
      </c>
      <c r="N16" s="23" t="s">
        <v>68</v>
      </c>
    </row>
    <row r="17" spans="1:14" s="12" customFormat="1" ht="20.25" customHeight="1">
      <c r="A17" s="23" t="s">
        <v>50</v>
      </c>
      <c r="B17" s="25"/>
      <c r="C17" s="27"/>
      <c r="D17" s="27"/>
      <c r="E17" s="55">
        <f>592+12813</f>
        <v>13405</v>
      </c>
      <c r="F17" s="55">
        <v>92</v>
      </c>
      <c r="G17" s="55">
        <v>9987</v>
      </c>
      <c r="H17" s="55">
        <v>2402</v>
      </c>
      <c r="I17" s="55">
        <v>0</v>
      </c>
      <c r="J17" s="55">
        <v>186481</v>
      </c>
      <c r="K17" s="55">
        <v>27076</v>
      </c>
      <c r="L17" s="55">
        <v>0</v>
      </c>
      <c r="N17" s="23" t="s">
        <v>69</v>
      </c>
    </row>
    <row r="18" spans="1:14" s="12" customFormat="1" ht="20.25" customHeight="1">
      <c r="A18" s="23" t="s">
        <v>51</v>
      </c>
      <c r="B18" s="25"/>
      <c r="C18" s="27"/>
      <c r="D18" s="27"/>
      <c r="E18" s="55">
        <f>3275+14273</f>
        <v>17548</v>
      </c>
      <c r="F18" s="55">
        <v>167</v>
      </c>
      <c r="G18" s="55">
        <v>1403</v>
      </c>
      <c r="H18" s="55">
        <v>5346</v>
      </c>
      <c r="I18" s="55">
        <v>0</v>
      </c>
      <c r="J18" s="55">
        <v>129088</v>
      </c>
      <c r="K18" s="55">
        <v>8589</v>
      </c>
      <c r="L18" s="55">
        <v>15</v>
      </c>
      <c r="N18" s="23" t="s">
        <v>70</v>
      </c>
    </row>
    <row r="19" spans="1:14" s="12" customFormat="1" ht="20.25" customHeight="1">
      <c r="A19" s="23" t="s">
        <v>52</v>
      </c>
      <c r="B19" s="25"/>
      <c r="C19" s="27"/>
      <c r="D19" s="27"/>
      <c r="E19" s="55">
        <f>3+4600</f>
        <v>4603</v>
      </c>
      <c r="F19" s="55">
        <v>227</v>
      </c>
      <c r="G19" s="55">
        <v>1170</v>
      </c>
      <c r="H19" s="55">
        <v>0</v>
      </c>
      <c r="I19" s="55">
        <v>0</v>
      </c>
      <c r="J19" s="55">
        <v>72147</v>
      </c>
      <c r="K19" s="55">
        <v>5597</v>
      </c>
      <c r="L19" s="55">
        <v>0</v>
      </c>
      <c r="N19" s="23" t="s">
        <v>71</v>
      </c>
    </row>
    <row r="20" spans="1:14" s="12" customFormat="1" ht="20.25" customHeight="1">
      <c r="A20" s="23" t="s">
        <v>53</v>
      </c>
      <c r="B20" s="25"/>
      <c r="C20" s="27"/>
      <c r="D20" s="27"/>
      <c r="E20" s="55">
        <v>7855</v>
      </c>
      <c r="F20" s="55">
        <v>451</v>
      </c>
      <c r="G20" s="55">
        <v>17975</v>
      </c>
      <c r="H20" s="55">
        <v>573</v>
      </c>
      <c r="I20" s="55">
        <v>0</v>
      </c>
      <c r="J20" s="55">
        <v>1083408</v>
      </c>
      <c r="K20" s="55">
        <v>184464</v>
      </c>
      <c r="L20" s="55">
        <v>1</v>
      </c>
      <c r="N20" s="23" t="s">
        <v>72</v>
      </c>
    </row>
    <row r="21" spans="1:14" s="12" customFormat="1" ht="20.25" customHeight="1">
      <c r="A21" s="23" t="s">
        <v>54</v>
      </c>
      <c r="B21" s="25"/>
      <c r="C21" s="27"/>
      <c r="D21" s="27"/>
      <c r="E21" s="55">
        <f>171+11219</f>
        <v>11390</v>
      </c>
      <c r="F21" s="55">
        <v>1970</v>
      </c>
      <c r="G21" s="55">
        <v>4441</v>
      </c>
      <c r="H21" s="55">
        <v>405</v>
      </c>
      <c r="I21" s="55">
        <v>0</v>
      </c>
      <c r="J21" s="55">
        <v>149202</v>
      </c>
      <c r="K21" s="55">
        <v>14261</v>
      </c>
      <c r="L21" s="55">
        <v>0</v>
      </c>
      <c r="N21" s="23" t="s">
        <v>73</v>
      </c>
    </row>
    <row r="22" spans="1:14" s="12" customFormat="1" ht="20.25" customHeight="1">
      <c r="A22" s="23" t="s">
        <v>55</v>
      </c>
      <c r="B22" s="25"/>
      <c r="C22" s="27"/>
      <c r="D22" s="27"/>
      <c r="E22" s="55">
        <v>5015</v>
      </c>
      <c r="F22" s="55">
        <v>150</v>
      </c>
      <c r="G22" s="55">
        <v>800</v>
      </c>
      <c r="H22" s="55">
        <v>0</v>
      </c>
      <c r="I22" s="55">
        <v>0</v>
      </c>
      <c r="J22" s="55">
        <v>48154</v>
      </c>
      <c r="K22" s="55">
        <v>2615</v>
      </c>
      <c r="L22" s="55">
        <v>0</v>
      </c>
      <c r="N22" s="23" t="s">
        <v>74</v>
      </c>
    </row>
    <row r="23" spans="1:14" s="12" customFormat="1" ht="20.25" customHeight="1">
      <c r="A23" s="23" t="s">
        <v>56</v>
      </c>
      <c r="B23" s="25"/>
      <c r="C23" s="27"/>
      <c r="D23" s="27"/>
      <c r="E23" s="55">
        <v>16229</v>
      </c>
      <c r="F23" s="55">
        <v>1332</v>
      </c>
      <c r="G23" s="55">
        <v>10394</v>
      </c>
      <c r="H23" s="55">
        <v>25</v>
      </c>
      <c r="I23" s="55">
        <v>0</v>
      </c>
      <c r="J23" s="55">
        <v>201577</v>
      </c>
      <c r="K23" s="55">
        <v>24663</v>
      </c>
      <c r="L23" s="55">
        <v>5</v>
      </c>
      <c r="N23" s="23" t="s">
        <v>75</v>
      </c>
    </row>
    <row r="24" spans="1:14" s="12" customFormat="1" ht="20.25" customHeight="1">
      <c r="A24" s="23" t="s">
        <v>57</v>
      </c>
      <c r="B24" s="25"/>
      <c r="C24" s="27"/>
      <c r="D24" s="27"/>
      <c r="E24" s="55">
        <f>2+5219</f>
        <v>5221</v>
      </c>
      <c r="F24" s="55">
        <v>286</v>
      </c>
      <c r="G24" s="55">
        <v>635</v>
      </c>
      <c r="H24" s="55">
        <v>2</v>
      </c>
      <c r="I24" s="55">
        <v>0</v>
      </c>
      <c r="J24" s="55">
        <v>60587</v>
      </c>
      <c r="K24" s="55">
        <v>4644</v>
      </c>
      <c r="L24" s="55">
        <v>3</v>
      </c>
      <c r="N24" s="23" t="s">
        <v>76</v>
      </c>
    </row>
    <row r="25" spans="1:14" s="12" customFormat="1" ht="20.25" customHeight="1">
      <c r="A25" s="23" t="s">
        <v>58</v>
      </c>
      <c r="B25" s="25"/>
      <c r="C25" s="27"/>
      <c r="D25" s="27"/>
      <c r="E25" s="55">
        <f>7+20915</f>
        <v>20922</v>
      </c>
      <c r="F25" s="55">
        <v>2631</v>
      </c>
      <c r="G25" s="55">
        <v>6866</v>
      </c>
      <c r="H25" s="55">
        <v>494</v>
      </c>
      <c r="I25" s="55">
        <v>0</v>
      </c>
      <c r="J25" s="55">
        <v>230438</v>
      </c>
      <c r="K25" s="55">
        <v>20367</v>
      </c>
      <c r="L25" s="55">
        <v>2</v>
      </c>
      <c r="N25" s="23" t="s">
        <v>77</v>
      </c>
    </row>
    <row r="26" spans="1:14" s="12" customFormat="1" ht="20.25" customHeight="1">
      <c r="A26" s="23" t="s">
        <v>59</v>
      </c>
      <c r="B26" s="25"/>
      <c r="C26" s="27"/>
      <c r="D26" s="27"/>
      <c r="E26" s="55">
        <f>8580+5401</f>
        <v>13981</v>
      </c>
      <c r="F26" s="55">
        <v>4924</v>
      </c>
      <c r="G26" s="55">
        <v>20777</v>
      </c>
      <c r="H26" s="55">
        <v>3073</v>
      </c>
      <c r="I26" s="55">
        <v>0</v>
      </c>
      <c r="J26" s="55">
        <v>3460663</v>
      </c>
      <c r="K26" s="55">
        <v>64785</v>
      </c>
      <c r="L26" s="55">
        <v>30</v>
      </c>
      <c r="N26" s="23" t="s">
        <v>78</v>
      </c>
    </row>
    <row r="27" spans="1:14" s="7" customFormat="1" ht="29.45" customHeight="1">
      <c r="A27" s="23"/>
      <c r="B27" s="25"/>
      <c r="C27" s="27"/>
      <c r="D27" s="27"/>
      <c r="E27" s="40"/>
      <c r="F27" s="40"/>
      <c r="G27" s="40"/>
      <c r="H27" s="40"/>
      <c r="I27" s="40"/>
      <c r="J27" s="40"/>
      <c r="K27" s="40"/>
      <c r="L27" s="40"/>
      <c r="N27" s="23"/>
    </row>
    <row r="28" spans="1:14" s="2" customFormat="1" ht="26.45" customHeight="1">
      <c r="A28" s="1"/>
      <c r="B28" s="1" t="s">
        <v>114</v>
      </c>
      <c r="C28" s="16"/>
      <c r="D28" s="1" t="s">
        <v>230</v>
      </c>
      <c r="E28" s="1"/>
      <c r="F28" s="1"/>
      <c r="G28" s="1"/>
      <c r="H28" s="1"/>
      <c r="I28" s="1"/>
      <c r="J28" s="1"/>
      <c r="K28" s="1"/>
      <c r="L28" s="1"/>
      <c r="M28" s="8"/>
      <c r="N28" s="8"/>
    </row>
    <row r="29" spans="1:14" s="4" customFormat="1">
      <c r="A29" s="3"/>
      <c r="B29" s="1" t="s">
        <v>113</v>
      </c>
      <c r="C29" s="16"/>
      <c r="D29" s="1" t="s">
        <v>229</v>
      </c>
      <c r="E29" s="3"/>
      <c r="F29" s="3"/>
      <c r="G29" s="3"/>
      <c r="H29" s="3"/>
      <c r="I29" s="3"/>
      <c r="J29" s="3"/>
      <c r="K29" s="3"/>
      <c r="L29" s="3"/>
      <c r="M29" s="9"/>
      <c r="N29" s="9"/>
    </row>
    <row r="30" spans="1:14" ht="9" customHeight="1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  <row r="31" spans="1:14" s="6" customFormat="1" ht="24" customHeight="1">
      <c r="A31" s="540" t="s">
        <v>18</v>
      </c>
      <c r="B31" s="540"/>
      <c r="C31" s="540"/>
      <c r="D31" s="541"/>
      <c r="E31" s="32" t="s">
        <v>3</v>
      </c>
      <c r="F31" s="29" t="s">
        <v>4</v>
      </c>
      <c r="G31" s="32" t="s">
        <v>5</v>
      </c>
      <c r="H31" s="29" t="s">
        <v>6</v>
      </c>
      <c r="I31" s="32" t="s">
        <v>14</v>
      </c>
      <c r="J31" s="32" t="s">
        <v>7</v>
      </c>
      <c r="K31" s="29" t="s">
        <v>8</v>
      </c>
      <c r="L31" s="32" t="s">
        <v>110</v>
      </c>
      <c r="M31" s="544" t="s">
        <v>19</v>
      </c>
      <c r="N31" s="540"/>
    </row>
    <row r="32" spans="1:14" s="6" customFormat="1" ht="24" customHeight="1">
      <c r="A32" s="542"/>
      <c r="B32" s="542"/>
      <c r="C32" s="542"/>
      <c r="D32" s="543"/>
      <c r="E32" s="33" t="s">
        <v>9</v>
      </c>
      <c r="F32" s="31" t="s">
        <v>16</v>
      </c>
      <c r="G32" s="33" t="s">
        <v>10</v>
      </c>
      <c r="H32" s="31" t="s">
        <v>11</v>
      </c>
      <c r="I32" s="33" t="s">
        <v>38</v>
      </c>
      <c r="J32" s="33" t="s">
        <v>12</v>
      </c>
      <c r="K32" s="30" t="s">
        <v>13</v>
      </c>
      <c r="L32" s="33" t="s">
        <v>109</v>
      </c>
      <c r="M32" s="545"/>
      <c r="N32" s="542"/>
    </row>
    <row r="33" spans="1:14" s="12" customFormat="1" ht="12" customHeight="1">
      <c r="A33" s="23"/>
      <c r="B33" s="25"/>
      <c r="C33" s="27"/>
      <c r="D33" s="27"/>
      <c r="E33" s="38"/>
      <c r="F33" s="39"/>
      <c r="G33" s="38"/>
      <c r="H33" s="39"/>
      <c r="I33" s="38"/>
      <c r="J33" s="38"/>
      <c r="K33" s="37"/>
      <c r="L33" s="38"/>
      <c r="M33" s="28"/>
      <c r="N33" s="23"/>
    </row>
    <row r="34" spans="1:14" s="12" customFormat="1" ht="20.25" customHeight="1">
      <c r="A34" s="23" t="s">
        <v>79</v>
      </c>
      <c r="B34" s="25"/>
      <c r="C34" s="27"/>
      <c r="D34" s="27"/>
      <c r="E34" s="55">
        <f>79377+5722</f>
        <v>85099</v>
      </c>
      <c r="F34" s="55">
        <v>49</v>
      </c>
      <c r="G34" s="55">
        <v>91989</v>
      </c>
      <c r="H34" s="55">
        <v>2002</v>
      </c>
      <c r="I34" s="55">
        <v>0</v>
      </c>
      <c r="J34" s="55">
        <v>1627568</v>
      </c>
      <c r="K34" s="55">
        <v>2414</v>
      </c>
      <c r="L34" s="55">
        <v>495</v>
      </c>
      <c r="M34" s="28"/>
      <c r="N34" s="23" t="s">
        <v>92</v>
      </c>
    </row>
    <row r="35" spans="1:14" s="12" customFormat="1" ht="20.25" customHeight="1">
      <c r="A35" s="23" t="s">
        <v>80</v>
      </c>
      <c r="B35" s="25"/>
      <c r="C35" s="27"/>
      <c r="D35" s="27"/>
      <c r="E35" s="55">
        <f>175+5443</f>
        <v>5618</v>
      </c>
      <c r="F35" s="55">
        <v>182</v>
      </c>
      <c r="G35" s="55">
        <v>3489</v>
      </c>
      <c r="H35" s="55">
        <v>1471</v>
      </c>
      <c r="I35" s="55">
        <v>0</v>
      </c>
      <c r="J35" s="55">
        <v>474816</v>
      </c>
      <c r="K35" s="55">
        <v>25892</v>
      </c>
      <c r="L35" s="55">
        <v>54</v>
      </c>
      <c r="M35" s="28"/>
      <c r="N35" s="23" t="s">
        <v>93</v>
      </c>
    </row>
    <row r="36" spans="1:14" s="12" customFormat="1" ht="20.25" customHeight="1">
      <c r="A36" s="23" t="s">
        <v>81</v>
      </c>
      <c r="B36" s="25"/>
      <c r="C36" s="27"/>
      <c r="D36" s="27"/>
      <c r="E36" s="55">
        <f>4996+10371</f>
        <v>15367</v>
      </c>
      <c r="F36" s="55">
        <v>508</v>
      </c>
      <c r="G36" s="55">
        <v>2917</v>
      </c>
      <c r="H36" s="55">
        <v>519</v>
      </c>
      <c r="I36" s="55">
        <v>0</v>
      </c>
      <c r="J36" s="55">
        <v>143810</v>
      </c>
      <c r="K36" s="55">
        <v>51272</v>
      </c>
      <c r="L36" s="55">
        <v>5</v>
      </c>
      <c r="M36" s="28"/>
      <c r="N36" s="23" t="s">
        <v>94</v>
      </c>
    </row>
    <row r="37" spans="1:14" s="12" customFormat="1" ht="20.25" customHeight="1">
      <c r="A37" s="23" t="s">
        <v>82</v>
      </c>
      <c r="B37" s="25"/>
      <c r="C37" s="27"/>
      <c r="D37" s="27"/>
      <c r="E37" s="55">
        <f>3516+17112</f>
        <v>20628</v>
      </c>
      <c r="F37" s="55">
        <v>10423</v>
      </c>
      <c r="G37" s="55">
        <v>11985</v>
      </c>
      <c r="H37" s="55">
        <v>541</v>
      </c>
      <c r="I37" s="55">
        <v>0</v>
      </c>
      <c r="J37" s="55">
        <v>484745</v>
      </c>
      <c r="K37" s="55">
        <v>72254</v>
      </c>
      <c r="L37" s="55">
        <v>120</v>
      </c>
      <c r="M37" s="28"/>
      <c r="N37" s="23" t="s">
        <v>95</v>
      </c>
    </row>
    <row r="38" spans="1:14" s="12" customFormat="1" ht="20.25" customHeight="1">
      <c r="A38" s="23" t="s">
        <v>83</v>
      </c>
      <c r="B38" s="25"/>
      <c r="C38" s="27"/>
      <c r="D38" s="27"/>
      <c r="E38" s="55">
        <f>2+9049</f>
        <v>9051</v>
      </c>
      <c r="F38" s="55">
        <v>389</v>
      </c>
      <c r="G38" s="55">
        <v>3490</v>
      </c>
      <c r="H38" s="55">
        <v>0</v>
      </c>
      <c r="I38" s="55">
        <v>0</v>
      </c>
      <c r="J38" s="55">
        <v>67373</v>
      </c>
      <c r="K38" s="55">
        <v>6759</v>
      </c>
      <c r="L38" s="55">
        <v>0</v>
      </c>
      <c r="M38" s="28"/>
      <c r="N38" s="23" t="s">
        <v>96</v>
      </c>
    </row>
    <row r="39" spans="1:14" s="12" customFormat="1" ht="20.25" customHeight="1">
      <c r="A39" s="23" t="s">
        <v>84</v>
      </c>
      <c r="B39" s="25"/>
      <c r="C39" s="27"/>
      <c r="D39" s="27"/>
      <c r="E39" s="55">
        <f>5+5480</f>
        <v>5485</v>
      </c>
      <c r="F39" s="55">
        <v>259</v>
      </c>
      <c r="G39" s="55">
        <v>6611</v>
      </c>
      <c r="H39" s="55">
        <v>4</v>
      </c>
      <c r="I39" s="55">
        <v>0</v>
      </c>
      <c r="J39" s="55">
        <v>110552</v>
      </c>
      <c r="K39" s="55">
        <v>10466</v>
      </c>
      <c r="L39" s="55">
        <v>0</v>
      </c>
      <c r="M39" s="28"/>
      <c r="N39" s="23" t="s">
        <v>97</v>
      </c>
    </row>
    <row r="40" spans="1:14" s="12" customFormat="1" ht="20.25" customHeight="1">
      <c r="A40" s="23" t="s">
        <v>85</v>
      </c>
      <c r="B40" s="25"/>
      <c r="C40" s="27"/>
      <c r="D40" s="27"/>
      <c r="E40" s="55">
        <f>458+6750</f>
        <v>7208</v>
      </c>
      <c r="F40" s="55">
        <v>330</v>
      </c>
      <c r="G40" s="55">
        <v>1216</v>
      </c>
      <c r="H40" s="55">
        <v>359</v>
      </c>
      <c r="I40" s="55">
        <v>0</v>
      </c>
      <c r="J40" s="55">
        <v>192639</v>
      </c>
      <c r="K40" s="55">
        <v>3149</v>
      </c>
      <c r="L40" s="55">
        <v>7</v>
      </c>
      <c r="M40" s="28"/>
      <c r="N40" s="23" t="s">
        <v>98</v>
      </c>
    </row>
    <row r="41" spans="1:14" s="12" customFormat="1" ht="20.25" customHeight="1">
      <c r="A41" s="23" t="s">
        <v>86</v>
      </c>
      <c r="B41" s="25"/>
      <c r="C41" s="27"/>
      <c r="D41" s="27"/>
      <c r="E41" s="55">
        <f>7736+20947</f>
        <v>28683</v>
      </c>
      <c r="F41" s="55">
        <v>7658</v>
      </c>
      <c r="G41" s="55">
        <v>17036</v>
      </c>
      <c r="H41" s="55">
        <v>12788</v>
      </c>
      <c r="I41" s="55">
        <v>0</v>
      </c>
      <c r="J41" s="55">
        <v>2401639</v>
      </c>
      <c r="K41" s="55">
        <v>78345</v>
      </c>
      <c r="L41" s="55">
        <v>44</v>
      </c>
      <c r="M41" s="28"/>
      <c r="N41" s="23" t="s">
        <v>99</v>
      </c>
    </row>
    <row r="42" spans="1:14" s="12" customFormat="1" ht="20.25" customHeight="1">
      <c r="A42" s="23" t="s">
        <v>87</v>
      </c>
      <c r="B42" s="25"/>
      <c r="C42" s="27"/>
      <c r="D42" s="27"/>
      <c r="E42" s="55">
        <f>4+6310</f>
        <v>6314</v>
      </c>
      <c r="F42" s="55">
        <v>1155</v>
      </c>
      <c r="G42" s="55">
        <v>1847</v>
      </c>
      <c r="H42" s="55">
        <v>2</v>
      </c>
      <c r="I42" s="55">
        <v>0</v>
      </c>
      <c r="J42" s="55">
        <v>65005</v>
      </c>
      <c r="K42" s="55">
        <v>1717</v>
      </c>
      <c r="L42" s="55">
        <v>0</v>
      </c>
      <c r="M42" s="28"/>
      <c r="N42" s="23" t="s">
        <v>100</v>
      </c>
    </row>
    <row r="43" spans="1:14" s="12" customFormat="1" ht="20.25" customHeight="1">
      <c r="A43" s="23" t="s">
        <v>88</v>
      </c>
      <c r="B43" s="25"/>
      <c r="C43" s="27"/>
      <c r="D43" s="27"/>
      <c r="E43" s="55">
        <f>5167+9096</f>
        <v>14263</v>
      </c>
      <c r="F43" s="55">
        <v>30</v>
      </c>
      <c r="G43" s="55">
        <v>2925</v>
      </c>
      <c r="H43" s="55">
        <v>1208</v>
      </c>
      <c r="I43" s="55">
        <v>0</v>
      </c>
      <c r="J43" s="55">
        <v>6557425</v>
      </c>
      <c r="K43" s="55">
        <v>19996</v>
      </c>
      <c r="L43" s="55">
        <v>132</v>
      </c>
      <c r="M43" s="28"/>
      <c r="N43" s="23" t="s">
        <v>101</v>
      </c>
    </row>
    <row r="44" spans="1:14" s="12" customFormat="1" ht="20.25" customHeight="1">
      <c r="A44" s="23" t="s">
        <v>89</v>
      </c>
      <c r="B44" s="25"/>
      <c r="C44" s="27"/>
      <c r="D44" s="27"/>
      <c r="E44" s="55">
        <f>2047+1491</f>
        <v>3538</v>
      </c>
      <c r="F44" s="55">
        <v>189</v>
      </c>
      <c r="G44" s="55">
        <v>1553</v>
      </c>
      <c r="H44" s="55">
        <v>189</v>
      </c>
      <c r="I44" s="55">
        <v>0</v>
      </c>
      <c r="J44" s="55">
        <v>141348</v>
      </c>
      <c r="K44" s="55">
        <v>10215</v>
      </c>
      <c r="L44" s="55">
        <v>0</v>
      </c>
      <c r="M44" s="28"/>
      <c r="N44" s="23" t="s">
        <v>102</v>
      </c>
    </row>
    <row r="45" spans="1:14" s="12" customFormat="1" ht="20.25" customHeight="1">
      <c r="A45" s="23" t="s">
        <v>90</v>
      </c>
      <c r="B45" s="25"/>
      <c r="C45" s="27"/>
      <c r="D45" s="27"/>
      <c r="E45" s="55">
        <f>8+4303</f>
        <v>4311</v>
      </c>
      <c r="F45" s="55">
        <v>894</v>
      </c>
      <c r="G45" s="55">
        <v>23925</v>
      </c>
      <c r="H45" s="55">
        <v>749</v>
      </c>
      <c r="I45" s="55">
        <v>0</v>
      </c>
      <c r="J45" s="55">
        <v>10581516</v>
      </c>
      <c r="K45" s="55">
        <v>2635</v>
      </c>
      <c r="L45" s="55">
        <v>1</v>
      </c>
      <c r="M45" s="28"/>
      <c r="N45" s="23" t="s">
        <v>103</v>
      </c>
    </row>
    <row r="46" spans="1:14" s="12" customFormat="1" ht="20.25" customHeight="1">
      <c r="A46" s="23" t="s">
        <v>91</v>
      </c>
      <c r="B46" s="25"/>
      <c r="C46" s="27"/>
      <c r="D46" s="27"/>
      <c r="E46" s="55">
        <f>13997</f>
        <v>13997</v>
      </c>
      <c r="F46" s="55">
        <v>42</v>
      </c>
      <c r="G46" s="55">
        <v>11109</v>
      </c>
      <c r="H46" s="55">
        <v>39</v>
      </c>
      <c r="I46" s="55">
        <v>0</v>
      </c>
      <c r="J46" s="55">
        <v>456595</v>
      </c>
      <c r="K46" s="55">
        <v>6305</v>
      </c>
      <c r="L46" s="55">
        <v>0</v>
      </c>
      <c r="M46" s="28"/>
      <c r="N46" s="23" t="s">
        <v>104</v>
      </c>
    </row>
    <row r="47" spans="1:14">
      <c r="A47" s="10"/>
      <c r="B47" s="10"/>
      <c r="C47" s="10"/>
      <c r="D47" s="10"/>
      <c r="E47" s="22"/>
      <c r="F47" s="22"/>
      <c r="G47" s="22"/>
      <c r="H47" s="21"/>
      <c r="I47" s="22"/>
      <c r="J47" s="22"/>
      <c r="K47" s="10"/>
      <c r="L47" s="36"/>
      <c r="M47" s="20"/>
      <c r="N47" s="9"/>
    </row>
    <row r="48" spans="1:14" ht="3" customHeight="1">
      <c r="A48" s="17"/>
      <c r="B48" s="17"/>
      <c r="C48" s="17"/>
      <c r="D48" s="24"/>
      <c r="E48" s="18"/>
      <c r="F48" s="24"/>
      <c r="G48" s="18"/>
      <c r="H48" s="24"/>
      <c r="I48" s="18"/>
      <c r="J48" s="18"/>
      <c r="K48" s="17"/>
      <c r="L48" s="18"/>
      <c r="M48" s="19"/>
      <c r="N48" s="17"/>
    </row>
    <row r="49" spans="1:14" s="10" customFormat="1" ht="24" customHeight="1">
      <c r="A49" s="9"/>
      <c r="B49" s="9" t="s">
        <v>107</v>
      </c>
      <c r="C49" s="9"/>
      <c r="D49" s="9"/>
      <c r="E49" s="9"/>
      <c r="F49" s="9"/>
      <c r="I49" s="9" t="s">
        <v>108</v>
      </c>
      <c r="J49" s="9"/>
      <c r="K49" s="9"/>
      <c r="L49" s="9"/>
      <c r="M49" s="9"/>
      <c r="N49" s="9"/>
    </row>
  </sheetData>
  <mergeCells count="5">
    <mergeCell ref="B7:D7"/>
    <mergeCell ref="A31:D32"/>
    <mergeCell ref="M31:N32"/>
    <mergeCell ref="A4:D5"/>
    <mergeCell ref="M4:N5"/>
  </mergeCells>
  <pageMargins left="0.94488188976377963" right="0" top="0.78740157480314965" bottom="0.59055118110236227" header="0.51181102362204722" footer="0.51181102362204722"/>
  <pageSetup paperSize="9" scale="9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15</vt:i4>
      </vt:variant>
    </vt:vector>
  </HeadingPairs>
  <TitlesOfParts>
    <vt:vector size="15" baseType="lpstr">
      <vt:lpstr>T-11.1</vt:lpstr>
      <vt:lpstr>T-11.2</vt:lpstr>
      <vt:lpstr>T-11.32560</vt:lpstr>
      <vt:lpstr>T-11.42560</vt:lpstr>
      <vt:lpstr>T-11.52560</vt:lpstr>
      <vt:lpstr>T- 11.6 2560</vt:lpstr>
      <vt:lpstr>T1172560</vt:lpstr>
      <vt:lpstr>T 11.8 2560</vt:lpstr>
      <vt:lpstr>T-11. 9พ.ศ. 2560</vt:lpstr>
      <vt:lpstr>T-11.10 2560</vt:lpstr>
      <vt:lpstr>T-11.112560</vt:lpstr>
      <vt:lpstr>11 2 </vt:lpstr>
      <vt:lpstr>11 1</vt:lpstr>
      <vt:lpstr>    </vt:lpstr>
      <vt:lpstr>  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3</cp:lastModifiedBy>
  <cp:lastPrinted>2018-09-06T09:57:56Z</cp:lastPrinted>
  <dcterms:created xsi:type="dcterms:W3CDTF">2004-08-20T21:28:46Z</dcterms:created>
  <dcterms:modified xsi:type="dcterms:W3CDTF">2018-09-07T04:23:27Z</dcterms:modified>
</cp:coreProperties>
</file>