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960" yWindow="2244" windowWidth="7464" windowHeight="3264" firstSheet="8" activeTab="14"/>
  </bookViews>
  <sheets>
    <sheet name="ตารางที่1ไตรมาส 4พ.ศ.2560 " sheetId="21" r:id="rId1"/>
    <sheet name="ตารางที่2ไตรมาส 4" sheetId="22" r:id="rId2"/>
    <sheet name="ตารางที่3ไตรมาส 4พ.ศ. 2560 " sheetId="23" r:id="rId3"/>
    <sheet name="ตารางที่4ไตรมาส 4 พ.ศ. 2560 " sheetId="24" r:id="rId4"/>
    <sheet name="ตารางที่5ไตรมาส4 พ.ศ.2560" sheetId="25" r:id="rId5"/>
    <sheet name="ตารางที่6ไตรมาส4 พ.ศ.2560" sheetId="26" r:id="rId6"/>
    <sheet name="ตารางที่7ไตรมาส 4 พ.ศ. 2560 " sheetId="27" r:id="rId7"/>
    <sheet name="T-2.2" sheetId="19" r:id="rId8"/>
    <sheet name="T-2.3" sheetId="11" r:id="rId9"/>
    <sheet name="T-2.4" sheetId="12" r:id="rId10"/>
    <sheet name="T-2.5" sheetId="14" r:id="rId11"/>
    <sheet name="T-2.6" sheetId="13" r:id="rId12"/>
    <sheet name="T-2.7" sheetId="10" r:id="rId13"/>
    <sheet name="T-2.8" sheetId="16" r:id="rId14"/>
    <sheet name="Sheet8" sheetId="28" r:id="rId15"/>
  </sheets>
  <definedNames>
    <definedName name="HTML_CodePage" hidden="1">874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25725"/>
</workbook>
</file>

<file path=xl/calcChain.xml><?xml version="1.0" encoding="utf-8"?>
<calcChain xmlns="http://schemas.openxmlformats.org/spreadsheetml/2006/main">
  <c r="B12" i="27"/>
  <c r="C12"/>
  <c r="D12"/>
  <c r="B16"/>
  <c r="C16"/>
  <c r="D16"/>
  <c r="B23"/>
  <c r="C23"/>
  <c r="D23"/>
  <c r="F23"/>
  <c r="G23"/>
  <c r="H23"/>
  <c r="J23"/>
  <c r="K23"/>
  <c r="L23"/>
  <c r="N23"/>
  <c r="O23"/>
  <c r="P23"/>
  <c r="B25"/>
  <c r="C25"/>
  <c r="D25"/>
  <c r="F25"/>
  <c r="G25"/>
  <c r="H25"/>
  <c r="J25"/>
  <c r="K25"/>
  <c r="L25"/>
  <c r="N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B29"/>
  <c r="C29"/>
  <c r="D29"/>
  <c r="F29"/>
  <c r="G29"/>
  <c r="H29"/>
  <c r="J29"/>
  <c r="K29"/>
  <c r="L29"/>
  <c r="N29"/>
  <c r="O29"/>
  <c r="P29"/>
  <c r="R29"/>
  <c r="S29"/>
  <c r="T29"/>
  <c r="B30"/>
  <c r="C30"/>
  <c r="D30"/>
  <c r="F30"/>
  <c r="G30"/>
  <c r="H30"/>
  <c r="J30"/>
  <c r="K30"/>
  <c r="L30"/>
  <c r="N30"/>
  <c r="O30"/>
  <c r="P30"/>
  <c r="R30"/>
  <c r="S30"/>
  <c r="T30"/>
  <c r="B31"/>
  <c r="C31"/>
  <c r="D31"/>
  <c r="F31"/>
  <c r="G31"/>
  <c r="H31"/>
  <c r="J31"/>
  <c r="K31"/>
  <c r="L31"/>
  <c r="N31"/>
  <c r="O31"/>
  <c r="P31"/>
  <c r="R31"/>
  <c r="S31"/>
  <c r="T31"/>
  <c r="B33"/>
  <c r="C33"/>
  <c r="D33"/>
  <c r="F33"/>
  <c r="G33"/>
  <c r="H33"/>
  <c r="J33"/>
  <c r="K33"/>
  <c r="L33"/>
  <c r="N33"/>
  <c r="O33"/>
  <c r="P33"/>
  <c r="R33"/>
  <c r="S33"/>
  <c r="T33"/>
  <c r="B34"/>
  <c r="C34"/>
  <c r="D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R35"/>
  <c r="S35"/>
  <c r="T35"/>
  <c r="B36"/>
  <c r="C36"/>
  <c r="D36"/>
  <c r="F36"/>
  <c r="G36"/>
  <c r="H36"/>
  <c r="J36"/>
  <c r="K36"/>
  <c r="L36"/>
  <c r="N36"/>
  <c r="O36"/>
  <c r="P36"/>
  <c r="R36"/>
  <c r="S36"/>
  <c r="T36"/>
  <c r="J38"/>
  <c r="K38"/>
  <c r="N38"/>
  <c r="P38"/>
  <c r="R38"/>
  <c r="S38"/>
  <c r="T38"/>
  <c r="B16" i="26"/>
  <c r="C16"/>
  <c r="D16"/>
  <c r="F16"/>
  <c r="G16"/>
  <c r="H16"/>
  <c r="J16"/>
  <c r="K16"/>
  <c r="L16"/>
  <c r="N16"/>
  <c r="O16"/>
  <c r="P16"/>
  <c r="R16"/>
  <c r="S16"/>
  <c r="T16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B24"/>
  <c r="C24"/>
  <c r="D24"/>
  <c r="F24"/>
  <c r="G24"/>
  <c r="H24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14" i="25"/>
  <c r="C14"/>
  <c r="D14"/>
  <c r="F14"/>
  <c r="G14"/>
  <c r="H14"/>
  <c r="J14"/>
  <c r="K14"/>
  <c r="L14"/>
  <c r="N14"/>
  <c r="O14"/>
  <c r="P14"/>
  <c r="R14"/>
  <c r="S14"/>
  <c r="T14"/>
  <c r="R15"/>
  <c r="S15"/>
  <c r="T15"/>
  <c r="B16"/>
  <c r="C16"/>
  <c r="D16"/>
  <c r="F16"/>
  <c r="G16"/>
  <c r="H16"/>
  <c r="J16"/>
  <c r="K16"/>
  <c r="L16"/>
  <c r="N16"/>
  <c r="O16"/>
  <c r="P16"/>
  <c r="R16"/>
  <c r="S16"/>
  <c r="T16"/>
  <c r="B17"/>
  <c r="C17"/>
  <c r="D17"/>
  <c r="F17"/>
  <c r="G17"/>
  <c r="H17"/>
  <c r="J17"/>
  <c r="K17"/>
  <c r="L17"/>
  <c r="N17"/>
  <c r="O17"/>
  <c r="P17"/>
  <c r="R17"/>
  <c r="S17"/>
  <c r="T17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F21"/>
  <c r="G21"/>
  <c r="H21"/>
  <c r="J21"/>
  <c r="K21"/>
  <c r="L21"/>
  <c r="N21"/>
  <c r="O21"/>
  <c r="P21"/>
  <c r="R21"/>
  <c r="S21"/>
  <c r="T21"/>
  <c r="R5" i="24"/>
  <c r="S5"/>
  <c r="T5"/>
  <c r="B31"/>
  <c r="C31"/>
  <c r="D31"/>
  <c r="F31"/>
  <c r="G31"/>
  <c r="H31"/>
  <c r="J31"/>
  <c r="K31"/>
  <c r="L31"/>
  <c r="N31"/>
  <c r="O31"/>
  <c r="P31"/>
  <c r="R31"/>
  <c r="S31"/>
  <c r="T31"/>
  <c r="F32"/>
  <c r="G32"/>
  <c r="H32"/>
  <c r="J32"/>
  <c r="K32"/>
  <c r="L32"/>
  <c r="N32"/>
  <c r="O32"/>
  <c r="P32"/>
  <c r="R32"/>
  <c r="S32"/>
  <c r="T32"/>
  <c r="B33"/>
  <c r="C33"/>
  <c r="D33"/>
  <c r="F33"/>
  <c r="G33"/>
  <c r="H33"/>
  <c r="J33"/>
  <c r="K33"/>
  <c r="L33"/>
  <c r="N33"/>
  <c r="O33"/>
  <c r="P33"/>
  <c r="R33"/>
  <c r="S33"/>
  <c r="T33"/>
  <c r="B34"/>
  <c r="C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R35"/>
  <c r="S35"/>
  <c r="T35"/>
  <c r="B36"/>
  <c r="C36"/>
  <c r="D36"/>
  <c r="F36"/>
  <c r="G36"/>
  <c r="H36"/>
  <c r="J36"/>
  <c r="K36"/>
  <c r="L36"/>
  <c r="N36"/>
  <c r="O36"/>
  <c r="P36"/>
  <c r="R36"/>
  <c r="S36"/>
  <c r="T36"/>
  <c r="B37"/>
  <c r="C37"/>
  <c r="D37"/>
  <c r="F37"/>
  <c r="G37"/>
  <c r="H37"/>
  <c r="J37"/>
  <c r="K37"/>
  <c r="L37"/>
  <c r="N37"/>
  <c r="O37"/>
  <c r="P37"/>
  <c r="R37"/>
  <c r="S37"/>
  <c r="T37"/>
  <c r="B38"/>
  <c r="C38"/>
  <c r="D38"/>
  <c r="F38"/>
  <c r="G38"/>
  <c r="H38"/>
  <c r="J38"/>
  <c r="K38"/>
  <c r="L38"/>
  <c r="N38"/>
  <c r="O38"/>
  <c r="P38"/>
  <c r="R38"/>
  <c r="S38"/>
  <c r="T38"/>
  <c r="B39"/>
  <c r="C39"/>
  <c r="D39"/>
  <c r="F39"/>
  <c r="G39"/>
  <c r="H39"/>
  <c r="J39"/>
  <c r="K39"/>
  <c r="L39"/>
  <c r="N39"/>
  <c r="O39"/>
  <c r="P39"/>
  <c r="R39"/>
  <c r="S39"/>
  <c r="T39"/>
  <c r="B40"/>
  <c r="C40"/>
  <c r="D40"/>
  <c r="F40"/>
  <c r="G40"/>
  <c r="H40"/>
  <c r="J40"/>
  <c r="K40"/>
  <c r="L40"/>
  <c r="N40"/>
  <c r="O40"/>
  <c r="P40"/>
  <c r="R40"/>
  <c r="S40"/>
  <c r="T40"/>
  <c r="B41"/>
  <c r="C41"/>
  <c r="D41"/>
  <c r="F41"/>
  <c r="G41"/>
  <c r="H41"/>
  <c r="J41"/>
  <c r="K41"/>
  <c r="L41"/>
  <c r="N41"/>
  <c r="O41"/>
  <c r="P41"/>
  <c r="R41"/>
  <c r="S41"/>
  <c r="T41"/>
  <c r="B42"/>
  <c r="C42"/>
  <c r="D42"/>
  <c r="F42"/>
  <c r="G42"/>
  <c r="H42"/>
  <c r="J42"/>
  <c r="K42"/>
  <c r="L42"/>
  <c r="N42"/>
  <c r="O42"/>
  <c r="P42"/>
  <c r="R42"/>
  <c r="S42"/>
  <c r="T42"/>
  <c r="B43"/>
  <c r="C43"/>
  <c r="D43"/>
  <c r="F43"/>
  <c r="G43"/>
  <c r="H43"/>
  <c r="J43"/>
  <c r="K43"/>
  <c r="L43"/>
  <c r="N43"/>
  <c r="O43"/>
  <c r="P43"/>
  <c r="R43"/>
  <c r="S43"/>
  <c r="T43"/>
  <c r="B44"/>
  <c r="C44"/>
  <c r="D44"/>
  <c r="F44"/>
  <c r="G44"/>
  <c r="H44"/>
  <c r="J44"/>
  <c r="K44"/>
  <c r="L44"/>
  <c r="N44"/>
  <c r="O44"/>
  <c r="P44"/>
  <c r="R44"/>
  <c r="S44"/>
  <c r="T44"/>
  <c r="B45"/>
  <c r="C45"/>
  <c r="D45"/>
  <c r="F45"/>
  <c r="G45"/>
  <c r="H45"/>
  <c r="J45"/>
  <c r="K45"/>
  <c r="L45"/>
  <c r="N45"/>
  <c r="O45"/>
  <c r="P45"/>
  <c r="R45"/>
  <c r="S45"/>
  <c r="T45"/>
  <c r="B46"/>
  <c r="C46"/>
  <c r="D46"/>
  <c r="F46"/>
  <c r="G46"/>
  <c r="H46"/>
  <c r="J46"/>
  <c r="K46"/>
  <c r="L46"/>
  <c r="N46"/>
  <c r="O46"/>
  <c r="P46"/>
  <c r="R46"/>
  <c r="S46"/>
  <c r="T46"/>
  <c r="B47"/>
  <c r="C47"/>
  <c r="D47"/>
  <c r="F47"/>
  <c r="G47"/>
  <c r="H47"/>
  <c r="J47"/>
  <c r="K47"/>
  <c r="L47"/>
  <c r="N47"/>
  <c r="O47"/>
  <c r="P47"/>
  <c r="R47"/>
  <c r="S47"/>
  <c r="T47"/>
  <c r="B48"/>
  <c r="C48"/>
  <c r="D48"/>
  <c r="F48"/>
  <c r="G48"/>
  <c r="H48"/>
  <c r="J48"/>
  <c r="K48"/>
  <c r="L48"/>
  <c r="N48"/>
  <c r="O48"/>
  <c r="P48"/>
  <c r="R48"/>
  <c r="S48"/>
  <c r="T48"/>
  <c r="B49"/>
  <c r="C49"/>
  <c r="D49"/>
  <c r="F49"/>
  <c r="G49"/>
  <c r="H49"/>
  <c r="J49"/>
  <c r="K49"/>
  <c r="L49"/>
  <c r="N49"/>
  <c r="O49"/>
  <c r="P49"/>
  <c r="R49"/>
  <c r="S49"/>
  <c r="T49"/>
  <c r="B50"/>
  <c r="C50"/>
  <c r="D50"/>
  <c r="F50"/>
  <c r="G50"/>
  <c r="H50"/>
  <c r="J50"/>
  <c r="K50"/>
  <c r="L50"/>
  <c r="N50"/>
  <c r="O50"/>
  <c r="P50"/>
  <c r="R50"/>
  <c r="S50"/>
  <c r="T50"/>
  <c r="F51"/>
  <c r="G51"/>
  <c r="H51"/>
  <c r="N51"/>
  <c r="O51"/>
  <c r="P51"/>
  <c r="R51"/>
  <c r="S51"/>
  <c r="T51"/>
  <c r="S5" i="23"/>
  <c r="T5"/>
  <c r="U5"/>
  <c r="B24"/>
  <c r="C24"/>
  <c r="D24"/>
  <c r="F24"/>
  <c r="G24"/>
  <c r="H24"/>
  <c r="J24"/>
  <c r="K24"/>
  <c r="L24"/>
  <c r="N24"/>
  <c r="O24"/>
  <c r="P24"/>
  <c r="S24"/>
  <c r="T24"/>
  <c r="U24"/>
  <c r="B27"/>
  <c r="C27"/>
  <c r="D27"/>
  <c r="F27"/>
  <c r="G27"/>
  <c r="H27"/>
  <c r="J27"/>
  <c r="K27"/>
  <c r="L27"/>
  <c r="N27"/>
  <c r="O27"/>
  <c r="P27"/>
  <c r="B28"/>
  <c r="C28"/>
  <c r="D28"/>
  <c r="F28"/>
  <c r="G28"/>
  <c r="H28"/>
  <c r="J28"/>
  <c r="K28"/>
  <c r="L28"/>
  <c r="N28"/>
  <c r="O28"/>
  <c r="P28"/>
  <c r="B30"/>
  <c r="C30"/>
  <c r="D30"/>
  <c r="F30"/>
  <c r="G30"/>
  <c r="H30"/>
  <c r="J30"/>
  <c r="K30"/>
  <c r="L30"/>
  <c r="N30"/>
  <c r="O30"/>
  <c r="P30"/>
  <c r="B31"/>
  <c r="C31"/>
  <c r="D31"/>
  <c r="F31"/>
  <c r="G31"/>
  <c r="H31"/>
  <c r="J31"/>
  <c r="K31"/>
  <c r="L31"/>
  <c r="N31"/>
  <c r="O31"/>
  <c r="P31"/>
  <c r="B32"/>
  <c r="C32"/>
  <c r="D32"/>
  <c r="F32"/>
  <c r="G32"/>
  <c r="H32"/>
  <c r="J32"/>
  <c r="K32"/>
  <c r="L32"/>
  <c r="N32"/>
  <c r="O32"/>
  <c r="P32"/>
  <c r="B34"/>
  <c r="C34"/>
  <c r="D34"/>
  <c r="F34"/>
  <c r="G34"/>
  <c r="H34"/>
  <c r="J34"/>
  <c r="K34"/>
  <c r="L34"/>
  <c r="N34"/>
  <c r="O34"/>
  <c r="P34"/>
  <c r="B36"/>
  <c r="C36"/>
  <c r="D36"/>
  <c r="F36"/>
  <c r="G36"/>
  <c r="H36"/>
  <c r="J36"/>
  <c r="K36"/>
  <c r="L36"/>
  <c r="N36"/>
  <c r="O36"/>
  <c r="P36"/>
  <c r="B38"/>
  <c r="C38"/>
  <c r="D38"/>
  <c r="F38"/>
  <c r="G38"/>
  <c r="H38"/>
  <c r="J38"/>
  <c r="K38"/>
  <c r="L38"/>
  <c r="N38"/>
  <c r="O38"/>
  <c r="P38"/>
  <c r="B40"/>
  <c r="C40"/>
  <c r="D40"/>
  <c r="F40"/>
  <c r="G40"/>
  <c r="H40"/>
  <c r="J40"/>
  <c r="K40"/>
  <c r="L40"/>
  <c r="N40"/>
  <c r="O40"/>
  <c r="P40"/>
  <c r="R5" i="22"/>
  <c r="R22" s="1"/>
  <c r="S5"/>
  <c r="T5"/>
  <c r="T22" s="1"/>
  <c r="B11"/>
  <c r="C11"/>
  <c r="D11"/>
  <c r="B15"/>
  <c r="C15"/>
  <c r="D15"/>
  <c r="B22"/>
  <c r="C22"/>
  <c r="D22"/>
  <c r="F22"/>
  <c r="G22"/>
  <c r="H22"/>
  <c r="J22"/>
  <c r="K22"/>
  <c r="L22"/>
  <c r="N22"/>
  <c r="O22"/>
  <c r="P22"/>
  <c r="S22"/>
  <c r="B24"/>
  <c r="C24"/>
  <c r="D24"/>
  <c r="F24"/>
  <c r="G24"/>
  <c r="H24"/>
  <c r="J24"/>
  <c r="K24"/>
  <c r="L24"/>
  <c r="N24"/>
  <c r="O24"/>
  <c r="P24"/>
  <c r="B25"/>
  <c r="C25"/>
  <c r="D25"/>
  <c r="F25"/>
  <c r="G25"/>
  <c r="H25"/>
  <c r="J25"/>
  <c r="K25"/>
  <c r="L25"/>
  <c r="N25"/>
  <c r="O25"/>
  <c r="P25"/>
  <c r="B26"/>
  <c r="C26"/>
  <c r="D26"/>
  <c r="F26"/>
  <c r="G26"/>
  <c r="H26"/>
  <c r="J26"/>
  <c r="K26"/>
  <c r="L26"/>
  <c r="N26"/>
  <c r="O26"/>
  <c r="P26"/>
  <c r="B27"/>
  <c r="C27"/>
  <c r="D27"/>
  <c r="F27"/>
  <c r="G27"/>
  <c r="H27"/>
  <c r="J27"/>
  <c r="K27"/>
  <c r="L27"/>
  <c r="N27"/>
  <c r="O27"/>
  <c r="P27"/>
  <c r="B28"/>
  <c r="C28"/>
  <c r="D28"/>
  <c r="F28"/>
  <c r="G28"/>
  <c r="H28"/>
  <c r="J28"/>
  <c r="K28"/>
  <c r="L28"/>
  <c r="N28"/>
  <c r="O28"/>
  <c r="P28"/>
  <c r="B29"/>
  <c r="C29"/>
  <c r="D29"/>
  <c r="F29"/>
  <c r="G29"/>
  <c r="H29"/>
  <c r="J29"/>
  <c r="K29"/>
  <c r="L29"/>
  <c r="N29"/>
  <c r="O29"/>
  <c r="P29"/>
  <c r="B30"/>
  <c r="C30"/>
  <c r="D30"/>
  <c r="F30"/>
  <c r="G30"/>
  <c r="H30"/>
  <c r="J30"/>
  <c r="K30"/>
  <c r="L30"/>
  <c r="N30"/>
  <c r="O30"/>
  <c r="P30"/>
  <c r="F31"/>
  <c r="G31"/>
  <c r="H31"/>
  <c r="J31"/>
  <c r="K31"/>
  <c r="L31"/>
  <c r="N31"/>
  <c r="O31"/>
  <c r="P31"/>
  <c r="B32"/>
  <c r="C32"/>
  <c r="D32"/>
  <c r="F32"/>
  <c r="G32"/>
  <c r="H32"/>
  <c r="J32"/>
  <c r="K32"/>
  <c r="L32"/>
  <c r="N32"/>
  <c r="O32"/>
  <c r="P32"/>
  <c r="B33"/>
  <c r="C33"/>
  <c r="D33"/>
  <c r="F33"/>
  <c r="G33"/>
  <c r="H33"/>
  <c r="J33"/>
  <c r="K33"/>
  <c r="L33"/>
  <c r="N33"/>
  <c r="O33"/>
  <c r="P33"/>
  <c r="B34"/>
  <c r="C34"/>
  <c r="D34"/>
  <c r="F34"/>
  <c r="G34"/>
  <c r="H34"/>
  <c r="J34"/>
  <c r="K34"/>
  <c r="L34"/>
  <c r="N34"/>
  <c r="O34"/>
  <c r="P34"/>
  <c r="B35"/>
  <c r="C35"/>
  <c r="D35"/>
  <c r="F35"/>
  <c r="G35"/>
  <c r="H35"/>
  <c r="J35"/>
  <c r="K35"/>
  <c r="L35"/>
  <c r="N35"/>
  <c r="O35"/>
  <c r="P35"/>
  <c r="F36"/>
  <c r="G36"/>
  <c r="H36"/>
  <c r="J36"/>
  <c r="K36"/>
  <c r="L36"/>
  <c r="N36"/>
  <c r="O36"/>
  <c r="P36"/>
  <c r="B37"/>
  <c r="C37"/>
  <c r="F37"/>
  <c r="G37"/>
  <c r="H37"/>
  <c r="J37"/>
  <c r="K37"/>
  <c r="L37"/>
  <c r="N37"/>
  <c r="O37"/>
  <c r="P37"/>
  <c r="B20" i="21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F25" i="19"/>
  <c r="F28"/>
  <c r="F27"/>
  <c r="F26"/>
</calcChain>
</file>

<file path=xl/sharedStrings.xml><?xml version="1.0" encoding="utf-8"?>
<sst xmlns="http://schemas.openxmlformats.org/spreadsheetml/2006/main" count="2001" uniqueCount="358">
  <si>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</si>
  <si>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</si>
  <si>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</si>
  <si>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</si>
  <si>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</si>
  <si>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</si>
  <si>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</si>
  <si>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</si>
  <si>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</si>
  <si>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</si>
  <si>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</si>
  <si>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</si>
  <si>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</si>
  <si>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</si>
  <si>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</si>
  <si>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</si>
  <si>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</si>
  <si>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</si>
  <si>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</si>
  <si>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</si>
  <si>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</si>
  <si>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</si>
  <si>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</si>
  <si>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</si>
  <si>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</si>
  <si>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</si>
  <si>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</si>
  <si>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</si>
  <si>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</si>
  <si>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</si>
  <si>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</si>
  <si>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</si>
  <si>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</si>
  <si>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</si>
  <si>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</si>
  <si>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</si>
  <si>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</si>
  <si>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</si>
  <si>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</si>
  <si>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</si>
  <si>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</si>
  <si>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</si>
  <si>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</si>
  <si>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</si>
  <si>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</si>
  <si>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</si>
  <si>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</si>
  <si>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</si>
  <si>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</si>
  <si>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</si>
  <si>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</si>
  <si>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</si>
  <si>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</si>
  <si>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</si>
  <si>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</si>
  <si>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</si>
  <si>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</si>
  <si>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</si>
  <si>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</si>
  <si>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</si>
  <si>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</si>
  <si>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</si>
  <si>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</si>
  <si>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</si>
  <si>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</si>
  <si>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</si>
  <si>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</si>
  <si>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</si>
  <si>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</si>
  <si>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</si>
  <si>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</si>
  <si>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</si>
  <si>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</si>
  <si>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</si>
  <si>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</si>
  <si>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</si>
  <si>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</si>
  <si>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</si>
  <si>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</si>
  <si>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</si>
  <si>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</si>
  <si>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</si>
  <si>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</si>
  <si>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</si>
  <si>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</si>
  <si>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</si>
  <si>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</si>
  <si>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</si>
  <si>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</si>
  <si>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</si>
  <si>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</si>
  <si>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</si>
  <si>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</si>
  <si>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</si>
  <si>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</si>
  <si>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</si>
  <si>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</si>
  <si>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</si>
  <si>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</si>
  <si>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</si>
  <si>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</si>
  <si>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</si>
  <si>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</si>
  <si>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</si>
  <si>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</si>
  <si>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</si>
  <si>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</si>
  <si>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</si>
  <si>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</si>
  <si>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</si>
  <si>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50  ชั่วโมงขึ้นไป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</si>
  <si>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</si>
  <si>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</si>
  <si>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</si>
  <si>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</si>
  <si>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</si>
  <si>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</si>
  <si>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Not work</t>
  </si>
  <si>
    <t>ประชากรอายุ 15 ปีขึ้นไป   Population 15 years and over</t>
  </si>
  <si>
    <t>None education</t>
  </si>
  <si>
    <t>ช่วยธุรกิจครัวเรือน</t>
  </si>
  <si>
    <t>(หน่วยเป็นพัน  In thousands)</t>
  </si>
  <si>
    <t>(หน่วยเป็นพัน   In thousands)</t>
  </si>
  <si>
    <t>ไฟฟ้า  ก๊าซ ไอน้ำ และระบบปรับอากาศ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</si>
  <si>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</si>
  <si>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</si>
  <si>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</si>
  <si>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</si>
  <si>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</si>
  <si>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</si>
  <si>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</si>
  <si>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</si>
  <si>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</si>
  <si>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</si>
  <si>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</si>
  <si>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</si>
  <si>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</si>
  <si>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</si>
  <si>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</si>
  <si>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</si>
  <si>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</si>
  <si>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</si>
  <si>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</si>
  <si>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</si>
  <si>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</si>
  <si>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</si>
  <si>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</si>
  <si>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</si>
  <si>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</si>
  <si>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</si>
  <si>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</si>
  <si>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</si>
  <si>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</si>
  <si>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</si>
  <si>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</si>
  <si>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</si>
  <si>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</si>
  <si>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</si>
  <si>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>Table</t>
  </si>
  <si>
    <t xml:space="preserve">ตาราง </t>
  </si>
  <si>
    <t xml:space="preserve">  2014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</si>
  <si>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</si>
  <si>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</si>
  <si>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</si>
  <si>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</si>
  <si>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</si>
  <si>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 2015</t>
  </si>
  <si>
    <t>2015</t>
  </si>
  <si>
    <t>ไม่ได้ทำงาน</t>
  </si>
  <si>
    <t>อัตราการว่างงาน</t>
  </si>
  <si>
    <t>Professional</t>
  </si>
  <si>
    <t>Clerk</t>
  </si>
  <si>
    <r>
      <t xml:space="preserve">Unemployment rate </t>
    </r>
    <r>
      <rPr>
        <sz val="11"/>
        <rFont val="TH SarabunPSK"/>
        <family val="2"/>
      </rPr>
      <t>(%)</t>
    </r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</si>
  <si>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</si>
  <si>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</si>
  <si>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</si>
  <si>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</si>
  <si>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</si>
  <si>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</si>
  <si>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</si>
  <si>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</si>
  <si>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</si>
  <si>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</si>
  <si>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</si>
  <si>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</si>
  <si>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</si>
  <si>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</si>
  <si>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</si>
  <si>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</si>
  <si>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</si>
  <si>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</si>
  <si>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</si>
  <si>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</si>
  <si>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</si>
  <si>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</si>
  <si>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</si>
  <si>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</si>
  <si>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</si>
  <si>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</si>
  <si>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</si>
  <si>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</si>
  <si>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</si>
  <si>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</si>
  <si>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</si>
  <si>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</si>
  <si>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2016</t>
  </si>
  <si>
    <t>2560 (2017)</t>
  </si>
  <si>
    <t>Service worker and sell goods</t>
  </si>
  <si>
    <t>2017</t>
  </si>
  <si>
    <t>-</t>
  </si>
  <si>
    <t xml:space="preserve"> - </t>
  </si>
  <si>
    <t xml:space="preserve"> การสำรวจภาวะการทำงานของประชากร พ.ศ. 2559 - 2560, จังหวัดนครราชสีมา สำนักงานสถิติแห่งชาติ</t>
  </si>
  <si>
    <t>The  Labour Force Survey: 2016 - 2017 ,  Nakhon Ratchasima Provincial ,  National Statistical Office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</si>
  <si>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พ.ศ.2559-2560</t>
  </si>
  <si>
    <t>Employed Persons Aged 15 Years and Over by Hours Worked per Week, Sex and Quarterly:  2016-2017</t>
  </si>
  <si>
    <t>ผู้ว่างงาน และอัตราการว่างงาน จำแนกตามเพศ เป็นรายไตรมาส พ.ศ. 2557 - 2560</t>
  </si>
  <si>
    <t>Unemployed and Unemployment Rate by Sex and Quarterly: 2014 - 2017</t>
  </si>
  <si>
    <t xml:space="preserve"> การสำรวจภาวะการทำงานของประชากร พ.ศ. 2557 - 2560, จังหวัดนครราชสีมา สำนักงานสถิติแห่งชาติ</t>
  </si>
  <si>
    <t>The  Labour Force Survey: 2014 - 2017 ,  Nakhon Ratchasima Provincial ,  National Statistical Office</t>
  </si>
  <si>
    <t>สินค้าและบริการที่ทำขี้นเองเพื่อใช้ในครัวเรือน</t>
  </si>
  <si>
    <t>กิจกรรมการจ้างงานในครัวเรือนส่วนบุคคล การผลิต</t>
  </si>
  <si>
    <t xml:space="preserve">การซ่อมแซมยานยนต์ </t>
  </si>
  <si>
    <t xml:space="preserve">การขายส่ง และการขายปลีก </t>
  </si>
  <si>
    <t>น้ำเสีย ของเสีย และสิ่งปฏิกูล</t>
  </si>
  <si>
    <t>การจัดหาน้ำ การจัดการ และการบำบัด</t>
  </si>
  <si>
    <t>ตาราง 2.7</t>
  </si>
  <si>
    <t>Table 2.7</t>
  </si>
  <si>
    <t>1  -  9  ชั่วโมง</t>
  </si>
  <si>
    <t xml:space="preserve">  1  -  9  hours</t>
  </si>
  <si>
    <t>ตาราง 2.6</t>
  </si>
  <si>
    <t>Table 2.6</t>
  </si>
  <si>
    <t>ตาราง 2.5</t>
  </si>
  <si>
    <t>Table 2.5</t>
  </si>
  <si>
    <t>ตาราง  2.4</t>
  </si>
  <si>
    <t>Table  2.4</t>
  </si>
  <si>
    <t>ตาราง  2.3</t>
  </si>
  <si>
    <t>Table  2.3</t>
  </si>
  <si>
    <t xml:space="preserve">  2017</t>
  </si>
  <si>
    <t>ตาราง 2.8</t>
  </si>
  <si>
    <t>Table 2.8</t>
  </si>
  <si>
    <t xml:space="preserve"> Member of producers </t>
  </si>
  <si>
    <t xml:space="preserve"> cooperative</t>
  </si>
  <si>
    <t xml:space="preserve"> (หน่วยเป็นพัน In thousands)</t>
  </si>
  <si>
    <t>ประชากรอายุ 15 ปีขึ้นไป จำแนกตามสถานภาพแรงงาน เป็นรายไตรมาส พ.ศ. 2558 - 2560</t>
  </si>
  <si>
    <t>Population Aged 15 Years and Over by Labour Force Status and Quarterly: 2015 - 2017</t>
  </si>
  <si>
    <t>ประชากรอายุ 15 ปีขึ้นไปที่มีงานทำ จำแนกตามอาชีพ และเพศ เป็นรายไตรมาส พ.ศ.  2560-2561</t>
  </si>
  <si>
    <t>Employed Persons Aged 15 Years and Over by Occupation, Sex and Quarterly: 2017-2018</t>
  </si>
  <si>
    <t>2561 (2018)</t>
  </si>
  <si>
    <t>ประชากรอายุ 15 ปีขึ้นไปที่มีงานทำ จำแนกตามอุตสาหกรรม และเพศ เป็นรายไตรมาส พ.ศ. 2560-2561</t>
  </si>
  <si>
    <t>Employed Persons Aged 15 Years and Over by Industry, Sex and Quarterly: 2017-2018</t>
  </si>
  <si>
    <t>ประชากรอายุ 15 ปีขึ้นไปที่มีงานทำ จำแนกตามสถานภาพการทำงาน และเพศ เป็นรายไตรมาส พ.ศ. 2560-2561</t>
  </si>
  <si>
    <t>Employed Persons Aged 15 Years and Over by Work Status, Sex and Quarterly: 2017-2018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</si>
  <si>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2560-2561</t>
  </si>
  <si>
    <t>Employed Persons Aged 15 Years and Over by Level of Educational Attainment, Sex and Quarterly: 2017-2018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</si>
  <si>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</si>
  <si>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</si>
  <si>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</si>
  <si>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</si>
  <si>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</si>
  <si>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</si>
  <si>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</si>
  <si>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</si>
  <si>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</si>
  <si>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</si>
  <si>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</si>
  <si>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</si>
  <si>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 xml:space="preserve"> พ.ศ. 2560</t>
  </si>
  <si>
    <t>ไตรมาส 1 พ.ศ. 2560</t>
  </si>
  <si>
    <t>ไตรมาส 2 พ.ศ. 2560</t>
  </si>
  <si>
    <t>ไตรมาส 3 พ.ศ. 2560</t>
  </si>
  <si>
    <t>ไตรมาส 4 พ.ศ. 2560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</si>
  <si>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 พ.ศ.2560</t>
    </r>
  </si>
  <si>
    <t xml:space="preserve">ตารางที่ 1  จำนวนและร้อยละของประชากรผู้มีอายุ 15  ปีขึ้นไป จำแนกตามสถานภาพแรงงานและเพศ </t>
  </si>
  <si>
    <t>-  0.0  น้อยกว่าร้อยละ 0.1</t>
  </si>
  <si>
    <t>8.  ไม่ทราบ</t>
  </si>
  <si>
    <t xml:space="preserve">       -   </t>
  </si>
  <si>
    <t xml:space="preserve">        -   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</si>
  <si>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</si>
  <si>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</si>
  <si>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</si>
  <si>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</si>
  <si>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</si>
  <si>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</si>
  <si>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</si>
  <si>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</si>
  <si>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</si>
  <si>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</si>
  <si>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</si>
  <si>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</si>
  <si>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</si>
  <si>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</si>
  <si>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</si>
  <si>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</si>
  <si>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</si>
  <si>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</si>
  <si>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</si>
  <si>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</si>
  <si>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</si>
  <si>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</si>
  <si>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</si>
  <si>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</si>
  <si>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</si>
  <si>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</si>
  <si>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</si>
  <si>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</si>
  <si>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</si>
  <si>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</si>
  <si>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</si>
  <si>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</si>
  <si>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</si>
  <si>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</si>
  <si>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</si>
  <si>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</si>
  <si>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</si>
  <si>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</si>
  <si>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</si>
  <si>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</si>
  <si>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</si>
  <si>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</si>
  <si>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</si>
  <si>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</si>
  <si>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</si>
  <si>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</si>
  <si>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</si>
  <si>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</si>
  <si>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</si>
  <si>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</si>
  <si>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 xml:space="preserve">7. การขายส่ง การขายปลีก การซ่อมแซมยานยนต์  รถจักรยานยนต์ 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</si>
  <si>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</si>
  <si>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</si>
  <si>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</si>
  <si>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</si>
  <si>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</si>
  <si>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</si>
  <si>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22. ไม่ทราบ</t>
  </si>
  <si>
    <t xml:space="preserve">7. การขายส่ง การขายปลีก การซ่อมแซมยานยนต์  รถจักรยานยนต์  </t>
  </si>
  <si>
    <t>1. เกษตรกรรม การป่าไม้และการประมง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</si>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</sst>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14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-* #,##0_-;\-* #,##0_-;_-* &quot;-&quot;??_-;_-@_-"/>
    <numFmt numFmtId="192" formatCode="_(* #,##0_);_(* \(#,##0\);_(* &quot;-&quot;_);_(@_)"/>
    <numFmt numFmtId="193" formatCode="_-* #,##0.00_-;\-* #,##0.00_-;_-* \-??_-;_-@_-"/>
    <numFmt numFmtId="194" formatCode="_-* #,##0.0_-;\-* #,##0.0_-;_-* &quot;-&quot;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_-;\-* #,##0.0_-;_-* &quot;-&quot;_-;_-@_-"/>
  </numFmts>
  <fonts count="4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4"/>
      <name val="Cordia New"/>
      <family val="2"/>
    </font>
    <font>
      <sz val="8"/>
      <name val="Arial"/>
      <family val="2"/>
    </font>
    <font>
      <b/>
      <sz val="8"/>
      <name val="Arial "/>
    </font>
    <font>
      <sz val="8"/>
      <name val="Arial "/>
    </font>
    <font>
      <b/>
      <sz val="11.5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8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b/>
      <sz val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16"/>
      <name val="TH SarabunPSK"/>
      <family val="2"/>
    </font>
    <font>
      <b/>
      <sz val="3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sz val="15"/>
      <color theme="1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1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 applyFill="0" applyBorder="0" applyAlignment="0" applyProtection="0"/>
    <xf numFmtId="194" fontId="1" fillId="0" borderId="0" applyFill="0" applyBorder="0" applyAlignment="0" applyProtection="0"/>
    <xf numFmtId="194" fontId="1" fillId="0" borderId="0" applyFill="0" applyBorder="0" applyAlignment="0" applyProtection="0"/>
    <xf numFmtId="194" fontId="1" fillId="0" borderId="0" applyFill="0" applyBorder="0" applyAlignment="0" applyProtection="0"/>
    <xf numFmtId="193" fontId="1" fillId="0" borderId="0" applyFill="0" applyBorder="0" applyAlignment="0" applyProtection="0"/>
    <xf numFmtId="194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15" fillId="0" borderId="0"/>
    <xf numFmtId="43" fontId="28" fillId="0" borderId="0" applyFont="0" applyFill="0" applyBorder="0" applyAlignment="0" applyProtection="0"/>
    <xf numFmtId="0" fontId="29" fillId="0" borderId="0"/>
    <xf numFmtId="0" fontId="30" fillId="0" borderId="0"/>
    <xf numFmtId="0" fontId="28" fillId="0" borderId="0"/>
    <xf numFmtId="0" fontId="31" fillId="0" borderId="0"/>
    <xf numFmtId="43" fontId="1" fillId="0" borderId="0" applyFont="0" applyFill="0" applyBorder="0" applyAlignment="0" applyProtection="0"/>
    <xf numFmtId="0" fontId="21" fillId="0" borderId="0"/>
    <xf numFmtId="0" fontId="32" fillId="0" borderId="0"/>
    <xf numFmtId="187" fontId="1" fillId="0" borderId="0" applyFill="0" applyBorder="0" applyAlignment="0" applyProtection="0"/>
    <xf numFmtId="43" fontId="1" fillId="0" borderId="0" applyFont="0" applyFill="0" applyBorder="0" applyAlignment="0" applyProtection="0"/>
    <xf numFmtId="191" fontId="1" fillId="0" borderId="0" applyFill="0" applyBorder="0" applyAlignment="0" applyProtection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188" fontId="1" fillId="0" borderId="0" applyFill="0" applyBorder="0" applyAlignment="0" applyProtection="0"/>
    <xf numFmtId="189" fontId="1" fillId="0" borderId="0" applyFill="0" applyBorder="0" applyAlignment="0" applyProtection="0"/>
    <xf numFmtId="188" fontId="1" fillId="0" borderId="0" applyFill="0" applyBorder="0" applyAlignment="0" applyProtection="0"/>
    <xf numFmtId="188" fontId="1" fillId="0" borderId="0" applyFill="0" applyBorder="0" applyAlignment="0" applyProtection="0"/>
  </cellStyleXfs>
  <cellXfs count="9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9" fillId="0" borderId="0" xfId="0" applyFont="1" applyBorder="1"/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0" xfId="0" applyFont="1" applyBorder="1"/>
    <xf numFmtId="0" fontId="9" fillId="0" borderId="7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/>
    <xf numFmtId="0" fontId="9" fillId="0" borderId="1" xfId="0" applyFont="1" applyBorder="1" applyAlignment="1">
      <alignment horizontal="left"/>
    </xf>
    <xf numFmtId="0" fontId="9" fillId="0" borderId="5" xfId="0" applyFont="1" applyBorder="1"/>
    <xf numFmtId="0" fontId="9" fillId="0" borderId="8" xfId="0" applyFont="1" applyBorder="1"/>
    <xf numFmtId="0" fontId="8" fillId="0" borderId="1" xfId="0" applyFont="1" applyBorder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9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2" fillId="0" borderId="0" xfId="0" applyFont="1"/>
    <xf numFmtId="0" fontId="7" fillId="0" borderId="0" xfId="0" applyFont="1" applyBorder="1" applyAlignment="1">
      <alignment horizontal="center"/>
    </xf>
    <xf numFmtId="0" fontId="12" fillId="0" borderId="7" xfId="0" applyFont="1" applyBorder="1"/>
    <xf numFmtId="0" fontId="12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1" xfId="0" applyFont="1" applyBorder="1"/>
    <xf numFmtId="0" fontId="13" fillId="0" borderId="0" xfId="0" applyFont="1"/>
    <xf numFmtId="0" fontId="13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9" fillId="0" borderId="0" xfId="0" applyFont="1" applyAlignment="1">
      <alignment horizontal="left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7" xfId="0" quotePrefix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91" fontId="8" fillId="0" borderId="7" xfId="2" applyNumberFormat="1" applyFont="1" applyBorder="1"/>
    <xf numFmtId="192" fontId="17" fillId="2" borderId="0" xfId="0" applyNumberFormat="1" applyFont="1" applyFill="1" applyBorder="1" applyAlignment="1">
      <alignment horizontal="center"/>
    </xf>
    <xf numFmtId="0" fontId="10" fillId="0" borderId="5" xfId="0" applyFont="1" applyBorder="1"/>
    <xf numFmtId="0" fontId="10" fillId="0" borderId="8" xfId="0" applyFont="1" applyBorder="1"/>
    <xf numFmtId="0" fontId="10" fillId="0" borderId="6" xfId="0" applyFont="1" applyBorder="1"/>
    <xf numFmtId="191" fontId="14" fillId="0" borderId="4" xfId="2" applyNumberFormat="1" applyFont="1" applyBorder="1" applyAlignment="1">
      <alignment horizontal="right"/>
    </xf>
    <xf numFmtId="191" fontId="19" fillId="0" borderId="2" xfId="2" applyNumberFormat="1" applyFont="1" applyBorder="1"/>
    <xf numFmtId="191" fontId="19" fillId="0" borderId="2" xfId="2" applyNumberFormat="1" applyFont="1" applyBorder="1" applyAlignment="1">
      <alignment horizontal="right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191" fontId="10" fillId="0" borderId="11" xfId="2" applyNumberFormat="1" applyFont="1" applyBorder="1" applyAlignment="1">
      <alignment vertical="center"/>
    </xf>
    <xf numFmtId="191" fontId="10" fillId="0" borderId="2" xfId="2" applyNumberFormat="1" applyFont="1" applyBorder="1" applyAlignment="1">
      <alignment vertical="center"/>
    </xf>
    <xf numFmtId="191" fontId="10" fillId="0" borderId="10" xfId="2" applyNumberFormat="1" applyFont="1" applyBorder="1" applyAlignment="1">
      <alignment vertical="center"/>
    </xf>
    <xf numFmtId="0" fontId="9" fillId="0" borderId="7" xfId="0" applyFont="1" applyBorder="1" applyAlignment="1"/>
    <xf numFmtId="191" fontId="9" fillId="0" borderId="4" xfId="1" applyNumberFormat="1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2" fontId="9" fillId="0" borderId="7" xfId="0" applyNumberFormat="1" applyFont="1" applyBorder="1" applyAlignment="1"/>
    <xf numFmtId="2" fontId="9" fillId="0" borderId="4" xfId="0" applyNumberFormat="1" applyFont="1" applyBorder="1" applyAlignment="1"/>
    <xf numFmtId="2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2" fontId="9" fillId="0" borderId="0" xfId="1" applyNumberFormat="1" applyFont="1" applyBorder="1" applyAlignment="1"/>
    <xf numFmtId="2" fontId="9" fillId="0" borderId="4" xfId="1" applyNumberFormat="1" applyFont="1" applyBorder="1" applyAlignment="1"/>
    <xf numFmtId="2" fontId="9" fillId="0" borderId="7" xfId="1" applyNumberFormat="1" applyFont="1" applyBorder="1" applyAlignment="1"/>
    <xf numFmtId="191" fontId="9" fillId="0" borderId="3" xfId="1" applyNumberFormat="1" applyFont="1" applyBorder="1" applyAlignment="1"/>
    <xf numFmtId="2" fontId="9" fillId="0" borderId="0" xfId="0" applyNumberFormat="1" applyFont="1" applyAlignment="1"/>
    <xf numFmtId="191" fontId="9" fillId="0" borderId="0" xfId="0" applyNumberFormat="1" applyFont="1" applyAlignment="1"/>
    <xf numFmtId="0" fontId="9" fillId="0" borderId="0" xfId="0" applyFont="1" applyAlignment="1"/>
    <xf numFmtId="43" fontId="9" fillId="0" borderId="0" xfId="1" applyNumberFormat="1" applyFont="1" applyBorder="1" applyAlignment="1"/>
    <xf numFmtId="43" fontId="9" fillId="0" borderId="4" xfId="1" applyNumberFormat="1" applyFont="1" applyBorder="1" applyAlignment="1"/>
    <xf numFmtId="43" fontId="9" fillId="0" borderId="7" xfId="1" applyNumberFormat="1" applyFont="1" applyBorder="1" applyAlignment="1"/>
    <xf numFmtId="0" fontId="9" fillId="0" borderId="7" xfId="0" quotePrefix="1" applyFont="1" applyBorder="1" applyAlignment="1"/>
    <xf numFmtId="191" fontId="9" fillId="0" borderId="4" xfId="0" applyNumberFormat="1" applyFont="1" applyBorder="1"/>
    <xf numFmtId="0" fontId="8" fillId="0" borderId="0" xfId="12" applyFont="1"/>
    <xf numFmtId="0" fontId="13" fillId="0" borderId="0" xfId="12" applyFont="1"/>
    <xf numFmtId="0" fontId="9" fillId="0" borderId="0" xfId="12" applyFont="1"/>
    <xf numFmtId="0" fontId="8" fillId="0" borderId="0" xfId="12" applyFont="1" applyAlignment="1">
      <alignment horizontal="left"/>
    </xf>
    <xf numFmtId="0" fontId="9" fillId="0" borderId="0" xfId="12" applyFont="1" applyAlignment="1">
      <alignment horizontal="left"/>
    </xf>
    <xf numFmtId="0" fontId="9" fillId="0" borderId="0" xfId="12" applyFont="1" applyAlignment="1"/>
    <xf numFmtId="0" fontId="13" fillId="0" borderId="0" xfId="12" applyFont="1" applyBorder="1"/>
    <xf numFmtId="0" fontId="13" fillId="0" borderId="1" xfId="12" applyFont="1" applyBorder="1"/>
    <xf numFmtId="0" fontId="13" fillId="0" borderId="6" xfId="12" applyFont="1" applyBorder="1"/>
    <xf numFmtId="0" fontId="13" fillId="0" borderId="5" xfId="12" applyFont="1" applyBorder="1"/>
    <xf numFmtId="0" fontId="13" fillId="0" borderId="0" xfId="12" applyFont="1" applyBorder="1" applyAlignment="1">
      <alignment vertical="center"/>
    </xf>
    <xf numFmtId="0" fontId="13" fillId="0" borderId="3" xfId="12" applyFont="1" applyBorder="1" applyAlignment="1">
      <alignment horizontal="right" vertical="center"/>
    </xf>
    <xf numFmtId="0" fontId="13" fillId="0" borderId="4" xfId="12" applyFont="1" applyBorder="1" applyAlignment="1">
      <alignment horizontal="right" vertical="center"/>
    </xf>
    <xf numFmtId="0" fontId="13" fillId="0" borderId="0" xfId="12" applyFont="1" applyAlignment="1">
      <alignment vertical="center"/>
    </xf>
    <xf numFmtId="0" fontId="22" fillId="0" borderId="3" xfId="12" applyFont="1" applyBorder="1" applyAlignment="1">
      <alignment vertical="center"/>
    </xf>
    <xf numFmtId="0" fontId="12" fillId="0" borderId="0" xfId="12" applyFont="1"/>
    <xf numFmtId="0" fontId="12" fillId="0" borderId="0" xfId="12" applyFont="1" applyBorder="1" applyAlignment="1">
      <alignment vertical="center"/>
    </xf>
    <xf numFmtId="0" fontId="12" fillId="0" borderId="0" xfId="12" applyFont="1" applyAlignment="1">
      <alignment vertical="center"/>
    </xf>
    <xf numFmtId="195" fontId="23" fillId="0" borderId="3" xfId="10" applyNumberFormat="1" applyFont="1" applyBorder="1" applyAlignment="1">
      <alignment horizontal="right"/>
    </xf>
    <xf numFmtId="195" fontId="23" fillId="0" borderId="4" xfId="10" applyNumberFormat="1" applyFont="1" applyBorder="1" applyAlignment="1">
      <alignment horizontal="right"/>
    </xf>
    <xf numFmtId="0" fontId="24" fillId="0" borderId="0" xfId="12" applyFont="1"/>
    <xf numFmtId="195" fontId="24" fillId="0" borderId="3" xfId="10" applyNumberFormat="1" applyFont="1" applyBorder="1" applyAlignment="1">
      <alignment horizontal="right"/>
    </xf>
    <xf numFmtId="195" fontId="24" fillId="0" borderId="2" xfId="10" applyNumberFormat="1" applyFont="1" applyBorder="1" applyAlignment="1">
      <alignment horizontal="right"/>
    </xf>
    <xf numFmtId="195" fontId="24" fillId="0" borderId="11" xfId="10" applyNumberFormat="1" applyFont="1" applyBorder="1" applyAlignment="1">
      <alignment horizontal="right"/>
    </xf>
    <xf numFmtId="0" fontId="22" fillId="0" borderId="4" xfId="12" applyFont="1" applyBorder="1" applyAlignment="1">
      <alignment vertical="center"/>
    </xf>
    <xf numFmtId="191" fontId="25" fillId="0" borderId="7" xfId="1" applyNumberFormat="1" applyFont="1" applyBorder="1"/>
    <xf numFmtId="191" fontId="25" fillId="0" borderId="4" xfId="1" applyNumberFormat="1" applyFont="1" applyBorder="1"/>
    <xf numFmtId="191" fontId="25" fillId="0" borderId="3" xfId="1" applyNumberFormat="1" applyFont="1" applyBorder="1"/>
    <xf numFmtId="191" fontId="25" fillId="0" borderId="0" xfId="1" applyNumberFormat="1" applyFont="1" applyBorder="1"/>
    <xf numFmtId="191" fontId="23" fillId="0" borderId="4" xfId="1" applyNumberFormat="1" applyFont="1" applyBorder="1"/>
    <xf numFmtId="191" fontId="8" fillId="0" borderId="0" xfId="1" applyNumberFormat="1" applyFont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10" fillId="0" borderId="0" xfId="1" applyNumberFormat="1" applyFont="1"/>
    <xf numFmtId="191" fontId="10" fillId="0" borderId="4" xfId="1" applyNumberFormat="1" applyFont="1" applyBorder="1"/>
    <xf numFmtId="0" fontId="13" fillId="0" borderId="7" xfId="12" applyFont="1" applyBorder="1" applyAlignment="1">
      <alignment horizontal="right" vertical="center"/>
    </xf>
    <xf numFmtId="0" fontId="13" fillId="0" borderId="8" xfId="12" applyFont="1" applyBorder="1"/>
    <xf numFmtId="2" fontId="9" fillId="0" borderId="3" xfId="0" applyNumberFormat="1" applyFont="1" applyBorder="1" applyAlignment="1"/>
    <xf numFmtId="191" fontId="8" fillId="0" borderId="8" xfId="2" applyNumberFormat="1" applyFont="1" applyBorder="1"/>
    <xf numFmtId="191" fontId="9" fillId="0" borderId="5" xfId="0" applyNumberFormat="1" applyFont="1" applyBorder="1"/>
    <xf numFmtId="2" fontId="9" fillId="0" borderId="8" xfId="0" applyNumberFormat="1" applyFont="1" applyBorder="1" applyAlignment="1"/>
    <xf numFmtId="2" fontId="9" fillId="0" borderId="5" xfId="0" applyNumberFormat="1" applyFont="1" applyBorder="1" applyAlignment="1"/>
    <xf numFmtId="2" fontId="9" fillId="0" borderId="6" xfId="0" applyNumberFormat="1" applyFont="1" applyBorder="1" applyAlignment="1"/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191" fontId="8" fillId="0" borderId="7" xfId="2" applyNumberFormat="1" applyFont="1" applyBorder="1" applyAlignment="1">
      <alignment vertical="center"/>
    </xf>
    <xf numFmtId="191" fontId="8" fillId="0" borderId="4" xfId="2" applyNumberFormat="1" applyFont="1" applyBorder="1" applyAlignment="1">
      <alignment vertical="center"/>
    </xf>
    <xf numFmtId="191" fontId="8" fillId="0" borderId="3" xfId="2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/>
    </xf>
    <xf numFmtId="191" fontId="8" fillId="0" borderId="4" xfId="2" applyNumberFormat="1" applyFont="1" applyBorder="1" applyAlignment="1">
      <alignment horizontal="right"/>
    </xf>
    <xf numFmtId="191" fontId="8" fillId="0" borderId="7" xfId="2" applyNumberFormat="1" applyFont="1" applyBorder="1" applyAlignment="1">
      <alignment horizontal="right"/>
    </xf>
    <xf numFmtId="191" fontId="8" fillId="0" borderId="4" xfId="2" applyNumberFormat="1" applyFont="1" applyBorder="1" applyAlignment="1"/>
    <xf numFmtId="191" fontId="8" fillId="0" borderId="3" xfId="2" applyNumberFormat="1" applyFont="1" applyBorder="1" applyAlignment="1"/>
    <xf numFmtId="191" fontId="10" fillId="0" borderId="7" xfId="2" applyNumberFormat="1" applyFont="1" applyBorder="1" applyAlignment="1">
      <alignment horizontal="right"/>
    </xf>
    <xf numFmtId="191" fontId="10" fillId="0" borderId="4" xfId="2" applyNumberFormat="1" applyFont="1" applyBorder="1" applyAlignment="1">
      <alignment horizontal="right"/>
    </xf>
    <xf numFmtId="191" fontId="10" fillId="0" borderId="3" xfId="2" applyNumberFormat="1" applyFont="1" applyBorder="1" applyAlignment="1">
      <alignment horizontal="right"/>
    </xf>
    <xf numFmtId="191" fontId="10" fillId="0" borderId="0" xfId="1" applyNumberFormat="1" applyFont="1" applyAlignment="1">
      <alignment horizontal="right"/>
    </xf>
    <xf numFmtId="191" fontId="10" fillId="0" borderId="4" xfId="1" applyNumberFormat="1" applyFont="1" applyBorder="1" applyAlignment="1">
      <alignment horizontal="right"/>
    </xf>
    <xf numFmtId="191" fontId="8" fillId="0" borderId="3" xfId="2" applyNumberFormat="1" applyFont="1" applyBorder="1" applyAlignment="1">
      <alignment horizontal="right"/>
    </xf>
    <xf numFmtId="41" fontId="23" fillId="0" borderId="7" xfId="1" applyNumberFormat="1" applyFont="1" applyBorder="1" applyAlignment="1">
      <alignment horizontal="right"/>
    </xf>
    <xf numFmtId="41" fontId="23" fillId="0" borderId="4" xfId="1" applyNumberFormat="1" applyFont="1" applyBorder="1" applyAlignment="1">
      <alignment horizontal="right"/>
    </xf>
    <xf numFmtId="41" fontId="23" fillId="0" borderId="3" xfId="1" applyNumberFormat="1" applyFont="1" applyBorder="1" applyAlignment="1">
      <alignment horizontal="right"/>
    </xf>
    <xf numFmtId="41" fontId="23" fillId="0" borderId="0" xfId="1" applyNumberFormat="1" applyFont="1" applyBorder="1" applyAlignment="1">
      <alignment horizontal="right"/>
    </xf>
    <xf numFmtId="0" fontId="8" fillId="0" borderId="7" xfId="0" applyFont="1" applyBorder="1" applyAlignment="1"/>
    <xf numFmtId="0" fontId="8" fillId="0" borderId="4" xfId="0" applyFont="1" applyBorder="1" applyAlignment="1"/>
    <xf numFmtId="0" fontId="6" fillId="0" borderId="0" xfId="0" applyFont="1" applyAlignment="1"/>
    <xf numFmtId="191" fontId="8" fillId="0" borderId="7" xfId="2" applyNumberFormat="1" applyFont="1" applyBorder="1" applyAlignment="1"/>
    <xf numFmtId="0" fontId="7" fillId="0" borderId="0" xfId="0" applyFont="1" applyAlignment="1"/>
    <xf numFmtId="191" fontId="7" fillId="0" borderId="0" xfId="0" applyNumberFormat="1" applyFont="1" applyAlignment="1"/>
    <xf numFmtId="0" fontId="10" fillId="0" borderId="4" xfId="0" applyFont="1" applyBorder="1" applyAlignment="1"/>
    <xf numFmtId="0" fontId="10" fillId="0" borderId="7" xfId="0" applyFont="1" applyBorder="1" applyAlignment="1"/>
    <xf numFmtId="0" fontId="10" fillId="0" borderId="3" xfId="0" applyFont="1" applyBorder="1" applyAlignment="1"/>
    <xf numFmtId="191" fontId="7" fillId="0" borderId="4" xfId="0" applyNumberFormat="1" applyFont="1" applyBorder="1" applyAlignment="1"/>
    <xf numFmtId="192" fontId="16" fillId="2" borderId="0" xfId="0" applyNumberFormat="1" applyFont="1" applyFill="1" applyBorder="1" applyAlignment="1">
      <alignment horizontal="right"/>
    </xf>
    <xf numFmtId="192" fontId="18" fillId="2" borderId="0" xfId="0" applyNumberFormat="1" applyFont="1" applyFill="1" applyBorder="1" applyAlignment="1">
      <alignment horizontal="left"/>
    </xf>
    <xf numFmtId="0" fontId="9" fillId="0" borderId="0" xfId="12" applyFont="1" applyAlignment="1">
      <alignment vertical="top"/>
    </xf>
    <xf numFmtId="0" fontId="9" fillId="0" borderId="0" xfId="12" applyFont="1" applyAlignment="1">
      <alignment horizontal="left" vertical="top"/>
    </xf>
    <xf numFmtId="0" fontId="8" fillId="0" borderId="0" xfId="12" applyFont="1" applyAlignment="1">
      <alignment vertical="top"/>
    </xf>
    <xf numFmtId="0" fontId="8" fillId="0" borderId="0" xfId="12" applyFont="1" applyAlignment="1">
      <alignment horizontal="left" vertical="top"/>
    </xf>
    <xf numFmtId="0" fontId="8" fillId="0" borderId="0" xfId="0" applyFont="1" applyAlignment="1">
      <alignment vertical="top"/>
    </xf>
    <xf numFmtId="195" fontId="26" fillId="0" borderId="0" xfId="10" applyNumberFormat="1" applyFont="1" applyFill="1" applyBorder="1" applyAlignment="1" applyProtection="1">
      <alignment horizontal="right" vertical="center"/>
    </xf>
    <xf numFmtId="195" fontId="27" fillId="0" borderId="0" xfId="10" applyNumberFormat="1" applyFont="1" applyFill="1" applyBorder="1" applyAlignment="1" applyProtection="1">
      <alignment horizontal="right" vertical="center"/>
    </xf>
    <xf numFmtId="191" fontId="5" fillId="0" borderId="0" xfId="14" applyNumberFormat="1" applyFont="1" applyBorder="1" applyAlignment="1">
      <alignment horizontal="right" vertical="center"/>
    </xf>
    <xf numFmtId="191" fontId="22" fillId="0" borderId="7" xfId="1" applyNumberFormat="1" applyFont="1" applyBorder="1"/>
    <xf numFmtId="191" fontId="22" fillId="0" borderId="4" xfId="1" applyNumberFormat="1" applyFont="1" applyBorder="1"/>
    <xf numFmtId="191" fontId="22" fillId="0" borderId="3" xfId="1" applyNumberFormat="1" applyFont="1" applyBorder="1"/>
    <xf numFmtId="191" fontId="22" fillId="0" borderId="0" xfId="1" applyNumberFormat="1" applyFont="1" applyBorder="1"/>
    <xf numFmtId="191" fontId="9" fillId="0" borderId="4" xfId="1" applyNumberFormat="1" applyFont="1" applyBorder="1"/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8" xfId="0" quotePrefix="1" applyFont="1" applyBorder="1" applyAlignment="1">
      <alignment horizontal="left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0" borderId="9" xfId="0" applyFont="1" applyBorder="1"/>
    <xf numFmtId="0" fontId="14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7" xfId="0" quotePrefix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3" fillId="0" borderId="0" xfId="12" applyFont="1"/>
    <xf numFmtId="3" fontId="33" fillId="0" borderId="0" xfId="12" applyNumberFormat="1" applyFont="1"/>
    <xf numFmtId="0" fontId="34" fillId="0" borderId="0" xfId="12" applyFont="1"/>
    <xf numFmtId="0" fontId="27" fillId="0" borderId="0" xfId="12" applyFont="1"/>
    <xf numFmtId="0" fontId="5" fillId="0" borderId="0" xfId="12" quotePrefix="1" applyFont="1"/>
    <xf numFmtId="0" fontId="27" fillId="0" borderId="1" xfId="12" applyFont="1" applyBorder="1"/>
    <xf numFmtId="0" fontId="26" fillId="0" borderId="1" xfId="12" applyFont="1" applyBorder="1" applyAlignment="1">
      <alignment vertical="center"/>
    </xf>
    <xf numFmtId="190" fontId="27" fillId="3" borderId="1" xfId="12" applyNumberFormat="1" applyFont="1" applyFill="1" applyBorder="1" applyAlignment="1">
      <alignment horizontal="right" vertical="center"/>
    </xf>
    <xf numFmtId="0" fontId="26" fillId="3" borderId="1" xfId="12" applyFont="1" applyFill="1" applyBorder="1" applyAlignment="1">
      <alignment vertical="center"/>
    </xf>
    <xf numFmtId="190" fontId="27" fillId="4" borderId="1" xfId="12" applyNumberFormat="1" applyFont="1" applyFill="1" applyBorder="1" applyAlignment="1">
      <alignment horizontal="right" vertical="center"/>
    </xf>
    <xf numFmtId="0" fontId="26" fillId="4" borderId="1" xfId="12" applyFont="1" applyFill="1" applyBorder="1" applyAlignment="1">
      <alignment vertical="center"/>
    </xf>
    <xf numFmtId="190" fontId="27" fillId="5" borderId="1" xfId="12" applyNumberFormat="1" applyFont="1" applyFill="1" applyBorder="1" applyAlignment="1">
      <alignment horizontal="right" vertical="center"/>
    </xf>
    <xf numFmtId="0" fontId="26" fillId="5" borderId="1" xfId="12" applyFont="1" applyFill="1" applyBorder="1" applyAlignment="1">
      <alignment vertical="center"/>
    </xf>
    <xf numFmtId="190" fontId="27" fillId="6" borderId="1" xfId="12" applyNumberFormat="1" applyFont="1" applyFill="1" applyBorder="1" applyAlignment="1">
      <alignment horizontal="right" vertical="center"/>
    </xf>
    <xf numFmtId="0" fontId="26" fillId="6" borderId="1" xfId="12" applyFont="1" applyFill="1" applyBorder="1" applyAlignment="1">
      <alignment vertical="center"/>
    </xf>
    <xf numFmtId="190" fontId="27" fillId="0" borderId="0" xfId="12" applyNumberFormat="1" applyFont="1" applyBorder="1" applyAlignment="1">
      <alignment horizontal="right" vertical="center"/>
    </xf>
    <xf numFmtId="0" fontId="27" fillId="0" borderId="0" xfId="12" applyFont="1" applyBorder="1" applyAlignment="1">
      <alignment vertical="center"/>
    </xf>
    <xf numFmtId="190" fontId="27" fillId="3" borderId="0" xfId="12" applyNumberFormat="1" applyFont="1" applyFill="1" applyBorder="1" applyAlignment="1">
      <alignment horizontal="right" vertical="center"/>
    </xf>
    <xf numFmtId="0" fontId="27" fillId="3" borderId="0" xfId="12" applyFont="1" applyFill="1" applyBorder="1" applyAlignment="1">
      <alignment vertical="center"/>
    </xf>
    <xf numFmtId="190" fontId="27" fillId="4" borderId="0" xfId="12" applyNumberFormat="1" applyFont="1" applyFill="1" applyBorder="1" applyAlignment="1">
      <alignment horizontal="right" vertical="center"/>
    </xf>
    <xf numFmtId="0" fontId="27" fillId="4" borderId="0" xfId="12" applyFont="1" applyFill="1" applyBorder="1" applyAlignment="1">
      <alignment vertical="center"/>
    </xf>
    <xf numFmtId="190" fontId="27" fillId="5" borderId="0" xfId="12" applyNumberFormat="1" applyFont="1" applyFill="1" applyBorder="1" applyAlignment="1">
      <alignment horizontal="right" vertical="center"/>
    </xf>
    <xf numFmtId="0" fontId="27" fillId="5" borderId="0" xfId="12" applyFont="1" applyFill="1" applyBorder="1" applyAlignment="1">
      <alignment vertical="center"/>
    </xf>
    <xf numFmtId="190" fontId="27" fillId="6" borderId="0" xfId="12" applyNumberFormat="1" applyFont="1" applyFill="1" applyBorder="1" applyAlignment="1">
      <alignment horizontal="right" vertical="center"/>
    </xf>
    <xf numFmtId="0" fontId="27" fillId="6" borderId="0" xfId="12" applyFont="1" applyFill="1" applyBorder="1" applyAlignment="1">
      <alignment vertical="center"/>
    </xf>
    <xf numFmtId="0" fontId="27" fillId="0" borderId="0" xfId="12" applyFont="1" applyAlignment="1">
      <alignment vertical="center"/>
    </xf>
    <xf numFmtId="0" fontId="27" fillId="3" borderId="0" xfId="12" applyFont="1" applyFill="1" applyAlignment="1">
      <alignment vertical="center"/>
    </xf>
    <xf numFmtId="0" fontId="27" fillId="4" borderId="0" xfId="12" applyFont="1" applyFill="1" applyAlignment="1">
      <alignment vertical="center"/>
    </xf>
    <xf numFmtId="0" fontId="27" fillId="5" borderId="0" xfId="12" applyFont="1" applyFill="1" applyAlignment="1">
      <alignment vertical="center"/>
    </xf>
    <xf numFmtId="0" fontId="27" fillId="6" borderId="0" xfId="12" applyFont="1" applyFill="1" applyAlignment="1">
      <alignment vertical="center"/>
    </xf>
    <xf numFmtId="0" fontId="26" fillId="0" borderId="0" xfId="12" applyFont="1" applyAlignment="1">
      <alignment vertical="center"/>
    </xf>
    <xf numFmtId="190" fontId="35" fillId="0" borderId="0" xfId="12" applyNumberFormat="1" applyFont="1" applyBorder="1" applyAlignment="1">
      <alignment horizontal="right" vertical="center"/>
    </xf>
    <xf numFmtId="190" fontId="35" fillId="3" borderId="0" xfId="12" applyNumberFormat="1" applyFont="1" applyFill="1" applyBorder="1" applyAlignment="1">
      <alignment horizontal="right" vertical="center"/>
    </xf>
    <xf numFmtId="0" fontId="26" fillId="3" borderId="0" xfId="12" applyFont="1" applyFill="1" applyAlignment="1">
      <alignment vertical="center"/>
    </xf>
    <xf numFmtId="190" fontId="35" fillId="4" borderId="0" xfId="12" applyNumberFormat="1" applyFont="1" applyFill="1" applyBorder="1" applyAlignment="1">
      <alignment horizontal="right" vertical="center"/>
    </xf>
    <xf numFmtId="0" fontId="26" fillId="4" borderId="0" xfId="12" applyFont="1" applyFill="1" applyAlignment="1">
      <alignment vertical="center"/>
    </xf>
    <xf numFmtId="190" fontId="35" fillId="5" borderId="0" xfId="12" applyNumberFormat="1" applyFont="1" applyFill="1" applyBorder="1" applyAlignment="1">
      <alignment horizontal="right" vertical="center"/>
    </xf>
    <xf numFmtId="0" fontId="26" fillId="5" borderId="0" xfId="12" applyFont="1" applyFill="1" applyAlignment="1">
      <alignment vertical="center"/>
    </xf>
    <xf numFmtId="190" fontId="35" fillId="6" borderId="0" xfId="12" applyNumberFormat="1" applyFont="1" applyFill="1" applyBorder="1" applyAlignment="1">
      <alignment horizontal="right" vertical="center"/>
    </xf>
    <xf numFmtId="0" fontId="26" fillId="6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0" fontId="35" fillId="0" borderId="0" xfId="12" applyFont="1" applyBorder="1" applyAlignment="1">
      <alignment horizontal="center" vertical="center"/>
    </xf>
    <xf numFmtId="0" fontId="35" fillId="3" borderId="0" xfId="12" applyFont="1" applyFill="1" applyAlignment="1">
      <alignment vertical="center"/>
    </xf>
    <xf numFmtId="0" fontId="35" fillId="3" borderId="0" xfId="12" applyFont="1" applyFill="1" applyBorder="1" applyAlignment="1">
      <alignment horizontal="center" vertical="center"/>
    </xf>
    <xf numFmtId="0" fontId="35" fillId="4" borderId="0" xfId="12" applyFont="1" applyFill="1" applyAlignment="1">
      <alignment vertical="center"/>
    </xf>
    <xf numFmtId="0" fontId="35" fillId="4" borderId="0" xfId="12" applyFont="1" applyFill="1" applyBorder="1" applyAlignment="1">
      <alignment horizontal="center" vertical="center"/>
    </xf>
    <xf numFmtId="0" fontId="35" fillId="5" borderId="0" xfId="12" applyFont="1" applyFill="1" applyAlignment="1">
      <alignment vertical="center"/>
    </xf>
    <xf numFmtId="0" fontId="35" fillId="5" borderId="0" xfId="12" applyFont="1" applyFill="1" applyBorder="1" applyAlignment="1">
      <alignment horizontal="center" vertical="center"/>
    </xf>
    <xf numFmtId="0" fontId="35" fillId="6" borderId="0" xfId="12" applyFont="1" applyFill="1" applyAlignment="1">
      <alignment vertical="center"/>
    </xf>
    <xf numFmtId="0" fontId="35" fillId="6" borderId="0" xfId="12" applyFont="1" applyFill="1" applyBorder="1" applyAlignment="1">
      <alignment horizontal="center" vertical="center"/>
    </xf>
    <xf numFmtId="0" fontId="33" fillId="0" borderId="0" xfId="12" applyFont="1" applyAlignment="1">
      <alignment vertical="center"/>
    </xf>
    <xf numFmtId="0" fontId="35" fillId="0" borderId="0" xfId="12" applyFont="1" applyBorder="1" applyAlignment="1">
      <alignment horizontal="right"/>
    </xf>
    <xf numFmtId="0" fontId="35" fillId="0" borderId="0" xfId="12" applyFont="1" applyBorder="1"/>
    <xf numFmtId="0" fontId="35" fillId="3" borderId="0" xfId="12" applyFont="1" applyFill="1" applyBorder="1"/>
    <xf numFmtId="0" fontId="35" fillId="3" borderId="0" xfId="12" applyFont="1" applyFill="1" applyBorder="1" applyAlignment="1">
      <alignment horizontal="right"/>
    </xf>
    <xf numFmtId="0" fontId="35" fillId="3" borderId="0" xfId="12" applyFont="1" applyFill="1" applyBorder="1" applyAlignment="1">
      <alignment vertical="center"/>
    </xf>
    <xf numFmtId="0" fontId="35" fillId="4" borderId="0" xfId="12" applyFont="1" applyFill="1" applyBorder="1"/>
    <xf numFmtId="0" fontId="35" fillId="4" borderId="0" xfId="12" applyFont="1" applyFill="1" applyBorder="1" applyAlignment="1">
      <alignment horizontal="right"/>
    </xf>
    <xf numFmtId="0" fontId="35" fillId="4" borderId="0" xfId="12" applyFont="1" applyFill="1" applyBorder="1" applyAlignment="1">
      <alignment vertical="center"/>
    </xf>
    <xf numFmtId="0" fontId="35" fillId="5" borderId="0" xfId="12" applyFont="1" applyFill="1" applyBorder="1"/>
    <xf numFmtId="0" fontId="35" fillId="5" borderId="0" xfId="12" applyFont="1" applyFill="1" applyBorder="1" applyAlignment="1">
      <alignment horizontal="right"/>
    </xf>
    <xf numFmtId="0" fontId="35" fillId="5" borderId="0" xfId="12" applyFont="1" applyFill="1" applyBorder="1" applyAlignment="1">
      <alignment vertical="center"/>
    </xf>
    <xf numFmtId="0" fontId="35" fillId="6" borderId="0" xfId="12" applyFont="1" applyFill="1" applyBorder="1"/>
    <xf numFmtId="0" fontId="35" fillId="6" borderId="0" xfId="12" applyFont="1" applyFill="1" applyBorder="1" applyAlignment="1">
      <alignment horizontal="right"/>
    </xf>
    <xf numFmtId="0" fontId="35" fillId="6" borderId="0" xfId="12" applyFont="1" applyFill="1" applyBorder="1" applyAlignment="1">
      <alignment vertical="center"/>
    </xf>
    <xf numFmtId="0" fontId="26" fillId="0" borderId="0" xfId="12" applyFont="1" applyBorder="1" applyAlignment="1">
      <alignment vertical="center"/>
    </xf>
    <xf numFmtId="188" fontId="26" fillId="3" borderId="0" xfId="1" applyNumberFormat="1" applyFont="1" applyFill="1" applyBorder="1"/>
    <xf numFmtId="0" fontId="26" fillId="3" borderId="0" xfId="12" applyFont="1" applyFill="1" applyBorder="1" applyAlignment="1">
      <alignment vertical="center"/>
    </xf>
    <xf numFmtId="188" fontId="26" fillId="4" borderId="0" xfId="27" applyNumberFormat="1" applyFont="1" applyFill="1" applyBorder="1"/>
    <xf numFmtId="0" fontId="26" fillId="4" borderId="0" xfId="12" applyFont="1" applyFill="1" applyBorder="1" applyAlignment="1">
      <alignment vertical="center"/>
    </xf>
    <xf numFmtId="188" fontId="26" fillId="5" borderId="0" xfId="27" applyNumberFormat="1" applyFont="1" applyFill="1" applyBorder="1"/>
    <xf numFmtId="0" fontId="26" fillId="5" borderId="0" xfId="12" applyFont="1" applyFill="1" applyBorder="1" applyAlignment="1">
      <alignment vertical="center"/>
    </xf>
    <xf numFmtId="188" fontId="26" fillId="6" borderId="0" xfId="27" applyNumberFormat="1" applyFont="1" applyFill="1" applyBorder="1"/>
    <xf numFmtId="0" fontId="26" fillId="6" borderId="0" xfId="12" applyFont="1" applyFill="1" applyBorder="1" applyAlignment="1">
      <alignment vertical="center"/>
    </xf>
    <xf numFmtId="3" fontId="26" fillId="0" borderId="0" xfId="12" applyNumberFormat="1" applyFont="1" applyAlignment="1">
      <alignment vertical="center"/>
    </xf>
    <xf numFmtId="3" fontId="27" fillId="0" borderId="0" xfId="12" applyNumberFormat="1" applyFont="1" applyAlignment="1">
      <alignment vertical="center"/>
    </xf>
    <xf numFmtId="195" fontId="5" fillId="3" borderId="0" xfId="1" applyNumberFormat="1" applyFont="1" applyFill="1" applyAlignment="1">
      <alignment horizontal="right"/>
    </xf>
    <xf numFmtId="195" fontId="5" fillId="3" borderId="0" xfId="1" applyNumberFormat="1" applyFont="1" applyFill="1"/>
    <xf numFmtId="195" fontId="5" fillId="4" borderId="0" xfId="27" applyNumberFormat="1" applyFont="1" applyFill="1" applyAlignment="1">
      <alignment horizontal="right"/>
    </xf>
    <xf numFmtId="195" fontId="5" fillId="4" borderId="0" xfId="27" applyNumberFormat="1" applyFont="1" applyFill="1"/>
    <xf numFmtId="195" fontId="5" fillId="5" borderId="0" xfId="27" applyNumberFormat="1" applyFont="1" applyFill="1" applyAlignment="1">
      <alignment horizontal="right"/>
    </xf>
    <xf numFmtId="195" fontId="5" fillId="5" borderId="0" xfId="27" applyNumberFormat="1" applyFont="1" applyFill="1"/>
    <xf numFmtId="3" fontId="27" fillId="6" borderId="0" xfId="12" applyNumberFormat="1" applyFont="1" applyFill="1"/>
    <xf numFmtId="3" fontId="26" fillId="6" borderId="0" xfId="12" applyNumberFormat="1" applyFont="1" applyFill="1"/>
    <xf numFmtId="195" fontId="5" fillId="3" borderId="0" xfId="1" applyNumberFormat="1" applyFont="1" applyFill="1" applyBorder="1" applyAlignment="1">
      <alignment horizontal="right" vertical="center"/>
    </xf>
    <xf numFmtId="195" fontId="5" fillId="4" borderId="0" xfId="27" applyNumberFormat="1" applyFont="1" applyFill="1" applyBorder="1" applyAlignment="1">
      <alignment horizontal="right" vertical="center"/>
    </xf>
    <xf numFmtId="195" fontId="5" fillId="5" borderId="0" xfId="27" applyNumberFormat="1" applyFont="1" applyFill="1" applyBorder="1" applyAlignment="1">
      <alignment horizontal="right" vertical="center"/>
    </xf>
    <xf numFmtId="195" fontId="3" fillId="3" borderId="0" xfId="1" applyNumberFormat="1" applyFont="1" applyFill="1" applyAlignment="1">
      <alignment horizontal="right"/>
    </xf>
    <xf numFmtId="195" fontId="3" fillId="3" borderId="0" xfId="1" applyNumberFormat="1" applyFont="1" applyFill="1"/>
    <xf numFmtId="195" fontId="3" fillId="4" borderId="0" xfId="27" applyNumberFormat="1" applyFont="1" applyFill="1" applyAlignment="1">
      <alignment horizontal="right"/>
    </xf>
    <xf numFmtId="195" fontId="3" fillId="4" borderId="0" xfId="27" applyNumberFormat="1" applyFont="1" applyFill="1"/>
    <xf numFmtId="195" fontId="3" fillId="5" borderId="0" xfId="27" applyNumberFormat="1" applyFont="1" applyFill="1" applyAlignment="1">
      <alignment horizontal="right"/>
    </xf>
    <xf numFmtId="195" fontId="3" fillId="5" borderId="0" xfId="27" applyNumberFormat="1" applyFont="1" applyFill="1"/>
    <xf numFmtId="0" fontId="35" fillId="0" borderId="0" xfId="12" applyFont="1"/>
    <xf numFmtId="0" fontId="35" fillId="0" borderId="13" xfId="12" applyFont="1" applyBorder="1" applyAlignment="1">
      <alignment horizontal="right" vertical="center"/>
    </xf>
    <xf numFmtId="0" fontId="35" fillId="0" borderId="13" xfId="12" applyFont="1" applyBorder="1" applyAlignment="1">
      <alignment horizontal="center" vertical="center"/>
    </xf>
    <xf numFmtId="0" fontId="35" fillId="3" borderId="13" xfId="12" applyFont="1" applyFill="1" applyBorder="1" applyAlignment="1">
      <alignment horizontal="right" vertical="center"/>
    </xf>
    <xf numFmtId="0" fontId="35" fillId="3" borderId="13" xfId="12" applyFont="1" applyFill="1" applyBorder="1" applyAlignment="1">
      <alignment horizontal="center" vertical="center"/>
    </xf>
    <xf numFmtId="0" fontId="35" fillId="4" borderId="13" xfId="12" applyFont="1" applyFill="1" applyBorder="1" applyAlignment="1">
      <alignment horizontal="right" vertical="center"/>
    </xf>
    <xf numFmtId="0" fontId="35" fillId="4" borderId="13" xfId="12" applyFont="1" applyFill="1" applyBorder="1" applyAlignment="1">
      <alignment horizontal="center" vertical="center"/>
    </xf>
    <xf numFmtId="0" fontId="35" fillId="5" borderId="13" xfId="12" applyFont="1" applyFill="1" applyBorder="1" applyAlignment="1">
      <alignment horizontal="right" vertical="center"/>
    </xf>
    <xf numFmtId="0" fontId="35" fillId="5" borderId="13" xfId="12" applyFont="1" applyFill="1" applyBorder="1" applyAlignment="1">
      <alignment horizontal="center" vertical="center"/>
    </xf>
    <xf numFmtId="0" fontId="35" fillId="6" borderId="13" xfId="12" applyFont="1" applyFill="1" applyBorder="1" applyAlignment="1">
      <alignment horizontal="right" vertical="center"/>
    </xf>
    <xf numFmtId="0" fontId="35" fillId="6" borderId="13" xfId="12" applyFont="1" applyFill="1" applyBorder="1" applyAlignment="1">
      <alignment horizontal="center" vertical="center"/>
    </xf>
    <xf numFmtId="0" fontId="35" fillId="0" borderId="0" xfId="13" applyFont="1"/>
    <xf numFmtId="0" fontId="33" fillId="3" borderId="0" xfId="13" applyFont="1" applyFill="1"/>
    <xf numFmtId="0" fontId="35" fillId="3" borderId="0" xfId="13" applyFont="1" applyFill="1"/>
    <xf numFmtId="0" fontId="33" fillId="4" borderId="0" xfId="13" applyFont="1" applyFill="1"/>
    <xf numFmtId="0" fontId="35" fillId="4" borderId="0" xfId="13" applyFont="1" applyFill="1"/>
    <xf numFmtId="0" fontId="33" fillId="5" borderId="0" xfId="13" applyFont="1" applyFill="1"/>
    <xf numFmtId="0" fontId="35" fillId="5" borderId="0" xfId="13" applyFont="1" applyFill="1"/>
    <xf numFmtId="0" fontId="33" fillId="6" borderId="0" xfId="13" applyFont="1" applyFill="1"/>
    <xf numFmtId="0" fontId="35" fillId="6" borderId="0" xfId="13" applyFont="1" applyFill="1"/>
    <xf numFmtId="0" fontId="35" fillId="3" borderId="0" xfId="12" applyFont="1" applyFill="1"/>
    <xf numFmtId="0" fontId="35" fillId="4" borderId="0" xfId="12" applyFont="1" applyFill="1"/>
    <xf numFmtId="0" fontId="35" fillId="5" borderId="0" xfId="12" applyFont="1" applyFill="1"/>
    <xf numFmtId="0" fontId="35" fillId="6" borderId="0" xfId="12" applyFont="1" applyFill="1"/>
    <xf numFmtId="0" fontId="27" fillId="0" borderId="0" xfId="13" applyFont="1"/>
    <xf numFmtId="0" fontId="26" fillId="0" borderId="0" xfId="13" applyFont="1"/>
    <xf numFmtId="0" fontId="27" fillId="0" borderId="0" xfId="14" applyFont="1" applyAlignment="1">
      <alignment vertical="center"/>
    </xf>
    <xf numFmtId="0" fontId="26" fillId="0" borderId="0" xfId="14" applyFont="1" applyAlignment="1">
      <alignment vertical="center"/>
    </xf>
    <xf numFmtId="0" fontId="33" fillId="0" borderId="0" xfId="13" applyFont="1"/>
    <xf numFmtId="196" fontId="27" fillId="0" borderId="0" xfId="13" applyNumberFormat="1" applyFont="1"/>
    <xf numFmtId="196" fontId="33" fillId="0" borderId="0" xfId="13" applyNumberFormat="1" applyFont="1"/>
    <xf numFmtId="3" fontId="26" fillId="0" borderId="0" xfId="12" applyNumberFormat="1" applyFont="1"/>
    <xf numFmtId="195" fontId="3" fillId="0" borderId="0" xfId="30" applyNumberFormat="1" applyFont="1" applyAlignment="1">
      <alignment horizontal="right"/>
    </xf>
    <xf numFmtId="195" fontId="3" fillId="0" borderId="0" xfId="30" applyNumberFormat="1" applyFont="1"/>
    <xf numFmtId="0" fontId="5" fillId="0" borderId="0" xfId="13" quotePrefix="1" applyFont="1" applyBorder="1"/>
    <xf numFmtId="0" fontId="27" fillId="3" borderId="0" xfId="14" applyFont="1" applyFill="1" applyAlignment="1">
      <alignment vertical="center"/>
    </xf>
    <xf numFmtId="0" fontId="26" fillId="3" borderId="0" xfId="14" applyFont="1" applyFill="1" applyAlignment="1">
      <alignment vertical="center"/>
    </xf>
    <xf numFmtId="196" fontId="33" fillId="4" borderId="0" xfId="13" applyNumberFormat="1" applyFont="1" applyFill="1"/>
    <xf numFmtId="0" fontId="33" fillId="4" borderId="0" xfId="13" quotePrefix="1" applyFont="1" applyFill="1" applyBorder="1"/>
    <xf numFmtId="196" fontId="27" fillId="5" borderId="0" xfId="13" applyNumberFormat="1" applyFont="1" applyFill="1"/>
    <xf numFmtId="0" fontId="26" fillId="5" borderId="0" xfId="13" applyFont="1" applyFill="1"/>
    <xf numFmtId="196" fontId="27" fillId="6" borderId="0" xfId="13" applyNumberFormat="1" applyFont="1" applyFill="1"/>
    <xf numFmtId="0" fontId="5" fillId="6" borderId="0" xfId="13" quotePrefix="1" applyFont="1" applyFill="1" applyBorder="1"/>
    <xf numFmtId="0" fontId="33" fillId="3" borderId="0" xfId="13" applyFont="1" applyFill="1" applyAlignment="1">
      <alignment vertical="center"/>
    </xf>
    <xf numFmtId="0" fontId="5" fillId="3" borderId="0" xfId="13" quotePrefix="1" applyFont="1" applyFill="1" applyAlignment="1">
      <alignment vertical="center"/>
    </xf>
    <xf numFmtId="0" fontId="27" fillId="4" borderId="0" xfId="13" applyFont="1" applyFill="1"/>
    <xf numFmtId="0" fontId="26" fillId="4" borderId="0" xfId="13" applyFont="1" applyFill="1"/>
    <xf numFmtId="0" fontId="27" fillId="5" borderId="0" xfId="13" applyFont="1" applyFill="1"/>
    <xf numFmtId="0" fontId="27" fillId="6" borderId="0" xfId="13" applyFont="1" applyFill="1"/>
    <xf numFmtId="0" fontId="26" fillId="6" borderId="0" xfId="13" applyFont="1" applyFill="1"/>
    <xf numFmtId="0" fontId="27" fillId="0" borderId="1" xfId="13" applyFont="1" applyBorder="1"/>
    <xf numFmtId="0" fontId="27" fillId="0" borderId="15" xfId="13" applyFont="1" applyBorder="1"/>
    <xf numFmtId="196" fontId="5" fillId="3" borderId="1" xfId="14" applyNumberFormat="1" applyFont="1" applyFill="1" applyBorder="1" applyAlignment="1">
      <alignment horizontal="right" vertical="center"/>
    </xf>
    <xf numFmtId="0" fontId="27" fillId="3" borderId="15" xfId="14" applyFont="1" applyFill="1" applyBorder="1" applyAlignment="1">
      <alignment vertical="center"/>
    </xf>
    <xf numFmtId="0" fontId="27" fillId="4" borderId="15" xfId="13" applyFont="1" applyFill="1" applyBorder="1"/>
    <xf numFmtId="0" fontId="33" fillId="5" borderId="15" xfId="13" applyFont="1" applyFill="1" applyBorder="1"/>
    <xf numFmtId="0" fontId="27" fillId="6" borderId="15" xfId="13" applyFont="1" applyFill="1" applyBorder="1"/>
    <xf numFmtId="0" fontId="27" fillId="0" borderId="0" xfId="12" applyFont="1" applyAlignment="1">
      <alignment horizontal="right"/>
    </xf>
    <xf numFmtId="0" fontId="27" fillId="0" borderId="0" xfId="12" applyFont="1" applyBorder="1" applyAlignment="1">
      <alignment horizontal="right"/>
    </xf>
    <xf numFmtId="0" fontId="27" fillId="0" borderId="0" xfId="13" applyFont="1" applyBorder="1" applyAlignment="1" applyProtection="1">
      <alignment horizontal="left" vertical="center"/>
    </xf>
    <xf numFmtId="196" fontId="26" fillId="3" borderId="0" xfId="1" applyNumberFormat="1" applyFont="1" applyFill="1" applyBorder="1" applyAlignment="1" applyProtection="1">
      <alignment horizontal="right" vertical="center"/>
    </xf>
    <xf numFmtId="0" fontId="27" fillId="3" borderId="0" xfId="14" applyFont="1" applyFill="1" applyBorder="1" applyAlignment="1" applyProtection="1">
      <alignment horizontal="left" vertical="center"/>
    </xf>
    <xf numFmtId="196" fontId="26" fillId="4" borderId="0" xfId="29" applyNumberFormat="1" applyFont="1" applyFill="1" applyBorder="1" applyAlignment="1" applyProtection="1">
      <alignment horizontal="right"/>
    </xf>
    <xf numFmtId="0" fontId="27" fillId="4" borderId="0" xfId="13" applyFont="1" applyFill="1" applyBorder="1" applyAlignment="1" applyProtection="1">
      <alignment horizontal="left" vertical="center"/>
    </xf>
    <xf numFmtId="196" fontId="35" fillId="5" borderId="0" xfId="29" applyNumberFormat="1" applyFont="1" applyFill="1" applyBorder="1" applyAlignment="1" applyProtection="1">
      <alignment horizontal="right"/>
    </xf>
    <xf numFmtId="0" fontId="33" fillId="5" borderId="0" xfId="13" applyFont="1" applyFill="1" applyBorder="1" applyAlignment="1" applyProtection="1">
      <alignment horizontal="left" vertical="center"/>
    </xf>
    <xf numFmtId="195" fontId="27" fillId="6" borderId="0" xfId="29" applyNumberFormat="1" applyFont="1" applyFill="1" applyBorder="1" applyAlignment="1" applyProtection="1">
      <alignment horizontal="right"/>
    </xf>
    <xf numFmtId="196" fontId="27" fillId="6" borderId="0" xfId="29" applyNumberFormat="1" applyFont="1" applyFill="1" applyBorder="1" applyAlignment="1" applyProtection="1">
      <alignment horizontal="right"/>
    </xf>
    <xf numFmtId="0" fontId="27" fillId="6" borderId="0" xfId="13" applyFont="1" applyFill="1" applyBorder="1" applyAlignment="1" applyProtection="1">
      <alignment horizontal="left" vertical="center"/>
    </xf>
    <xf numFmtId="197" fontId="27" fillId="0" borderId="0" xfId="13" applyNumberFormat="1" applyFont="1" applyBorder="1" applyAlignment="1" applyProtection="1">
      <alignment horizontal="left" vertical="center"/>
    </xf>
    <xf numFmtId="197" fontId="27" fillId="3" borderId="0" xfId="14" applyNumberFormat="1" applyFont="1" applyFill="1" applyBorder="1" applyAlignment="1" applyProtection="1">
      <alignment horizontal="left" vertical="center"/>
    </xf>
    <xf numFmtId="197" fontId="27" fillId="4" borderId="0" xfId="13" applyNumberFormat="1" applyFont="1" applyFill="1" applyBorder="1" applyAlignment="1" applyProtection="1">
      <alignment horizontal="left" vertical="center"/>
    </xf>
    <xf numFmtId="197" fontId="33" fillId="5" borderId="0" xfId="13" applyNumberFormat="1" applyFont="1" applyFill="1" applyBorder="1" applyAlignment="1" applyProtection="1">
      <alignment horizontal="left" vertical="center"/>
    </xf>
    <xf numFmtId="197" fontId="27" fillId="6" borderId="0" xfId="13" applyNumberFormat="1" applyFont="1" applyFill="1" applyBorder="1" applyAlignment="1" applyProtection="1">
      <alignment horizontal="left" vertical="center"/>
    </xf>
    <xf numFmtId="0" fontId="27" fillId="0" borderId="0" xfId="13" applyFont="1" applyAlignment="1" applyProtection="1">
      <alignment horizontal="left" vertical="center"/>
    </xf>
    <xf numFmtId="0" fontId="27" fillId="3" borderId="0" xfId="14" applyFont="1" applyFill="1" applyAlignment="1" applyProtection="1">
      <alignment horizontal="left" vertical="center"/>
    </xf>
    <xf numFmtId="0" fontId="27" fillId="4" borderId="0" xfId="13" applyFont="1" applyFill="1" applyAlignment="1" applyProtection="1">
      <alignment horizontal="left" vertical="center"/>
    </xf>
    <xf numFmtId="0" fontId="33" fillId="5" borderId="0" xfId="13" applyFont="1" applyFill="1" applyAlignment="1" applyProtection="1">
      <alignment horizontal="left" vertical="center"/>
    </xf>
    <xf numFmtId="0" fontId="27" fillId="6" borderId="0" xfId="13" applyFont="1" applyFill="1" applyAlignment="1" applyProtection="1">
      <alignment horizontal="left" vertical="center"/>
    </xf>
    <xf numFmtId="0" fontId="36" fillId="0" borderId="0" xfId="13" applyFont="1" applyBorder="1" applyAlignment="1">
      <alignment vertical="center"/>
    </xf>
    <xf numFmtId="0" fontId="36" fillId="3" borderId="0" xfId="14" applyFont="1" applyFill="1" applyBorder="1" applyAlignment="1">
      <alignment vertical="center"/>
    </xf>
    <xf numFmtId="0" fontId="36" fillId="4" borderId="0" xfId="13" applyFont="1" applyFill="1" applyBorder="1" applyAlignment="1">
      <alignment vertical="center"/>
    </xf>
    <xf numFmtId="0" fontId="37" fillId="5" borderId="0" xfId="13" applyFont="1" applyFill="1" applyBorder="1" applyAlignment="1">
      <alignment vertical="center"/>
    </xf>
    <xf numFmtId="0" fontId="36" fillId="6" borderId="0" xfId="13" applyFont="1" applyFill="1" applyBorder="1" applyAlignment="1">
      <alignment vertical="center"/>
    </xf>
    <xf numFmtId="196" fontId="26" fillId="0" borderId="0" xfId="1" applyNumberFormat="1" applyFont="1" applyFill="1" applyBorder="1" applyAlignment="1" applyProtection="1">
      <alignment horizontal="right" vertical="center"/>
    </xf>
    <xf numFmtId="0" fontId="26" fillId="0" borderId="0" xfId="13" applyFont="1" applyBorder="1" applyAlignment="1">
      <alignment horizontal="center" vertical="center"/>
    </xf>
    <xf numFmtId="0" fontId="26" fillId="3" borderId="0" xfId="14" applyFont="1" applyFill="1" applyBorder="1" applyAlignment="1">
      <alignment horizontal="center" vertical="center"/>
    </xf>
    <xf numFmtId="196" fontId="26" fillId="4" borderId="0" xfId="29" applyNumberFormat="1" applyFont="1" applyFill="1" applyBorder="1" applyAlignment="1" applyProtection="1">
      <alignment horizontal="right" vertical="center"/>
    </xf>
    <xf numFmtId="0" fontId="26" fillId="4" borderId="0" xfId="13" applyFont="1" applyFill="1" applyBorder="1" applyAlignment="1">
      <alignment horizontal="center" vertical="center"/>
    </xf>
    <xf numFmtId="196" fontId="35" fillId="5" borderId="0" xfId="29" applyNumberFormat="1" applyFont="1" applyFill="1" applyBorder="1" applyAlignment="1" applyProtection="1">
      <alignment horizontal="right" vertical="center"/>
    </xf>
    <xf numFmtId="0" fontId="35" fillId="5" borderId="0" xfId="13" applyFont="1" applyFill="1" applyBorder="1" applyAlignment="1">
      <alignment horizontal="center" vertical="center"/>
    </xf>
    <xf numFmtId="196" fontId="26" fillId="6" borderId="0" xfId="29" applyNumberFormat="1" applyFont="1" applyFill="1" applyBorder="1" applyAlignment="1" applyProtection="1">
      <alignment horizontal="right" vertical="center"/>
    </xf>
    <xf numFmtId="0" fontId="26" fillId="6" borderId="0" xfId="13" applyFont="1" applyFill="1" applyBorder="1" applyAlignment="1">
      <alignment horizontal="center" vertical="center"/>
    </xf>
    <xf numFmtId="197" fontId="27" fillId="0" borderId="0" xfId="13" applyNumberFormat="1" applyFont="1" applyAlignment="1">
      <alignment vertical="center"/>
    </xf>
    <xf numFmtId="196" fontId="26" fillId="6" borderId="0" xfId="29" applyNumberFormat="1" applyFont="1" applyFill="1" applyBorder="1" applyAlignment="1" applyProtection="1">
      <alignment horizontal="right"/>
    </xf>
    <xf numFmtId="0" fontId="26" fillId="0" borderId="0" xfId="14" applyFont="1" applyBorder="1" applyAlignment="1">
      <alignment horizontal="center" vertical="center"/>
    </xf>
    <xf numFmtId="0" fontId="26" fillId="3" borderId="0" xfId="14" applyFont="1" applyFill="1" applyBorder="1" applyAlignment="1">
      <alignment horizontal="center" vertical="center"/>
    </xf>
    <xf numFmtId="0" fontId="26" fillId="4" borderId="0" xfId="13" applyFont="1" applyFill="1" applyBorder="1" applyAlignment="1">
      <alignment horizontal="center"/>
    </xf>
    <xf numFmtId="0" fontId="35" fillId="5" borderId="0" xfId="13" applyFont="1" applyFill="1" applyBorder="1" applyAlignment="1">
      <alignment horizontal="center"/>
    </xf>
    <xf numFmtId="0" fontId="26" fillId="6" borderId="0" xfId="13" applyFont="1" applyFill="1" applyBorder="1" applyAlignment="1">
      <alignment horizontal="center"/>
    </xf>
    <xf numFmtId="0" fontId="27" fillId="0" borderId="0" xfId="13" applyFont="1" applyAlignment="1">
      <alignment vertical="center"/>
    </xf>
    <xf numFmtId="3" fontId="27" fillId="0" borderId="0" xfId="13" applyNumberFormat="1" applyFont="1" applyAlignment="1">
      <alignment vertical="center"/>
    </xf>
    <xf numFmtId="195" fontId="5" fillId="3" borderId="0" xfId="14" applyNumberFormat="1" applyFont="1" applyFill="1" applyBorder="1" applyAlignment="1">
      <alignment horizontal="right" vertical="center"/>
    </xf>
    <xf numFmtId="193" fontId="5" fillId="4" borderId="0" xfId="14" applyNumberFormat="1" applyFont="1" applyFill="1" applyBorder="1" applyAlignment="1">
      <alignment horizontal="right" vertical="center"/>
    </xf>
    <xf numFmtId="195" fontId="27" fillId="4" borderId="0" xfId="29" applyNumberFormat="1" applyFont="1" applyFill="1" applyBorder="1" applyAlignment="1" applyProtection="1">
      <alignment horizontal="right" vertical="center"/>
    </xf>
    <xf numFmtId="195" fontId="33" fillId="5" borderId="0" xfId="29" applyNumberFormat="1" applyFont="1" applyFill="1" applyBorder="1" applyAlignment="1" applyProtection="1">
      <alignment horizontal="right" vertical="center"/>
    </xf>
    <xf numFmtId="191" fontId="27" fillId="6" borderId="0" xfId="1" applyNumberFormat="1" applyFont="1" applyFill="1" applyAlignment="1">
      <alignment horizontal="right"/>
    </xf>
    <xf numFmtId="193" fontId="5" fillId="3" borderId="0" xfId="14" applyNumberFormat="1" applyFont="1" applyFill="1" applyBorder="1" applyAlignment="1">
      <alignment horizontal="right" vertical="center"/>
    </xf>
    <xf numFmtId="195" fontId="5" fillId="4" borderId="0" xfId="14" applyNumberFormat="1" applyFont="1" applyFill="1" applyBorder="1" applyAlignment="1">
      <alignment horizontal="right" vertical="center"/>
    </xf>
    <xf numFmtId="193" fontId="33" fillId="5" borderId="0" xfId="14" applyNumberFormat="1" applyFont="1" applyFill="1" applyBorder="1" applyAlignment="1">
      <alignment horizontal="right" vertical="center"/>
    </xf>
    <xf numFmtId="195" fontId="33" fillId="5" borderId="0" xfId="14" applyNumberFormat="1" applyFont="1" applyFill="1" applyBorder="1" applyAlignment="1">
      <alignment horizontal="right" vertical="center"/>
    </xf>
    <xf numFmtId="3" fontId="27" fillId="0" borderId="0" xfId="12" applyNumberFormat="1" applyFont="1" applyAlignment="1">
      <alignment horizontal="right"/>
    </xf>
    <xf numFmtId="195" fontId="27" fillId="3" borderId="0" xfId="1" applyNumberFormat="1" applyFont="1" applyFill="1" applyBorder="1" applyAlignment="1" applyProtection="1">
      <alignment horizontal="right" vertical="center"/>
    </xf>
    <xf numFmtId="191" fontId="27" fillId="6" borderId="0" xfId="1" applyNumberFormat="1" applyFont="1" applyFill="1"/>
    <xf numFmtId="0" fontId="26" fillId="0" borderId="0" xfId="13" applyFont="1" applyAlignment="1">
      <alignment horizontal="center" vertical="center"/>
    </xf>
    <xf numFmtId="193" fontId="27" fillId="3" borderId="0" xfId="1" applyNumberFormat="1" applyFont="1" applyFill="1" applyBorder="1" applyAlignment="1" applyProtection="1">
      <alignment horizontal="right" vertical="center"/>
    </xf>
    <xf numFmtId="193" fontId="26" fillId="3" borderId="0" xfId="1" applyNumberFormat="1" applyFont="1" applyFill="1" applyBorder="1" applyAlignment="1" applyProtection="1">
      <alignment horizontal="right" vertical="center"/>
    </xf>
    <xf numFmtId="195" fontId="26" fillId="3" borderId="0" xfId="1" applyNumberFormat="1" applyFont="1" applyFill="1" applyBorder="1" applyAlignment="1" applyProtection="1">
      <alignment horizontal="right" vertical="center"/>
    </xf>
    <xf numFmtId="0" fontId="26" fillId="3" borderId="0" xfId="14" applyFont="1" applyFill="1" applyAlignment="1">
      <alignment horizontal="center" vertical="center"/>
    </xf>
    <xf numFmtId="193" fontId="27" fillId="4" borderId="0" xfId="29" applyNumberFormat="1" applyFont="1" applyFill="1" applyBorder="1" applyAlignment="1" applyProtection="1">
      <alignment horizontal="right" vertical="center"/>
    </xf>
    <xf numFmtId="193" fontId="26" fillId="4" borderId="0" xfId="29" applyNumberFormat="1" applyFont="1" applyFill="1" applyBorder="1" applyAlignment="1" applyProtection="1">
      <alignment horizontal="right" vertical="center"/>
    </xf>
    <xf numFmtId="195" fontId="26" fillId="4" borderId="0" xfId="29" applyNumberFormat="1" applyFont="1" applyFill="1" applyBorder="1" applyAlignment="1" applyProtection="1">
      <alignment horizontal="right" vertical="center"/>
    </xf>
    <xf numFmtId="0" fontId="26" fillId="4" borderId="0" xfId="13" applyFont="1" applyFill="1" applyAlignment="1">
      <alignment horizontal="center" vertical="center"/>
    </xf>
    <xf numFmtId="193" fontId="33" fillId="5" borderId="0" xfId="29" applyNumberFormat="1" applyFont="1" applyFill="1" applyBorder="1" applyAlignment="1" applyProtection="1">
      <alignment horizontal="right" vertical="center"/>
    </xf>
    <xf numFmtId="193" fontId="35" fillId="5" borderId="0" xfId="29" applyNumberFormat="1" applyFont="1" applyFill="1" applyBorder="1" applyAlignment="1" applyProtection="1">
      <alignment horizontal="right" vertical="center"/>
    </xf>
    <xf numFmtId="195" fontId="35" fillId="5" borderId="0" xfId="29" applyNumberFormat="1" applyFont="1" applyFill="1" applyBorder="1" applyAlignment="1" applyProtection="1">
      <alignment horizontal="right" vertical="center"/>
    </xf>
    <xf numFmtId="0" fontId="35" fillId="5" borderId="0" xfId="13" applyFont="1" applyFill="1" applyAlignment="1">
      <alignment horizontal="center" vertical="center"/>
    </xf>
    <xf numFmtId="0" fontId="26" fillId="6" borderId="0" xfId="13" applyFont="1" applyFill="1" applyAlignment="1">
      <alignment horizontal="center" vertical="center"/>
    </xf>
    <xf numFmtId="191" fontId="26" fillId="6" borderId="0" xfId="1" applyNumberFormat="1" applyFont="1" applyFill="1" applyAlignment="1">
      <alignment horizontal="right"/>
    </xf>
    <xf numFmtId="0" fontId="26" fillId="0" borderId="16" xfId="14" applyFont="1" applyBorder="1" applyAlignment="1">
      <alignment horizontal="center" vertical="center"/>
    </xf>
    <xf numFmtId="0" fontId="26" fillId="3" borderId="16" xfId="14" applyFont="1" applyFill="1" applyBorder="1" applyAlignment="1">
      <alignment horizontal="center" vertical="center"/>
    </xf>
    <xf numFmtId="0" fontId="26" fillId="4" borderId="16" xfId="14" applyFont="1" applyFill="1" applyBorder="1" applyAlignment="1">
      <alignment horizontal="center" vertical="center"/>
    </xf>
    <xf numFmtId="0" fontId="26" fillId="4" borderId="0" xfId="14" applyFont="1" applyFill="1" applyAlignment="1">
      <alignment vertical="center"/>
    </xf>
    <xf numFmtId="0" fontId="35" fillId="5" borderId="16" xfId="14" applyFont="1" applyFill="1" applyBorder="1" applyAlignment="1">
      <alignment horizontal="center" vertical="center"/>
    </xf>
    <xf numFmtId="0" fontId="35" fillId="5" borderId="0" xfId="14" applyFont="1" applyFill="1" applyAlignment="1">
      <alignment vertical="center"/>
    </xf>
    <xf numFmtId="0" fontId="26" fillId="6" borderId="16" xfId="14" applyFont="1" applyFill="1" applyBorder="1" applyAlignment="1">
      <alignment horizontal="center" vertical="center"/>
    </xf>
    <xf numFmtId="0" fontId="26" fillId="6" borderId="0" xfId="14" applyFont="1" applyFill="1" applyAlignment="1">
      <alignment vertical="center"/>
    </xf>
    <xf numFmtId="0" fontId="26" fillId="0" borderId="17" xfId="14" applyFont="1" applyBorder="1" applyAlignment="1">
      <alignment horizontal="right" vertical="center"/>
    </xf>
    <xf numFmtId="0" fontId="26" fillId="0" borderId="17" xfId="14" applyFont="1" applyBorder="1" applyAlignment="1">
      <alignment horizontal="center" vertical="center"/>
    </xf>
    <xf numFmtId="0" fontId="26" fillId="3" borderId="17" xfId="14" applyFont="1" applyFill="1" applyBorder="1" applyAlignment="1">
      <alignment horizontal="right" vertical="center"/>
    </xf>
    <xf numFmtId="0" fontId="26" fillId="3" borderId="17" xfId="14" applyFont="1" applyFill="1" applyBorder="1" applyAlignment="1">
      <alignment horizontal="center" vertical="center"/>
    </xf>
    <xf numFmtId="0" fontId="26" fillId="4" borderId="17" xfId="14" applyFont="1" applyFill="1" applyBorder="1" applyAlignment="1">
      <alignment horizontal="right" vertical="center"/>
    </xf>
    <xf numFmtId="0" fontId="26" fillId="4" borderId="17" xfId="14" applyFont="1" applyFill="1" applyBorder="1" applyAlignment="1">
      <alignment horizontal="center" vertical="center"/>
    </xf>
    <xf numFmtId="0" fontId="35" fillId="5" borderId="17" xfId="14" applyFont="1" applyFill="1" applyBorder="1" applyAlignment="1">
      <alignment horizontal="right" vertical="center"/>
    </xf>
    <xf numFmtId="0" fontId="35" fillId="5" borderId="17" xfId="14" applyFont="1" applyFill="1" applyBorder="1" applyAlignment="1">
      <alignment horizontal="center" vertical="center"/>
    </xf>
    <xf numFmtId="0" fontId="26" fillId="6" borderId="17" xfId="14" applyFont="1" applyFill="1" applyBorder="1" applyAlignment="1">
      <alignment horizontal="right" vertical="center"/>
    </xf>
    <xf numFmtId="0" fontId="26" fillId="6" borderId="17" xfId="14" applyFont="1" applyFill="1" applyBorder="1" applyAlignment="1">
      <alignment horizontal="center" vertical="center"/>
    </xf>
    <xf numFmtId="0" fontId="27" fillId="0" borderId="1" xfId="13" applyFont="1" applyBorder="1" applyAlignment="1">
      <alignment vertical="center"/>
    </xf>
    <xf numFmtId="0" fontId="27" fillId="0" borderId="15" xfId="13" applyFont="1" applyBorder="1" applyAlignment="1">
      <alignment vertical="center"/>
    </xf>
    <xf numFmtId="0" fontId="27" fillId="3" borderId="15" xfId="13" applyFont="1" applyFill="1" applyBorder="1" applyAlignment="1">
      <alignment vertical="center"/>
    </xf>
    <xf numFmtId="0" fontId="27" fillId="4" borderId="15" xfId="13" applyFont="1" applyFill="1" applyBorder="1" applyAlignment="1">
      <alignment vertical="center"/>
    </xf>
    <xf numFmtId="0" fontId="27" fillId="5" borderId="15" xfId="13" applyFont="1" applyFill="1" applyBorder="1" applyAlignment="1">
      <alignment vertical="center"/>
    </xf>
    <xf numFmtId="0" fontId="27" fillId="6" borderId="15" xfId="13" applyFont="1" applyFill="1" applyBorder="1" applyAlignment="1">
      <alignment vertical="center"/>
    </xf>
    <xf numFmtId="196" fontId="27" fillId="0" borderId="0" xfId="13" applyNumberFormat="1" applyFont="1" applyAlignment="1">
      <alignment horizontal="right"/>
    </xf>
    <xf numFmtId="196" fontId="27" fillId="3" borderId="0" xfId="13" applyNumberFormat="1" applyFont="1" applyFill="1" applyAlignment="1">
      <alignment horizontal="right"/>
    </xf>
    <xf numFmtId="0" fontId="27" fillId="3" borderId="0" xfId="13" applyFont="1" applyFill="1" applyBorder="1" applyAlignment="1" applyProtection="1">
      <alignment horizontal="left" vertical="center"/>
    </xf>
    <xf numFmtId="196" fontId="27" fillId="4" borderId="0" xfId="13" applyNumberFormat="1" applyFont="1" applyFill="1" applyAlignment="1">
      <alignment horizontal="right"/>
    </xf>
    <xf numFmtId="196" fontId="27" fillId="5" borderId="0" xfId="13" applyNumberFormat="1" applyFont="1" applyFill="1" applyAlignment="1">
      <alignment horizontal="right"/>
    </xf>
    <xf numFmtId="0" fontId="27" fillId="5" borderId="0" xfId="13" applyFont="1" applyFill="1" applyBorder="1" applyAlignment="1" applyProtection="1">
      <alignment horizontal="left" vertical="center"/>
    </xf>
    <xf numFmtId="196" fontId="27" fillId="6" borderId="0" xfId="13" applyNumberFormat="1" applyFont="1" applyFill="1" applyAlignment="1">
      <alignment horizontal="right"/>
    </xf>
    <xf numFmtId="0" fontId="26" fillId="0" borderId="0" xfId="12" applyFont="1" applyAlignment="1">
      <alignment horizontal="right"/>
    </xf>
    <xf numFmtId="196" fontId="26" fillId="3" borderId="0" xfId="31" applyNumberFormat="1" applyFont="1" applyFill="1" applyBorder="1" applyAlignment="1" applyProtection="1">
      <alignment horizontal="right" vertical="center"/>
    </xf>
    <xf numFmtId="0" fontId="27" fillId="3" borderId="0" xfId="13" applyFont="1" applyFill="1" applyAlignment="1" applyProtection="1">
      <alignment horizontal="left" vertical="center"/>
    </xf>
    <xf numFmtId="196" fontId="26" fillId="4" borderId="0" xfId="31" applyNumberFormat="1" applyFont="1" applyFill="1" applyBorder="1" applyAlignment="1" applyProtection="1">
      <alignment horizontal="right" vertical="center"/>
    </xf>
    <xf numFmtId="196" fontId="26" fillId="5" borderId="0" xfId="31" applyNumberFormat="1" applyFont="1" applyFill="1" applyBorder="1" applyAlignment="1" applyProtection="1">
      <alignment horizontal="right" vertical="center"/>
    </xf>
    <xf numFmtId="0" fontId="27" fillId="5" borderId="0" xfId="13" applyFont="1" applyFill="1" applyAlignment="1" applyProtection="1">
      <alignment horizontal="left" vertical="center"/>
    </xf>
    <xf numFmtId="196" fontId="27" fillId="6" borderId="0" xfId="31" applyNumberFormat="1" applyFont="1" applyFill="1" applyBorder="1" applyAlignment="1" applyProtection="1">
      <alignment horizontal="right" vertical="center"/>
    </xf>
    <xf numFmtId="0" fontId="38" fillId="0" borderId="0" xfId="12" applyFont="1"/>
    <xf numFmtId="196" fontId="27" fillId="6" borderId="0" xfId="31" applyNumberFormat="1" applyFont="1" applyFill="1" applyBorder="1" applyAlignment="1" applyProtection="1">
      <alignment vertical="center"/>
    </xf>
    <xf numFmtId="0" fontId="27" fillId="0" borderId="0" xfId="13" applyFont="1" applyAlignment="1" applyProtection="1">
      <alignment vertical="center"/>
    </xf>
    <xf numFmtId="0" fontId="27" fillId="3" borderId="0" xfId="13" applyFont="1" applyFill="1" applyAlignment="1" applyProtection="1">
      <alignment vertical="center"/>
    </xf>
    <xf numFmtId="0" fontId="27" fillId="4" borderId="0" xfId="13" applyFont="1" applyFill="1" applyAlignment="1" applyProtection="1">
      <alignment vertical="center"/>
    </xf>
    <xf numFmtId="0" fontId="27" fillId="5" borderId="0" xfId="13" applyFont="1" applyFill="1" applyAlignment="1" applyProtection="1">
      <alignment vertical="center"/>
    </xf>
    <xf numFmtId="0" fontId="27" fillId="6" borderId="0" xfId="13" applyFont="1" applyFill="1" applyAlignment="1" applyProtection="1">
      <alignment vertical="center"/>
    </xf>
    <xf numFmtId="190" fontId="26" fillId="0" borderId="0" xfId="12" applyNumberFormat="1" applyFont="1" applyAlignment="1">
      <alignment horizontal="right"/>
    </xf>
    <xf numFmtId="196" fontId="27" fillId="0" borderId="0" xfId="13" applyNumberFormat="1" applyFont="1" applyAlignment="1">
      <alignment vertical="center"/>
    </xf>
    <xf numFmtId="196" fontId="27" fillId="3" borderId="0" xfId="13" applyNumberFormat="1" applyFont="1" applyFill="1" applyAlignment="1">
      <alignment vertical="center"/>
    </xf>
    <xf numFmtId="196" fontId="27" fillId="4" borderId="0" xfId="13" applyNumberFormat="1" applyFont="1" applyFill="1" applyAlignment="1">
      <alignment vertical="center"/>
    </xf>
    <xf numFmtId="196" fontId="27" fillId="5" borderId="0" xfId="13" applyNumberFormat="1" applyFont="1" applyFill="1" applyAlignment="1">
      <alignment vertical="center"/>
    </xf>
    <xf numFmtId="196" fontId="27" fillId="6" borderId="0" xfId="13" applyNumberFormat="1" applyFont="1" applyFill="1" applyAlignment="1">
      <alignment vertical="center"/>
    </xf>
    <xf numFmtId="0" fontId="26" fillId="0" borderId="0" xfId="13" applyFont="1" applyAlignment="1">
      <alignment vertical="center"/>
    </xf>
    <xf numFmtId="196" fontId="26" fillId="0" borderId="0" xfId="13" applyNumberFormat="1" applyFont="1" applyAlignment="1">
      <alignment horizontal="right" vertical="center"/>
    </xf>
    <xf numFmtId="2" fontId="26" fillId="0" borderId="0" xfId="13" applyNumberFormat="1" applyFont="1" applyAlignment="1">
      <alignment horizontal="center" vertical="center"/>
    </xf>
    <xf numFmtId="196" fontId="26" fillId="3" borderId="0" xfId="13" applyNumberFormat="1" applyFont="1" applyFill="1" applyAlignment="1">
      <alignment horizontal="right" vertical="center"/>
    </xf>
    <xf numFmtId="2" fontId="26" fillId="3" borderId="0" xfId="13" applyNumberFormat="1" applyFont="1" applyFill="1" applyAlignment="1">
      <alignment horizontal="center" vertical="center"/>
    </xf>
    <xf numFmtId="196" fontId="26" fillId="4" borderId="0" xfId="13" applyNumberFormat="1" applyFont="1" applyFill="1" applyAlignment="1">
      <alignment horizontal="right" vertical="center"/>
    </xf>
    <xf numFmtId="2" fontId="26" fillId="4" borderId="0" xfId="13" applyNumberFormat="1" applyFont="1" applyFill="1" applyAlignment="1">
      <alignment horizontal="center" vertical="center"/>
    </xf>
    <xf numFmtId="196" fontId="26" fillId="5" borderId="0" xfId="13" applyNumberFormat="1" applyFont="1" applyFill="1" applyAlignment="1">
      <alignment horizontal="right" vertical="center"/>
    </xf>
    <xf numFmtId="2" fontId="26" fillId="5" borderId="0" xfId="13" applyNumberFormat="1" applyFont="1" applyFill="1" applyAlignment="1">
      <alignment horizontal="center" vertical="center"/>
    </xf>
    <xf numFmtId="196" fontId="26" fillId="6" borderId="0" xfId="13" applyNumberFormat="1" applyFont="1" applyFill="1" applyAlignment="1">
      <alignment horizontal="right" vertical="center"/>
    </xf>
    <xf numFmtId="2" fontId="26" fillId="6" borderId="0" xfId="13" applyNumberFormat="1" applyFont="1" applyFill="1" applyAlignment="1">
      <alignment horizontal="center" vertical="center"/>
    </xf>
    <xf numFmtId="2" fontId="26" fillId="0" borderId="0" xfId="13" applyNumberFormat="1" applyFont="1" applyAlignment="1">
      <alignment vertical="center"/>
    </xf>
    <xf numFmtId="196" fontId="26" fillId="0" borderId="0" xfId="31" applyNumberFormat="1" applyFont="1" applyFill="1" applyBorder="1" applyAlignment="1" applyProtection="1">
      <alignment horizontal="right" vertical="center"/>
    </xf>
    <xf numFmtId="0" fontId="26" fillId="3" borderId="0" xfId="13" applyFont="1" applyFill="1" applyAlignment="1">
      <alignment horizontal="center" vertical="center"/>
    </xf>
    <xf numFmtId="0" fontId="26" fillId="5" borderId="0" xfId="13" applyFont="1" applyFill="1" applyAlignment="1">
      <alignment horizontal="center" vertical="center"/>
    </xf>
    <xf numFmtId="196" fontId="26" fillId="6" borderId="0" xfId="31" applyNumberFormat="1" applyFont="1" applyFill="1" applyBorder="1" applyAlignment="1" applyProtection="1">
      <alignment horizontal="right" vertical="center"/>
    </xf>
    <xf numFmtId="0" fontId="26" fillId="0" borderId="0" xfId="13" applyFont="1" applyBorder="1" applyAlignment="1">
      <alignment horizontal="center" vertical="center"/>
    </xf>
    <xf numFmtId="0" fontId="26" fillId="3" borderId="0" xfId="13" applyFont="1" applyFill="1" applyBorder="1" applyAlignment="1">
      <alignment horizontal="center" vertical="center"/>
    </xf>
    <xf numFmtId="0" fontId="27" fillId="3" borderId="0" xfId="13" applyFont="1" applyFill="1" applyAlignment="1">
      <alignment vertical="center"/>
    </xf>
    <xf numFmtId="0" fontId="26" fillId="4" borderId="0" xfId="13" applyFont="1" applyFill="1" applyBorder="1" applyAlignment="1">
      <alignment horizontal="center" vertical="center"/>
    </xf>
    <xf numFmtId="0" fontId="27" fillId="4" borderId="0" xfId="13" applyFont="1" applyFill="1" applyAlignment="1">
      <alignment vertical="center"/>
    </xf>
    <xf numFmtId="0" fontId="26" fillId="5" borderId="0" xfId="13" applyFont="1" applyFill="1" applyBorder="1" applyAlignment="1">
      <alignment horizontal="center" vertical="center"/>
    </xf>
    <xf numFmtId="0" fontId="27" fillId="5" borderId="0" xfId="13" applyFont="1" applyFill="1" applyAlignment="1">
      <alignment vertical="center"/>
    </xf>
    <xf numFmtId="0" fontId="26" fillId="6" borderId="0" xfId="13" applyFont="1" applyFill="1" applyBorder="1" applyAlignment="1">
      <alignment horizontal="center" vertical="center"/>
    </xf>
    <xf numFmtId="0" fontId="27" fillId="6" borderId="0" xfId="13" applyFont="1" applyFill="1" applyAlignment="1">
      <alignment vertical="center"/>
    </xf>
    <xf numFmtId="0" fontId="27" fillId="3" borderId="0" xfId="13" applyFont="1" applyFill="1" applyAlignment="1">
      <alignment horizontal="right"/>
    </xf>
    <xf numFmtId="0" fontId="27" fillId="4" borderId="0" xfId="13" applyFont="1" applyFill="1" applyAlignment="1">
      <alignment horizontal="right"/>
    </xf>
    <xf numFmtId="0" fontId="27" fillId="5" borderId="0" xfId="13" applyFont="1" applyFill="1" applyAlignment="1">
      <alignment horizontal="right"/>
    </xf>
    <xf numFmtId="0" fontId="27" fillId="6" borderId="0" xfId="13" applyFont="1" applyFill="1" applyAlignment="1">
      <alignment horizontal="right"/>
    </xf>
    <xf numFmtId="3" fontId="27" fillId="3" borderId="0" xfId="13" applyNumberFormat="1" applyFont="1" applyFill="1" applyAlignment="1">
      <alignment horizontal="right"/>
    </xf>
    <xf numFmtId="3" fontId="27" fillId="4" borderId="0" xfId="13" applyNumberFormat="1" applyFont="1" applyFill="1" applyAlignment="1">
      <alignment horizontal="right"/>
    </xf>
    <xf numFmtId="3" fontId="27" fillId="5" borderId="0" xfId="13" applyNumberFormat="1" applyFont="1" applyFill="1" applyAlignment="1">
      <alignment horizontal="right"/>
    </xf>
    <xf numFmtId="3" fontId="27" fillId="6" borderId="0" xfId="13" applyNumberFormat="1" applyFont="1" applyFill="1" applyAlignment="1">
      <alignment horizontal="right"/>
    </xf>
    <xf numFmtId="0" fontId="39" fillId="3" borderId="0" xfId="13" applyFont="1" applyFill="1" applyAlignment="1">
      <alignment horizontal="right"/>
    </xf>
    <xf numFmtId="0" fontId="39" fillId="4" borderId="0" xfId="13" applyFont="1" applyFill="1" applyAlignment="1">
      <alignment horizontal="right"/>
    </xf>
    <xf numFmtId="0" fontId="39" fillId="5" borderId="0" xfId="13" applyFont="1" applyFill="1" applyAlignment="1">
      <alignment horizontal="right"/>
    </xf>
    <xf numFmtId="0" fontId="39" fillId="6" borderId="0" xfId="13" applyFont="1" applyFill="1" applyAlignment="1">
      <alignment horizontal="right"/>
    </xf>
    <xf numFmtId="3" fontId="26" fillId="3" borderId="0" xfId="13" applyNumberFormat="1" applyFont="1" applyFill="1" applyAlignment="1">
      <alignment horizontal="right"/>
    </xf>
    <xf numFmtId="3" fontId="26" fillId="4" borderId="0" xfId="13" applyNumberFormat="1" applyFont="1" applyFill="1" applyAlignment="1">
      <alignment horizontal="right"/>
    </xf>
    <xf numFmtId="3" fontId="26" fillId="5" borderId="0" xfId="13" applyNumberFormat="1" applyFont="1" applyFill="1" applyAlignment="1">
      <alignment horizontal="right"/>
    </xf>
    <xf numFmtId="3" fontId="26" fillId="6" borderId="0" xfId="13" applyNumberFormat="1" applyFont="1" applyFill="1" applyAlignment="1">
      <alignment horizontal="right"/>
    </xf>
    <xf numFmtId="0" fontId="26" fillId="0" borderId="16" xfId="13" applyFont="1" applyBorder="1" applyAlignment="1">
      <alignment horizontal="center" vertical="center"/>
    </xf>
    <xf numFmtId="0" fontId="26" fillId="0" borderId="0" xfId="13" applyFont="1" applyAlignment="1"/>
    <xf numFmtId="0" fontId="26" fillId="3" borderId="16" xfId="13" applyFont="1" applyFill="1" applyBorder="1" applyAlignment="1">
      <alignment horizontal="center" vertical="center"/>
    </xf>
    <xf numFmtId="0" fontId="26" fillId="3" borderId="0" xfId="13" applyFont="1" applyFill="1" applyBorder="1" applyAlignment="1">
      <alignment horizontal="center" vertical="center"/>
    </xf>
    <xf numFmtId="0" fontId="26" fillId="4" borderId="16" xfId="13" applyFont="1" applyFill="1" applyBorder="1" applyAlignment="1">
      <alignment horizontal="center" vertical="center"/>
    </xf>
    <xf numFmtId="0" fontId="26" fillId="5" borderId="16" xfId="13" applyFont="1" applyFill="1" applyBorder="1" applyAlignment="1">
      <alignment horizontal="center" vertical="center"/>
    </xf>
    <xf numFmtId="0" fontId="26" fillId="5" borderId="0" xfId="13" applyFont="1" applyFill="1" applyBorder="1" applyAlignment="1">
      <alignment horizontal="center" vertical="center"/>
    </xf>
    <xf numFmtId="0" fontId="26" fillId="6" borderId="16" xfId="13" applyFont="1" applyFill="1" applyBorder="1" applyAlignment="1">
      <alignment horizontal="center" vertical="center"/>
    </xf>
    <xf numFmtId="0" fontId="26" fillId="0" borderId="17" xfId="13" applyFont="1" applyBorder="1" applyAlignment="1">
      <alignment horizontal="right" vertical="center"/>
    </xf>
    <xf numFmtId="0" fontId="26" fillId="0" borderId="17" xfId="13" applyFont="1" applyBorder="1" applyAlignment="1">
      <alignment horizontal="center" vertical="center"/>
    </xf>
    <xf numFmtId="0" fontId="26" fillId="3" borderId="17" xfId="13" applyFont="1" applyFill="1" applyBorder="1" applyAlignment="1">
      <alignment horizontal="right" vertical="center"/>
    </xf>
    <xf numFmtId="0" fontId="26" fillId="3" borderId="17" xfId="13" applyFont="1" applyFill="1" applyBorder="1" applyAlignment="1">
      <alignment horizontal="center" vertical="center"/>
    </xf>
    <xf numFmtId="0" fontId="26" fillId="4" borderId="17" xfId="13" applyFont="1" applyFill="1" applyBorder="1" applyAlignment="1">
      <alignment horizontal="right" vertical="center"/>
    </xf>
    <xf numFmtId="0" fontId="26" fillId="4" borderId="17" xfId="13" applyFont="1" applyFill="1" applyBorder="1" applyAlignment="1">
      <alignment horizontal="center" vertical="center"/>
    </xf>
    <xf numFmtId="0" fontId="26" fillId="5" borderId="17" xfId="13" applyFont="1" applyFill="1" applyBorder="1" applyAlignment="1">
      <alignment horizontal="right" vertical="center"/>
    </xf>
    <xf numFmtId="0" fontId="26" fillId="5" borderId="17" xfId="13" applyFont="1" applyFill="1" applyBorder="1" applyAlignment="1">
      <alignment horizontal="center" vertical="center"/>
    </xf>
    <xf numFmtId="0" fontId="26" fillId="6" borderId="17" xfId="13" applyFont="1" applyFill="1" applyBorder="1" applyAlignment="1">
      <alignment horizontal="right" vertical="center"/>
    </xf>
    <xf numFmtId="0" fontId="26" fillId="6" borderId="17" xfId="13" applyFont="1" applyFill="1" applyBorder="1" applyAlignment="1">
      <alignment horizontal="center" vertical="center"/>
    </xf>
    <xf numFmtId="3" fontId="27" fillId="3" borderId="0" xfId="12" applyNumberFormat="1" applyFont="1" applyFill="1" applyAlignment="1">
      <alignment vertical="center"/>
    </xf>
    <xf numFmtId="0" fontId="5" fillId="3" borderId="0" xfId="13" quotePrefix="1" applyFont="1" applyFill="1" applyBorder="1"/>
    <xf numFmtId="3" fontId="27" fillId="4" borderId="0" xfId="13" applyNumberFormat="1" applyFont="1" applyFill="1" applyAlignment="1">
      <alignment vertical="center"/>
    </xf>
    <xf numFmtId="0" fontId="5" fillId="4" borderId="0" xfId="13" quotePrefix="1" applyFont="1" applyFill="1" applyBorder="1"/>
    <xf numFmtId="3" fontId="27" fillId="5" borderId="0" xfId="13" applyNumberFormat="1" applyFont="1" applyFill="1" applyAlignment="1">
      <alignment vertical="center"/>
    </xf>
    <xf numFmtId="0" fontId="5" fillId="5" borderId="0" xfId="13" quotePrefix="1" applyFont="1" applyFill="1" applyBorder="1"/>
    <xf numFmtId="3" fontId="27" fillId="6" borderId="0" xfId="12" applyNumberFormat="1" applyFont="1" applyFill="1" applyAlignment="1">
      <alignment vertical="center"/>
    </xf>
    <xf numFmtId="198" fontId="27" fillId="4" borderId="0" xfId="13" applyNumberFormat="1" applyFont="1" applyFill="1" applyAlignment="1">
      <alignment vertical="center"/>
    </xf>
    <xf numFmtId="198" fontId="27" fillId="5" borderId="0" xfId="13" applyNumberFormat="1" applyFont="1" applyFill="1" applyAlignment="1">
      <alignment vertical="center"/>
    </xf>
    <xf numFmtId="198" fontId="27" fillId="6" borderId="0" xfId="12" applyNumberFormat="1" applyFont="1" applyFill="1" applyAlignment="1">
      <alignment vertical="center"/>
    </xf>
    <xf numFmtId="0" fontId="27" fillId="0" borderId="1" xfId="12" applyFont="1" applyBorder="1" applyAlignment="1">
      <alignment vertical="center"/>
    </xf>
    <xf numFmtId="41" fontId="27" fillId="3" borderId="15" xfId="12" applyNumberFormat="1" applyFont="1" applyFill="1" applyBorder="1" applyAlignment="1">
      <alignment vertical="center"/>
    </xf>
    <xf numFmtId="0" fontId="27" fillId="3" borderId="15" xfId="12" applyFont="1" applyFill="1" applyBorder="1" applyAlignment="1">
      <alignment vertical="center"/>
    </xf>
    <xf numFmtId="198" fontId="27" fillId="4" borderId="15" xfId="13" applyNumberFormat="1" applyFont="1" applyFill="1" applyBorder="1" applyAlignment="1">
      <alignment vertical="center"/>
    </xf>
    <xf numFmtId="41" fontId="27" fillId="4" borderId="15" xfId="13" applyNumberFormat="1" applyFont="1" applyFill="1" applyBorder="1" applyAlignment="1">
      <alignment vertical="center"/>
    </xf>
    <xf numFmtId="198" fontId="27" fillId="5" borderId="15" xfId="13" applyNumberFormat="1" applyFont="1" applyFill="1" applyBorder="1" applyAlignment="1">
      <alignment vertical="center"/>
    </xf>
    <xf numFmtId="41" fontId="27" fillId="5" borderId="15" xfId="13" applyNumberFormat="1" applyFont="1" applyFill="1" applyBorder="1" applyAlignment="1">
      <alignment vertical="center"/>
    </xf>
    <xf numFmtId="198" fontId="27" fillId="6" borderId="15" xfId="12" applyNumberFormat="1" applyFont="1" applyFill="1" applyBorder="1" applyAlignment="1">
      <alignment vertical="center"/>
    </xf>
    <xf numFmtId="41" fontId="27" fillId="6" borderId="15" xfId="12" applyNumberFormat="1" applyFont="1" applyFill="1" applyBorder="1" applyAlignment="1">
      <alignment vertical="center"/>
    </xf>
    <xf numFmtId="0" fontId="27" fillId="6" borderId="15" xfId="12" applyFont="1" applyFill="1" applyBorder="1" applyAlignment="1">
      <alignment vertical="center"/>
    </xf>
    <xf numFmtId="0" fontId="27" fillId="0" borderId="0" xfId="13" applyFont="1" applyBorder="1" applyAlignment="1">
      <alignment vertical="center"/>
    </xf>
    <xf numFmtId="196" fontId="27" fillId="0" borderId="0" xfId="1" applyNumberFormat="1" applyFont="1" applyFill="1" applyBorder="1" applyAlignment="1" applyProtection="1">
      <alignment horizontal="right" vertical="center"/>
    </xf>
    <xf numFmtId="0" fontId="40" fillId="0" borderId="0" xfId="12" applyFont="1" applyBorder="1" applyAlignment="1">
      <alignment vertical="center"/>
    </xf>
    <xf numFmtId="196" fontId="27" fillId="3" borderId="0" xfId="1" applyNumberFormat="1" applyFont="1" applyFill="1" applyBorder="1" applyAlignment="1" applyProtection="1">
      <alignment horizontal="right" vertical="center"/>
    </xf>
    <xf numFmtId="0" fontId="40" fillId="3" borderId="0" xfId="12" applyFont="1" applyFill="1" applyBorder="1" applyAlignment="1">
      <alignment vertical="center"/>
    </xf>
    <xf numFmtId="198" fontId="27" fillId="4" borderId="0" xfId="32" applyNumberFormat="1" applyFont="1" applyFill="1" applyBorder="1" applyAlignment="1" applyProtection="1">
      <alignment vertical="center"/>
    </xf>
    <xf numFmtId="198" fontId="27" fillId="4" borderId="0" xfId="32" applyNumberFormat="1" applyFont="1" applyFill="1" applyBorder="1" applyAlignment="1" applyProtection="1">
      <alignment horizontal="left" vertical="center"/>
    </xf>
    <xf numFmtId="0" fontId="40" fillId="4" borderId="0" xfId="13" applyFont="1" applyFill="1" applyBorder="1" applyAlignment="1">
      <alignment vertical="center"/>
    </xf>
    <xf numFmtId="198" fontId="27" fillId="5" borderId="0" xfId="32" applyNumberFormat="1" applyFont="1" applyFill="1" applyBorder="1" applyAlignment="1" applyProtection="1">
      <alignment horizontal="right" vertical="center"/>
    </xf>
    <xf numFmtId="0" fontId="40" fillId="5" borderId="0" xfId="13" applyFont="1" applyFill="1" applyBorder="1" applyAlignment="1">
      <alignment vertical="center"/>
    </xf>
    <xf numFmtId="198" fontId="27" fillId="6" borderId="0" xfId="32" applyNumberFormat="1" applyFont="1" applyFill="1" applyBorder="1" applyAlignment="1" applyProtection="1">
      <alignment vertical="center"/>
    </xf>
    <xf numFmtId="198" fontId="27" fillId="6" borderId="0" xfId="32" applyNumberFormat="1" applyFont="1" applyFill="1" applyBorder="1" applyAlignment="1" applyProtection="1">
      <alignment horizontal="left" vertical="center"/>
    </xf>
    <xf numFmtId="0" fontId="40" fillId="6" borderId="0" xfId="12" applyFont="1" applyFill="1" applyBorder="1" applyAlignment="1">
      <alignment vertical="center"/>
    </xf>
    <xf numFmtId="198" fontId="27" fillId="4" borderId="0" xfId="32" applyNumberFormat="1" applyFont="1" applyFill="1" applyBorder="1" applyAlignment="1" applyProtection="1">
      <alignment horizontal="right" vertical="center"/>
    </xf>
    <xf numFmtId="198" fontId="27" fillId="6" borderId="0" xfId="32" applyNumberFormat="1" applyFont="1" applyFill="1" applyBorder="1" applyAlignment="1" applyProtection="1">
      <alignment horizontal="right" vertical="center"/>
    </xf>
    <xf numFmtId="0" fontId="40" fillId="0" borderId="0" xfId="12" applyFont="1" applyAlignment="1">
      <alignment vertical="center"/>
    </xf>
    <xf numFmtId="0" fontId="40" fillId="3" borderId="0" xfId="12" applyFont="1" applyFill="1" applyAlignment="1">
      <alignment vertical="center"/>
    </xf>
    <xf numFmtId="0" fontId="40" fillId="4" borderId="0" xfId="13" applyFont="1" applyFill="1" applyAlignment="1">
      <alignment vertical="center"/>
    </xf>
    <xf numFmtId="0" fontId="40" fillId="5" borderId="0" xfId="13" applyFont="1" applyFill="1" applyAlignment="1">
      <alignment vertical="center"/>
    </xf>
    <xf numFmtId="0" fontId="40" fillId="6" borderId="0" xfId="12" applyFont="1" applyFill="1" applyAlignment="1">
      <alignment vertical="center"/>
    </xf>
    <xf numFmtId="0" fontId="40" fillId="0" borderId="0" xfId="12" applyFont="1" applyBorder="1" applyAlignment="1" applyProtection="1">
      <alignment horizontal="left" vertical="center"/>
    </xf>
    <xf numFmtId="0" fontId="40" fillId="3" borderId="0" xfId="12" applyFont="1" applyFill="1" applyBorder="1" applyAlignment="1" applyProtection="1">
      <alignment horizontal="left" vertical="center"/>
    </xf>
    <xf numFmtId="0" fontId="40" fillId="4" borderId="0" xfId="13" applyFont="1" applyFill="1" applyBorder="1" applyAlignment="1" applyProtection="1">
      <alignment horizontal="left" vertical="center"/>
    </xf>
    <xf numFmtId="0" fontId="40" fillId="5" borderId="0" xfId="13" applyFont="1" applyFill="1" applyBorder="1" applyAlignment="1" applyProtection="1">
      <alignment horizontal="left" vertical="center"/>
    </xf>
    <xf numFmtId="0" fontId="40" fillId="6" borderId="0" xfId="12" applyFont="1" applyFill="1" applyBorder="1" applyAlignment="1" applyProtection="1">
      <alignment horizontal="left" vertical="center"/>
    </xf>
    <xf numFmtId="0" fontId="40" fillId="0" borderId="0" xfId="12" applyFont="1" applyAlignment="1" applyProtection="1">
      <alignment horizontal="left" vertical="center"/>
    </xf>
    <xf numFmtId="0" fontId="40" fillId="3" borderId="0" xfId="12" applyFont="1" applyFill="1" applyAlignment="1" applyProtection="1">
      <alignment horizontal="left" vertical="center"/>
    </xf>
    <xf numFmtId="0" fontId="40" fillId="4" borderId="0" xfId="13" applyFont="1" applyFill="1" applyAlignment="1" applyProtection="1">
      <alignment horizontal="left" vertical="center"/>
    </xf>
    <xf numFmtId="0" fontId="40" fillId="5" borderId="0" xfId="13" applyFont="1" applyFill="1" applyAlignment="1" applyProtection="1">
      <alignment horizontal="left" vertical="center"/>
    </xf>
    <xf numFmtId="0" fontId="40" fillId="6" borderId="0" xfId="12" applyFont="1" applyFill="1" applyAlignment="1" applyProtection="1">
      <alignment horizontal="left" vertical="center"/>
    </xf>
    <xf numFmtId="198" fontId="27" fillId="6" borderId="0" xfId="12" applyNumberFormat="1" applyFont="1" applyFill="1" applyAlignment="1">
      <alignment horizontal="right" vertical="center"/>
    </xf>
    <xf numFmtId="0" fontId="26" fillId="0" borderId="0" xfId="12" applyFont="1" applyBorder="1" applyAlignment="1">
      <alignment horizontal="center" vertical="center"/>
    </xf>
    <xf numFmtId="0" fontId="26" fillId="3" borderId="0" xfId="12" applyFont="1" applyFill="1" applyBorder="1" applyAlignment="1">
      <alignment horizontal="center" vertical="center"/>
    </xf>
    <xf numFmtId="198" fontId="26" fillId="4" borderId="0" xfId="32" applyNumberFormat="1" applyFont="1" applyFill="1" applyBorder="1" applyAlignment="1" applyProtection="1">
      <alignment horizontal="right" vertical="center"/>
    </xf>
    <xf numFmtId="198" fontId="26" fillId="5" borderId="0" xfId="32" applyNumberFormat="1" applyFont="1" applyFill="1" applyBorder="1" applyAlignment="1" applyProtection="1">
      <alignment horizontal="right" vertical="center"/>
    </xf>
    <xf numFmtId="198" fontId="26" fillId="6" borderId="0" xfId="32" applyNumberFormat="1" applyFont="1" applyFill="1" applyBorder="1" applyAlignment="1" applyProtection="1">
      <alignment horizontal="right" vertical="center"/>
    </xf>
    <xf numFmtId="0" fontId="26" fillId="6" borderId="0" xfId="12" applyFont="1" applyFill="1" applyBorder="1" applyAlignment="1">
      <alignment horizontal="center" vertical="center"/>
    </xf>
    <xf numFmtId="195" fontId="26" fillId="0" borderId="0" xfId="12" applyNumberFormat="1" applyFont="1" applyAlignment="1">
      <alignment horizontal="center" vertical="center"/>
    </xf>
    <xf numFmtId="41" fontId="26" fillId="3" borderId="0" xfId="12" applyNumberFormat="1" applyFont="1" applyFill="1" applyBorder="1" applyAlignment="1">
      <alignment horizontal="right" vertical="center"/>
    </xf>
    <xf numFmtId="195" fontId="26" fillId="3" borderId="0" xfId="12" applyNumberFormat="1" applyFont="1" applyFill="1" applyAlignment="1">
      <alignment horizontal="center" vertical="center"/>
    </xf>
    <xf numFmtId="41" fontId="26" fillId="4" borderId="0" xfId="13" applyNumberFormat="1" applyFont="1" applyFill="1" applyBorder="1" applyAlignment="1">
      <alignment horizontal="right" vertical="center"/>
    </xf>
    <xf numFmtId="195" fontId="26" fillId="4" borderId="0" xfId="13" applyNumberFormat="1" applyFont="1" applyFill="1" applyAlignment="1">
      <alignment horizontal="center" vertical="center"/>
    </xf>
    <xf numFmtId="41" fontId="26" fillId="5" borderId="0" xfId="13" applyNumberFormat="1" applyFont="1" applyFill="1" applyBorder="1" applyAlignment="1">
      <alignment horizontal="right" vertical="center"/>
    </xf>
    <xf numFmtId="195" fontId="26" fillId="5" borderId="0" xfId="13" applyNumberFormat="1" applyFont="1" applyFill="1" applyAlignment="1">
      <alignment horizontal="center" vertical="center"/>
    </xf>
    <xf numFmtId="41" fontId="26" fillId="6" borderId="0" xfId="12" applyNumberFormat="1" applyFont="1" applyFill="1" applyBorder="1" applyAlignment="1">
      <alignment horizontal="right" vertical="center"/>
    </xf>
    <xf numFmtId="195" fontId="26" fillId="6" borderId="0" xfId="12" applyNumberFormat="1" applyFont="1" applyFill="1" applyAlignment="1">
      <alignment horizontal="center" vertical="center"/>
    </xf>
    <xf numFmtId="41" fontId="27" fillId="3" borderId="0" xfId="1" applyNumberFormat="1" applyFont="1" applyFill="1" applyBorder="1" applyAlignment="1" applyProtection="1">
      <alignment horizontal="right" vertical="center"/>
    </xf>
    <xf numFmtId="41" fontId="27" fillId="4" borderId="0" xfId="13" applyNumberFormat="1" applyFont="1" applyFill="1" applyAlignment="1">
      <alignment horizontal="right" vertical="center"/>
    </xf>
    <xf numFmtId="41" fontId="27" fillId="4" borderId="0" xfId="32" applyNumberFormat="1" applyFont="1" applyFill="1" applyBorder="1" applyAlignment="1" applyProtection="1">
      <alignment horizontal="right" vertical="center"/>
    </xf>
    <xf numFmtId="41" fontId="27" fillId="5" borderId="0" xfId="13" applyNumberFormat="1" applyFont="1" applyFill="1" applyAlignment="1">
      <alignment horizontal="right" vertical="center"/>
    </xf>
    <xf numFmtId="41" fontId="27" fillId="5" borderId="0" xfId="32" applyNumberFormat="1" applyFont="1" applyFill="1" applyBorder="1" applyAlignment="1" applyProtection="1">
      <alignment horizontal="right" vertical="center"/>
    </xf>
    <xf numFmtId="41" fontId="27" fillId="6" borderId="0" xfId="12" applyNumberFormat="1" applyFont="1" applyFill="1" applyAlignment="1">
      <alignment horizontal="right" vertical="center"/>
    </xf>
    <xf numFmtId="41" fontId="27" fillId="6" borderId="0" xfId="32" applyNumberFormat="1" applyFont="1" applyFill="1" applyBorder="1" applyAlignment="1" applyProtection="1">
      <alignment horizontal="right" vertical="center"/>
    </xf>
    <xf numFmtId="0" fontId="26" fillId="6" borderId="0" xfId="12" applyFont="1" applyFill="1" applyAlignment="1">
      <alignment horizontal="right" vertical="center"/>
    </xf>
    <xf numFmtId="0" fontId="27" fillId="6" borderId="0" xfId="12" applyFont="1" applyFill="1" applyAlignment="1">
      <alignment horizontal="right" vertical="center"/>
    </xf>
    <xf numFmtId="41" fontId="27" fillId="3" borderId="0" xfId="12" applyNumberFormat="1" applyFont="1" applyFill="1" applyAlignment="1">
      <alignment horizontal="right" vertical="center"/>
    </xf>
    <xf numFmtId="3" fontId="41" fillId="6" borderId="0" xfId="12" applyNumberFormat="1" applyFont="1" applyFill="1" applyAlignment="1">
      <alignment horizontal="right" vertical="center"/>
    </xf>
    <xf numFmtId="3" fontId="27" fillId="3" borderId="0" xfId="12" applyNumberFormat="1" applyFont="1" applyFill="1" applyAlignment="1">
      <alignment horizontal="right" vertical="center"/>
    </xf>
    <xf numFmtId="3" fontId="27" fillId="4" borderId="0" xfId="13" applyNumberFormat="1" applyFont="1" applyFill="1" applyAlignment="1">
      <alignment horizontal="right" vertical="center"/>
    </xf>
    <xf numFmtId="3" fontId="27" fillId="5" borderId="0" xfId="13" applyNumberFormat="1" applyFont="1" applyFill="1" applyAlignment="1">
      <alignment horizontal="right" vertical="center"/>
    </xf>
    <xf numFmtId="41" fontId="5" fillId="4" borderId="0" xfId="13" applyNumberFormat="1" applyFont="1" applyFill="1" applyBorder="1" applyAlignment="1">
      <alignment horizontal="right" vertical="center"/>
    </xf>
    <xf numFmtId="41" fontId="5" fillId="5" borderId="0" xfId="13" applyNumberFormat="1" applyFont="1" applyFill="1" applyBorder="1" applyAlignment="1">
      <alignment horizontal="right" vertical="center"/>
    </xf>
    <xf numFmtId="0" fontId="41" fillId="6" borderId="0" xfId="12" applyFont="1" applyFill="1" applyAlignment="1">
      <alignment horizontal="right" vertical="center"/>
    </xf>
    <xf numFmtId="3" fontId="27" fillId="6" borderId="0" xfId="12" applyNumberFormat="1" applyFont="1" applyFill="1" applyAlignment="1">
      <alignment horizontal="right" vertical="center"/>
    </xf>
    <xf numFmtId="195" fontId="5" fillId="3" borderId="0" xfId="12" applyNumberFormat="1" applyFont="1" applyFill="1" applyBorder="1" applyAlignment="1">
      <alignment horizontal="right" vertical="center"/>
    </xf>
    <xf numFmtId="3" fontId="27" fillId="3" borderId="0" xfId="1" applyNumberFormat="1" applyFont="1" applyFill="1" applyBorder="1" applyAlignment="1" applyProtection="1">
      <alignment horizontal="right" vertical="center"/>
    </xf>
    <xf numFmtId="0" fontId="26" fillId="0" borderId="0" xfId="12" applyFont="1" applyAlignment="1">
      <alignment horizontal="center" vertical="center"/>
    </xf>
    <xf numFmtId="3" fontId="26" fillId="3" borderId="0" xfId="12" applyNumberFormat="1" applyFont="1" applyFill="1" applyAlignment="1">
      <alignment horizontal="right" vertical="center"/>
    </xf>
    <xf numFmtId="0" fontId="26" fillId="3" borderId="0" xfId="12" applyFont="1" applyFill="1" applyAlignment="1">
      <alignment horizontal="center" vertical="center"/>
    </xf>
    <xf numFmtId="3" fontId="26" fillId="4" borderId="0" xfId="13" applyNumberFormat="1" applyFont="1" applyFill="1" applyAlignment="1">
      <alignment horizontal="right" vertical="center"/>
    </xf>
    <xf numFmtId="3" fontId="26" fillId="5" borderId="0" xfId="13" applyNumberFormat="1" applyFont="1" applyFill="1" applyAlignment="1">
      <alignment horizontal="right" vertical="center"/>
    </xf>
    <xf numFmtId="0" fontId="38" fillId="6" borderId="0" xfId="12" applyFont="1" applyFill="1" applyAlignment="1">
      <alignment horizontal="right" vertical="center"/>
    </xf>
    <xf numFmtId="0" fontId="26" fillId="6" borderId="0" xfId="12" applyFont="1" applyFill="1" applyAlignment="1">
      <alignment horizontal="center" vertical="center"/>
    </xf>
    <xf numFmtId="3" fontId="26" fillId="0" borderId="0" xfId="13" applyNumberFormat="1" applyFont="1" applyAlignment="1">
      <alignment vertical="center"/>
    </xf>
    <xf numFmtId="3" fontId="26" fillId="6" borderId="0" xfId="12" applyNumberFormat="1" applyFont="1" applyFill="1" applyAlignment="1">
      <alignment horizontal="right" vertical="center"/>
    </xf>
    <xf numFmtId="3" fontId="38" fillId="6" borderId="0" xfId="12" applyNumberFormat="1" applyFont="1" applyFill="1" applyAlignment="1">
      <alignment horizontal="right" vertical="center"/>
    </xf>
    <xf numFmtId="0" fontId="26" fillId="3" borderId="16" xfId="12" applyFont="1" applyFill="1" applyBorder="1" applyAlignment="1">
      <alignment horizontal="center" vertical="center"/>
    </xf>
    <xf numFmtId="0" fontId="26" fillId="6" borderId="16" xfId="12" applyFont="1" applyFill="1" applyBorder="1" applyAlignment="1">
      <alignment horizontal="center" vertical="center"/>
    </xf>
    <xf numFmtId="0" fontId="26" fillId="0" borderId="17" xfId="12" applyFont="1" applyBorder="1" applyAlignment="1">
      <alignment horizontal="center" vertical="center"/>
    </xf>
    <xf numFmtId="3" fontId="26" fillId="3" borderId="17" xfId="1" applyNumberFormat="1" applyFont="1" applyFill="1" applyBorder="1" applyAlignment="1" applyProtection="1">
      <alignment horizontal="right" vertical="center"/>
    </xf>
    <xf numFmtId="195" fontId="26" fillId="3" borderId="17" xfId="1" applyNumberFormat="1" applyFont="1" applyFill="1" applyBorder="1" applyAlignment="1" applyProtection="1">
      <alignment horizontal="right" vertical="center"/>
    </xf>
    <xf numFmtId="0" fontId="26" fillId="3" borderId="17" xfId="12" applyFont="1" applyFill="1" applyBorder="1" applyAlignment="1">
      <alignment horizontal="center" vertical="center"/>
    </xf>
    <xf numFmtId="3" fontId="26" fillId="4" borderId="17" xfId="32" applyNumberFormat="1" applyFont="1" applyFill="1" applyBorder="1" applyAlignment="1" applyProtection="1">
      <alignment horizontal="right" vertical="center"/>
    </xf>
    <xf numFmtId="195" fontId="26" fillId="4" borderId="17" xfId="32" applyNumberFormat="1" applyFont="1" applyFill="1" applyBorder="1" applyAlignment="1" applyProtection="1">
      <alignment horizontal="right" vertical="center"/>
    </xf>
    <xf numFmtId="3" fontId="26" fillId="5" borderId="17" xfId="32" applyNumberFormat="1" applyFont="1" applyFill="1" applyBorder="1" applyAlignment="1" applyProtection="1">
      <alignment horizontal="right" vertical="center"/>
    </xf>
    <xf numFmtId="195" fontId="26" fillId="5" borderId="17" xfId="32" applyNumberFormat="1" applyFont="1" applyFill="1" applyBorder="1" applyAlignment="1" applyProtection="1">
      <alignment horizontal="right" vertical="center"/>
    </xf>
    <xf numFmtId="3" fontId="26" fillId="6" borderId="17" xfId="32" applyNumberFormat="1" applyFont="1" applyFill="1" applyBorder="1" applyAlignment="1" applyProtection="1">
      <alignment horizontal="right" vertical="center"/>
    </xf>
    <xf numFmtId="195" fontId="26" fillId="6" borderId="17" xfId="32" applyNumberFormat="1" applyFont="1" applyFill="1" applyBorder="1" applyAlignment="1" applyProtection="1">
      <alignment horizontal="right" vertical="center"/>
    </xf>
    <xf numFmtId="0" fontId="26" fillId="6" borderId="17" xfId="12" applyFont="1" applyFill="1" applyBorder="1" applyAlignment="1">
      <alignment horizontal="center" vertical="center"/>
    </xf>
    <xf numFmtId="0" fontId="36" fillId="0" borderId="15" xfId="13" applyFont="1" applyBorder="1" applyAlignment="1">
      <alignment vertical="center"/>
    </xf>
    <xf numFmtId="190" fontId="27" fillId="3" borderId="15" xfId="13" applyNumberFormat="1" applyFont="1" applyFill="1" applyBorder="1" applyAlignment="1">
      <alignment horizontal="right" vertical="center"/>
    </xf>
    <xf numFmtId="0" fontId="36" fillId="3" borderId="15" xfId="13" applyFont="1" applyFill="1" applyBorder="1" applyAlignment="1">
      <alignment vertical="center"/>
    </xf>
    <xf numFmtId="190" fontId="27" fillId="4" borderId="15" xfId="13" applyNumberFormat="1" applyFont="1" applyFill="1" applyBorder="1" applyAlignment="1">
      <alignment horizontal="right" vertical="center"/>
    </xf>
    <xf numFmtId="0" fontId="36" fillId="4" borderId="15" xfId="13" applyFont="1" applyFill="1" applyBorder="1" applyAlignment="1">
      <alignment vertical="center"/>
    </xf>
    <xf numFmtId="190" fontId="27" fillId="5" borderId="15" xfId="13" applyNumberFormat="1" applyFont="1" applyFill="1" applyBorder="1" applyAlignment="1">
      <alignment horizontal="right" vertical="center"/>
    </xf>
    <xf numFmtId="0" fontId="36" fillId="5" borderId="15" xfId="13" applyFont="1" applyFill="1" applyBorder="1" applyAlignment="1">
      <alignment vertical="center"/>
    </xf>
    <xf numFmtId="190" fontId="27" fillId="6" borderId="15" xfId="13" applyNumberFormat="1" applyFont="1" applyFill="1" applyBorder="1" applyAlignment="1">
      <alignment horizontal="right" vertical="center"/>
    </xf>
    <xf numFmtId="0" fontId="36" fillId="6" borderId="15" xfId="13" applyFont="1" applyFill="1" applyBorder="1" applyAlignment="1">
      <alignment vertical="center"/>
    </xf>
    <xf numFmtId="196" fontId="26" fillId="0" borderId="0" xfId="33" applyNumberFormat="1" applyFont="1" applyFill="1" applyBorder="1" applyAlignment="1" applyProtection="1">
      <alignment horizontal="right"/>
    </xf>
    <xf numFmtId="196" fontId="26" fillId="3" borderId="0" xfId="33" applyNumberFormat="1" applyFont="1" applyFill="1" applyBorder="1" applyAlignment="1" applyProtection="1">
      <alignment horizontal="right"/>
    </xf>
    <xf numFmtId="0" fontId="36" fillId="3" borderId="0" xfId="13" applyFont="1" applyFill="1" applyBorder="1" applyAlignment="1">
      <alignment vertical="center"/>
    </xf>
    <xf numFmtId="196" fontId="26" fillId="4" borderId="0" xfId="33" applyNumberFormat="1" applyFont="1" applyFill="1" applyBorder="1" applyAlignment="1" applyProtection="1">
      <alignment horizontal="right"/>
    </xf>
    <xf numFmtId="196" fontId="26" fillId="5" borderId="0" xfId="33" applyNumberFormat="1" applyFont="1" applyFill="1" applyBorder="1" applyAlignment="1" applyProtection="1">
      <alignment horizontal="right"/>
    </xf>
    <xf numFmtId="0" fontId="36" fillId="5" borderId="0" xfId="13" applyFont="1" applyFill="1" applyBorder="1" applyAlignment="1">
      <alignment vertical="center"/>
    </xf>
    <xf numFmtId="41" fontId="27" fillId="6" borderId="0" xfId="13" applyNumberFormat="1" applyFont="1" applyFill="1" applyAlignment="1">
      <alignment horizontal="right"/>
    </xf>
    <xf numFmtId="0" fontId="36" fillId="0" borderId="0" xfId="13" applyFont="1" applyAlignment="1">
      <alignment vertical="center"/>
    </xf>
    <xf numFmtId="0" fontId="36" fillId="3" borderId="0" xfId="13" applyFont="1" applyFill="1" applyAlignment="1">
      <alignment vertical="center"/>
    </xf>
    <xf numFmtId="0" fontId="36" fillId="4" borderId="0" xfId="13" applyFont="1" applyFill="1" applyAlignment="1">
      <alignment vertical="center"/>
    </xf>
    <xf numFmtId="0" fontId="36" fillId="5" borderId="0" xfId="13" applyFont="1" applyFill="1" applyAlignment="1">
      <alignment vertical="center"/>
    </xf>
    <xf numFmtId="196" fontId="27" fillId="6" borderId="0" xfId="33" applyNumberFormat="1" applyFont="1" applyFill="1" applyBorder="1" applyAlignment="1" applyProtection="1">
      <alignment horizontal="right" vertical="center"/>
    </xf>
    <xf numFmtId="0" fontId="36" fillId="6" borderId="0" xfId="13" applyFont="1" applyFill="1" applyAlignment="1">
      <alignment vertical="center"/>
    </xf>
    <xf numFmtId="196" fontId="26" fillId="4" borderId="0" xfId="33" applyNumberFormat="1" applyFont="1" applyFill="1" applyBorder="1" applyAlignment="1" applyProtection="1">
      <alignment horizontal="right" vertical="center"/>
    </xf>
    <xf numFmtId="196" fontId="26" fillId="5" borderId="0" xfId="33" applyNumberFormat="1" applyFont="1" applyFill="1" applyBorder="1" applyAlignment="1" applyProtection="1">
      <alignment horizontal="right" vertical="center"/>
    </xf>
    <xf numFmtId="196" fontId="26" fillId="6" borderId="0" xfId="33" applyNumberFormat="1" applyFont="1" applyFill="1" applyBorder="1" applyAlignment="1" applyProtection="1">
      <alignment horizontal="right" vertical="center"/>
    </xf>
    <xf numFmtId="196" fontId="26" fillId="6" borderId="0" xfId="33" applyNumberFormat="1" applyFont="1" applyFill="1" applyBorder="1" applyAlignment="1" applyProtection="1">
      <alignment horizontal="right"/>
    </xf>
    <xf numFmtId="0" fontId="26" fillId="0" borderId="0" xfId="13" applyFont="1" applyBorder="1" applyAlignment="1">
      <alignment horizontal="center"/>
    </xf>
    <xf numFmtId="0" fontId="26" fillId="3" borderId="0" xfId="13" applyFont="1" applyFill="1" applyBorder="1" applyAlignment="1">
      <alignment horizontal="center"/>
    </xf>
    <xf numFmtId="0" fontId="27" fillId="3" borderId="0" xfId="13" applyFont="1" applyFill="1"/>
    <xf numFmtId="0" fontId="26" fillId="5" borderId="0" xfId="13" applyFont="1" applyFill="1" applyBorder="1" applyAlignment="1">
      <alignment horizontal="center"/>
    </xf>
    <xf numFmtId="3" fontId="5" fillId="3" borderId="0" xfId="1" applyNumberFormat="1" applyFont="1" applyFill="1" applyBorder="1" applyAlignment="1">
      <alignment horizontal="right" vertical="center"/>
    </xf>
    <xf numFmtId="3" fontId="27" fillId="3" borderId="0" xfId="13" applyNumberFormat="1" applyFont="1" applyFill="1"/>
    <xf numFmtId="191" fontId="27" fillId="4" borderId="0" xfId="1" applyNumberFormat="1" applyFont="1" applyFill="1" applyAlignment="1">
      <alignment horizontal="right" vertical="center"/>
    </xf>
    <xf numFmtId="41" fontId="27" fillId="5" borderId="0" xfId="13" applyNumberFormat="1" applyFont="1" applyFill="1"/>
    <xf numFmtId="41" fontId="27" fillId="5" borderId="0" xfId="13" applyNumberFormat="1" applyFont="1" applyFill="1" applyAlignment="1">
      <alignment horizontal="right"/>
    </xf>
    <xf numFmtId="191" fontId="27" fillId="6" borderId="0" xfId="1" applyNumberFormat="1" applyFont="1" applyFill="1" applyAlignment="1">
      <alignment horizontal="right" vertical="center"/>
    </xf>
    <xf numFmtId="3" fontId="27" fillId="4" borderId="0" xfId="13" applyNumberFormat="1" applyFont="1" applyFill="1"/>
    <xf numFmtId="3" fontId="27" fillId="5" borderId="0" xfId="13" applyNumberFormat="1" applyFont="1" applyFill="1"/>
    <xf numFmtId="191" fontId="27" fillId="6" borderId="0" xfId="1" applyNumberFormat="1" applyFont="1" applyFill="1" applyAlignment="1">
      <alignment vertical="center"/>
    </xf>
    <xf numFmtId="3" fontId="6" fillId="3" borderId="0" xfId="13" applyNumberFormat="1" applyFont="1" applyFill="1"/>
    <xf numFmtId="3" fontId="38" fillId="4" borderId="0" xfId="13" applyNumberFormat="1" applyFont="1" applyFill="1"/>
    <xf numFmtId="3" fontId="38" fillId="5" borderId="0" xfId="13" applyNumberFormat="1" applyFont="1" applyFill="1"/>
    <xf numFmtId="191" fontId="38" fillId="6" borderId="0" xfId="1" applyNumberFormat="1" applyFont="1" applyFill="1" applyAlignment="1"/>
    <xf numFmtId="3" fontId="26" fillId="3" borderId="0" xfId="13" applyNumberFormat="1" applyFont="1" applyFill="1"/>
    <xf numFmtId="3" fontId="26" fillId="4" borderId="0" xfId="13" applyNumberFormat="1" applyFont="1" applyFill="1"/>
    <xf numFmtId="3" fontId="26" fillId="5" borderId="0" xfId="13" applyNumberFormat="1" applyFont="1" applyFill="1"/>
    <xf numFmtId="191" fontId="26" fillId="6" borderId="0" xfId="1" applyNumberFormat="1" applyFont="1" applyFill="1" applyAlignment="1">
      <alignment vertical="center"/>
    </xf>
    <xf numFmtId="0" fontId="34" fillId="0" borderId="0" xfId="12" applyFont="1" applyAlignment="1">
      <alignment horizontal="center"/>
    </xf>
    <xf numFmtId="3" fontId="27" fillId="3" borderId="0" xfId="13" applyNumberFormat="1" applyFont="1" applyFill="1" applyAlignment="1">
      <alignment vertical="center"/>
    </xf>
    <xf numFmtId="0" fontId="42" fillId="3" borderId="0" xfId="13" applyFont="1" applyFill="1" applyBorder="1" applyAlignment="1">
      <alignment horizontal="left" vertical="top"/>
    </xf>
    <xf numFmtId="0" fontId="42" fillId="4" borderId="0" xfId="13" applyFont="1" applyFill="1" applyBorder="1" applyAlignment="1">
      <alignment horizontal="left" vertical="top"/>
    </xf>
    <xf numFmtId="0" fontId="42" fillId="5" borderId="0" xfId="13" applyFont="1" applyFill="1" applyBorder="1" applyAlignment="1">
      <alignment horizontal="left" vertical="top"/>
    </xf>
    <xf numFmtId="3" fontId="27" fillId="6" borderId="0" xfId="13" applyNumberFormat="1" applyFont="1" applyFill="1" applyAlignment="1">
      <alignment vertical="center"/>
    </xf>
    <xf numFmtId="43" fontId="27" fillId="6" borderId="0" xfId="1" applyFont="1" applyFill="1" applyAlignment="1">
      <alignment vertical="center"/>
    </xf>
    <xf numFmtId="0" fontId="43" fillId="6" borderId="0" xfId="13" applyFont="1" applyFill="1" applyBorder="1" applyAlignment="1">
      <alignment horizontal="left" vertical="top"/>
    </xf>
    <xf numFmtId="0" fontId="42" fillId="6" borderId="0" xfId="13" applyFont="1" applyFill="1" applyBorder="1" applyAlignment="1">
      <alignment horizontal="left" vertical="top"/>
    </xf>
    <xf numFmtId="0" fontId="27" fillId="3" borderId="15" xfId="13" applyFont="1" applyFill="1" applyBorder="1"/>
    <xf numFmtId="0" fontId="27" fillId="5" borderId="15" xfId="13" applyFont="1" applyFill="1" applyBorder="1"/>
    <xf numFmtId="0" fontId="27" fillId="0" borderId="0" xfId="13" applyFont="1" applyBorder="1" applyAlignment="1">
      <alignment horizontal="left" vertical="center"/>
    </xf>
    <xf numFmtId="0" fontId="27" fillId="3" borderId="0" xfId="13" applyFont="1" applyFill="1" applyBorder="1" applyAlignment="1">
      <alignment horizontal="left" vertical="center"/>
    </xf>
    <xf numFmtId="196" fontId="27" fillId="4" borderId="0" xfId="34" applyNumberFormat="1" applyFont="1" applyFill="1" applyBorder="1" applyAlignment="1" applyProtection="1">
      <alignment horizontal="right" vertical="center"/>
    </xf>
    <xf numFmtId="0" fontId="27" fillId="4" borderId="0" xfId="13" applyFont="1" applyFill="1" applyBorder="1" applyAlignment="1">
      <alignment horizontal="left" vertical="center"/>
    </xf>
    <xf numFmtId="196" fontId="27" fillId="5" borderId="0" xfId="34" applyNumberFormat="1" applyFont="1" applyFill="1" applyBorder="1" applyAlignment="1" applyProtection="1">
      <alignment horizontal="right" vertical="center"/>
    </xf>
    <xf numFmtId="0" fontId="27" fillId="5" borderId="0" xfId="13" applyFont="1" applyFill="1" applyBorder="1" applyAlignment="1">
      <alignment horizontal="left" vertical="center"/>
    </xf>
    <xf numFmtId="196" fontId="33" fillId="6" borderId="0" xfId="34" applyNumberFormat="1" applyFont="1" applyFill="1" applyBorder="1" applyAlignment="1" applyProtection="1">
      <alignment horizontal="right" vertical="center"/>
    </xf>
    <xf numFmtId="0" fontId="27" fillId="6" borderId="0" xfId="13" applyFont="1" applyFill="1" applyBorder="1" applyAlignment="1">
      <alignment horizontal="left" vertical="center"/>
    </xf>
    <xf numFmtId="0" fontId="27" fillId="0" borderId="0" xfId="13" applyFont="1" applyAlignment="1">
      <alignment horizontal="left" vertical="center"/>
    </xf>
    <xf numFmtId="0" fontId="27" fillId="3" borderId="0" xfId="13" applyFont="1" applyFill="1" applyAlignment="1">
      <alignment horizontal="left" vertical="center"/>
    </xf>
    <xf numFmtId="0" fontId="27" fillId="4" borderId="0" xfId="13" applyFont="1" applyFill="1" applyAlignment="1">
      <alignment horizontal="left" vertical="center"/>
    </xf>
    <xf numFmtId="0" fontId="27" fillId="5" borderId="0" xfId="13" applyFont="1" applyFill="1" applyAlignment="1">
      <alignment horizontal="left" vertical="center"/>
    </xf>
    <xf numFmtId="0" fontId="27" fillId="6" borderId="0" xfId="13" applyFont="1" applyFill="1" applyAlignment="1">
      <alignment horizontal="left" vertical="center"/>
    </xf>
    <xf numFmtId="17" fontId="27" fillId="0" borderId="0" xfId="13" applyNumberFormat="1" applyFont="1" applyAlignment="1">
      <alignment horizontal="left" vertical="center"/>
    </xf>
    <xf numFmtId="17" fontId="27" fillId="3" borderId="0" xfId="13" applyNumberFormat="1" applyFont="1" applyFill="1" applyAlignment="1">
      <alignment horizontal="left" vertical="center"/>
    </xf>
    <xf numFmtId="17" fontId="27" fillId="4" borderId="0" xfId="13" applyNumberFormat="1" applyFont="1" applyFill="1" applyAlignment="1">
      <alignment horizontal="left" vertical="center"/>
    </xf>
    <xf numFmtId="17" fontId="27" fillId="5" borderId="0" xfId="13" applyNumberFormat="1" applyFont="1" applyFill="1" applyAlignment="1">
      <alignment horizontal="left" vertical="center"/>
    </xf>
    <xf numFmtId="17" fontId="27" fillId="6" borderId="0" xfId="13" applyNumberFormat="1" applyFont="1" applyFill="1" applyAlignment="1">
      <alignment horizontal="left" vertical="center"/>
    </xf>
    <xf numFmtId="196" fontId="26" fillId="4" borderId="0" xfId="34" applyNumberFormat="1" applyFont="1" applyFill="1" applyBorder="1" applyAlignment="1" applyProtection="1">
      <alignment horizontal="right" vertical="center"/>
    </xf>
    <xf numFmtId="196" fontId="26" fillId="5" borderId="0" xfId="34" applyNumberFormat="1" applyFont="1" applyFill="1" applyBorder="1" applyAlignment="1" applyProtection="1">
      <alignment horizontal="right" vertical="center"/>
    </xf>
    <xf numFmtId="196" fontId="35" fillId="6" borderId="0" xfId="34" applyNumberFormat="1" applyFont="1" applyFill="1" applyBorder="1" applyAlignment="1" applyProtection="1">
      <alignment horizontal="right" vertical="center"/>
    </xf>
    <xf numFmtId="0" fontId="35" fillId="6" borderId="0" xfId="13" applyFont="1" applyFill="1" applyBorder="1" applyAlignment="1">
      <alignment horizontal="center" vertical="center"/>
    </xf>
    <xf numFmtId="195" fontId="27" fillId="4" borderId="0" xfId="34" applyNumberFormat="1" applyFont="1" applyFill="1" applyBorder="1" applyAlignment="1" applyProtection="1">
      <alignment horizontal="right" vertical="center"/>
    </xf>
    <xf numFmtId="195" fontId="27" fillId="5" borderId="0" xfId="34" applyNumberFormat="1" applyFont="1" applyFill="1" applyBorder="1" applyAlignment="1" applyProtection="1">
      <alignment horizontal="right" vertical="center"/>
    </xf>
    <xf numFmtId="3" fontId="33" fillId="6" borderId="0" xfId="12" applyNumberFormat="1" applyFont="1" applyFill="1" applyAlignment="1">
      <alignment horizontal="right" vertical="center"/>
    </xf>
    <xf numFmtId="0" fontId="33" fillId="6" borderId="0" xfId="12" applyFont="1" applyFill="1" applyAlignment="1">
      <alignment horizontal="right" vertical="center"/>
    </xf>
    <xf numFmtId="195" fontId="26" fillId="3" borderId="0" xfId="1" applyNumberFormat="1" applyFont="1" applyFill="1" applyBorder="1" applyAlignment="1" applyProtection="1">
      <alignment vertical="center"/>
    </xf>
    <xf numFmtId="195" fontId="26" fillId="4" borderId="0" xfId="34" applyNumberFormat="1" applyFont="1" applyFill="1" applyBorder="1" applyAlignment="1" applyProtection="1">
      <alignment horizontal="right" vertical="center"/>
    </xf>
    <xf numFmtId="195" fontId="26" fillId="4" borderId="0" xfId="34" applyNumberFormat="1" applyFont="1" applyFill="1" applyBorder="1" applyAlignment="1" applyProtection="1">
      <alignment vertical="center"/>
    </xf>
    <xf numFmtId="195" fontId="26" fillId="5" borderId="0" xfId="34" applyNumberFormat="1" applyFont="1" applyFill="1" applyBorder="1" applyAlignment="1" applyProtection="1">
      <alignment horizontal="right" vertical="center"/>
    </xf>
    <xf numFmtId="195" fontId="26" fillId="5" borderId="0" xfId="34" applyNumberFormat="1" applyFont="1" applyFill="1" applyBorder="1" applyAlignment="1" applyProtection="1">
      <alignment vertical="center"/>
    </xf>
    <xf numFmtId="3" fontId="45" fillId="6" borderId="0" xfId="12" applyNumberFormat="1" applyFont="1" applyFill="1" applyAlignment="1">
      <alignment horizontal="right" vertical="center"/>
    </xf>
    <xf numFmtId="3" fontId="35" fillId="6" borderId="0" xfId="12" applyNumberFormat="1" applyFont="1" applyFill="1" applyAlignment="1">
      <alignment horizontal="right" vertical="center"/>
    </xf>
    <xf numFmtId="3" fontId="26" fillId="0" borderId="0" xfId="13" applyNumberFormat="1" applyFont="1"/>
    <xf numFmtId="0" fontId="43" fillId="2" borderId="0" xfId="13" applyFont="1" applyFill="1" applyBorder="1" applyAlignment="1">
      <alignment horizontal="left" vertical="top"/>
    </xf>
    <xf numFmtId="196" fontId="27" fillId="3" borderId="0" xfId="13" applyNumberFormat="1" applyFont="1" applyFill="1"/>
    <xf numFmtId="0" fontId="26" fillId="3" borderId="0" xfId="13" applyFont="1" applyFill="1"/>
    <xf numFmtId="196" fontId="27" fillId="4" borderId="0" xfId="13" applyNumberFormat="1" applyFont="1" applyFill="1"/>
    <xf numFmtId="193" fontId="5" fillId="4" borderId="1" xfId="14" applyNumberFormat="1" applyFont="1" applyFill="1" applyBorder="1" applyAlignment="1">
      <alignment horizontal="right" vertical="center"/>
    </xf>
    <xf numFmtId="0" fontId="27" fillId="0" borderId="0" xfId="13" applyFont="1" applyBorder="1" applyAlignment="1" applyProtection="1">
      <alignment horizontal="left"/>
    </xf>
    <xf numFmtId="196" fontId="27" fillId="3" borderId="0" xfId="1" applyNumberFormat="1" applyFont="1" applyFill="1" applyBorder="1" applyAlignment="1" applyProtection="1">
      <alignment horizontal="right"/>
    </xf>
    <xf numFmtId="196" fontId="27" fillId="4" borderId="0" xfId="29" applyNumberFormat="1" applyFont="1" applyFill="1" applyBorder="1" applyAlignment="1" applyProtection="1">
      <alignment horizontal="right"/>
    </xf>
    <xf numFmtId="196" fontId="27" fillId="5" borderId="0" xfId="29" applyNumberFormat="1" applyFont="1" applyFill="1" applyBorder="1" applyAlignment="1" applyProtection="1">
      <alignment horizontal="right"/>
    </xf>
    <xf numFmtId="196" fontId="33" fillId="6" borderId="0" xfId="29" applyNumberFormat="1" applyFont="1" applyFill="1" applyBorder="1" applyAlignment="1" applyProtection="1">
      <alignment horizontal="right"/>
    </xf>
    <xf numFmtId="0" fontId="27" fillId="6" borderId="0" xfId="13" applyFont="1" applyFill="1" applyBorder="1" applyAlignment="1" applyProtection="1">
      <alignment horizontal="left"/>
    </xf>
    <xf numFmtId="0" fontId="5" fillId="7" borderId="0" xfId="12" applyFont="1" applyFill="1" applyAlignment="1">
      <alignment horizontal="right"/>
    </xf>
    <xf numFmtId="197" fontId="27" fillId="0" borderId="0" xfId="13" applyNumberFormat="1" applyFont="1" applyBorder="1" applyAlignment="1" applyProtection="1">
      <alignment horizontal="left"/>
    </xf>
    <xf numFmtId="197" fontId="27" fillId="3" borderId="0" xfId="13" applyNumberFormat="1" applyFont="1" applyFill="1" applyBorder="1" applyAlignment="1" applyProtection="1">
      <alignment horizontal="left" vertical="center"/>
    </xf>
    <xf numFmtId="197" fontId="27" fillId="5" borderId="0" xfId="13" applyNumberFormat="1" applyFont="1" applyFill="1" applyBorder="1" applyAlignment="1" applyProtection="1">
      <alignment horizontal="left" vertical="center"/>
    </xf>
    <xf numFmtId="197" fontId="27" fillId="6" borderId="0" xfId="13" applyNumberFormat="1" applyFont="1" applyFill="1" applyBorder="1" applyAlignment="1" applyProtection="1">
      <alignment horizontal="left"/>
    </xf>
    <xf numFmtId="0" fontId="27" fillId="0" borderId="0" xfId="13" applyFont="1" applyAlignment="1"/>
    <xf numFmtId="0" fontId="27" fillId="6" borderId="0" xfId="13" applyFont="1" applyFill="1" applyAlignment="1"/>
    <xf numFmtId="0" fontId="27" fillId="0" borderId="0" xfId="13" applyFont="1" applyAlignment="1" applyProtection="1">
      <alignment horizontal="left"/>
    </xf>
    <xf numFmtId="0" fontId="27" fillId="6" borderId="0" xfId="13" applyFont="1" applyFill="1" applyAlignment="1" applyProtection="1">
      <alignment horizontal="left"/>
    </xf>
    <xf numFmtId="0" fontId="36" fillId="0" borderId="0" xfId="13" applyFont="1" applyBorder="1" applyAlignment="1"/>
    <xf numFmtId="0" fontId="36" fillId="6" borderId="0" xfId="13" applyFont="1" applyFill="1" applyBorder="1" applyAlignment="1"/>
    <xf numFmtId="0" fontId="26" fillId="0" borderId="0" xfId="13" applyFont="1" applyBorder="1" applyAlignment="1">
      <alignment horizontal="center"/>
    </xf>
    <xf numFmtId="196" fontId="26" fillId="5" borderId="0" xfId="29" applyNumberFormat="1" applyFont="1" applyFill="1" applyBorder="1" applyAlignment="1" applyProtection="1">
      <alignment horizontal="right" vertical="center"/>
    </xf>
    <xf numFmtId="193" fontId="26" fillId="5" borderId="0" xfId="29" applyNumberFormat="1" applyFont="1" applyFill="1" applyBorder="1" applyAlignment="1" applyProtection="1">
      <alignment horizontal="right" vertical="center"/>
    </xf>
    <xf numFmtId="196" fontId="35" fillId="6" borderId="0" xfId="29" applyNumberFormat="1" applyFont="1" applyFill="1" applyBorder="1" applyAlignment="1" applyProtection="1">
      <alignment horizontal="right"/>
    </xf>
    <xf numFmtId="193" fontId="35" fillId="6" borderId="0" xfId="29" applyNumberFormat="1" applyFont="1" applyFill="1" applyBorder="1" applyAlignment="1" applyProtection="1">
      <alignment horizontal="right"/>
    </xf>
    <xf numFmtId="0" fontId="26" fillId="6" borderId="0" xfId="13" applyFont="1" applyFill="1" applyBorder="1" applyAlignment="1">
      <alignment horizontal="center"/>
    </xf>
    <xf numFmtId="197" fontId="27" fillId="0" borderId="0" xfId="13" applyNumberFormat="1" applyFont="1"/>
    <xf numFmtId="0" fontId="35" fillId="6" borderId="0" xfId="13" applyFont="1" applyFill="1" applyBorder="1" applyAlignment="1">
      <alignment horizontal="center"/>
    </xf>
    <xf numFmtId="195" fontId="27" fillId="4" borderId="0" xfId="35" applyNumberFormat="1" applyFont="1" applyFill="1" applyBorder="1" applyAlignment="1" applyProtection="1">
      <alignment horizontal="right" vertical="center"/>
    </xf>
    <xf numFmtId="193" fontId="5" fillId="5" borderId="0" xfId="14" applyNumberFormat="1" applyFont="1" applyFill="1" applyBorder="1" applyAlignment="1">
      <alignment vertical="center"/>
    </xf>
    <xf numFmtId="195" fontId="5" fillId="5" borderId="0" xfId="14" applyNumberFormat="1" applyFont="1" applyFill="1" applyBorder="1" applyAlignment="1">
      <alignment vertical="center"/>
    </xf>
    <xf numFmtId="41" fontId="33" fillId="6" borderId="0" xfId="12" applyNumberFormat="1" applyFont="1" applyFill="1" applyAlignment="1">
      <alignment horizontal="right"/>
    </xf>
    <xf numFmtId="193" fontId="5" fillId="5" borderId="0" xfId="14" applyNumberFormat="1" applyFont="1" applyFill="1" applyBorder="1" applyAlignment="1">
      <alignment horizontal="right" vertical="center"/>
    </xf>
    <xf numFmtId="195" fontId="5" fillId="5" borderId="0" xfId="14" applyNumberFormat="1" applyFont="1" applyFill="1" applyBorder="1" applyAlignment="1">
      <alignment horizontal="right" vertical="center"/>
    </xf>
    <xf numFmtId="195" fontId="27" fillId="5" borderId="0" xfId="35" applyNumberFormat="1" applyFont="1" applyFill="1" applyBorder="1" applyAlignment="1" applyProtection="1">
      <alignment horizontal="right" vertical="center"/>
    </xf>
    <xf numFmtId="3" fontId="33" fillId="6" borderId="0" xfId="12" applyNumberFormat="1" applyFont="1" applyFill="1" applyAlignment="1">
      <alignment horizontal="right"/>
    </xf>
    <xf numFmtId="0" fontId="33" fillId="6" borderId="0" xfId="12" applyFont="1" applyFill="1" applyAlignment="1">
      <alignment horizontal="right"/>
    </xf>
    <xf numFmtId="0" fontId="26" fillId="0" borderId="0" xfId="13" applyFont="1" applyAlignment="1">
      <alignment horizontal="center"/>
    </xf>
    <xf numFmtId="193" fontId="27" fillId="4" borderId="0" xfId="35" applyNumberFormat="1" applyFont="1" applyFill="1" applyBorder="1" applyAlignment="1" applyProtection="1">
      <alignment horizontal="right" vertical="center"/>
    </xf>
    <xf numFmtId="193" fontId="26" fillId="4" borderId="0" xfId="35" applyNumberFormat="1" applyFont="1" applyFill="1" applyBorder="1" applyAlignment="1" applyProtection="1">
      <alignment horizontal="right" vertical="center"/>
    </xf>
    <xf numFmtId="195" fontId="26" fillId="4" borderId="0" xfId="35" applyNumberFormat="1" applyFont="1" applyFill="1" applyBorder="1" applyAlignment="1" applyProtection="1">
      <alignment horizontal="right" vertical="center"/>
    </xf>
    <xf numFmtId="193" fontId="27" fillId="5" borderId="0" xfId="35" applyNumberFormat="1" applyFont="1" applyFill="1" applyBorder="1" applyAlignment="1" applyProtection="1">
      <alignment horizontal="right" vertical="center"/>
    </xf>
    <xf numFmtId="193" fontId="26" fillId="5" borderId="0" xfId="35" applyNumberFormat="1" applyFont="1" applyFill="1" applyBorder="1" applyAlignment="1" applyProtection="1">
      <alignment horizontal="right" vertical="center"/>
    </xf>
    <xf numFmtId="195" fontId="26" fillId="5" borderId="0" xfId="35" applyNumberFormat="1" applyFont="1" applyFill="1" applyBorder="1" applyAlignment="1" applyProtection="1">
      <alignment horizontal="right" vertical="center"/>
    </xf>
    <xf numFmtId="3" fontId="33" fillId="6" borderId="0" xfId="13" applyNumberFormat="1" applyFont="1" applyFill="1" applyAlignment="1">
      <alignment horizontal="right"/>
    </xf>
    <xf numFmtId="0" fontId="26" fillId="6" borderId="0" xfId="13" applyFont="1" applyFill="1" applyAlignment="1">
      <alignment horizontal="center"/>
    </xf>
    <xf numFmtId="3" fontId="35" fillId="6" borderId="0" xfId="12" applyNumberFormat="1" applyFont="1" applyFill="1" applyAlignment="1">
      <alignment horizontal="right"/>
    </xf>
    <xf numFmtId="0" fontId="26" fillId="0" borderId="16" xfId="13" applyFont="1" applyBorder="1" applyAlignment="1">
      <alignment horizontal="center"/>
    </xf>
    <xf numFmtId="0" fontId="26" fillId="3" borderId="16" xfId="13" applyFont="1" applyFill="1" applyBorder="1" applyAlignment="1">
      <alignment horizontal="center"/>
    </xf>
    <xf numFmtId="0" fontId="26" fillId="4" borderId="16" xfId="13" applyFont="1" applyFill="1" applyBorder="1" applyAlignment="1">
      <alignment horizontal="center"/>
    </xf>
    <xf numFmtId="0" fontId="26" fillId="5" borderId="16" xfId="13" applyFont="1" applyFill="1" applyBorder="1" applyAlignment="1">
      <alignment horizontal="center"/>
    </xf>
    <xf numFmtId="0" fontId="26" fillId="6" borderId="16" xfId="13" applyFont="1" applyFill="1" applyBorder="1" applyAlignment="1">
      <alignment horizontal="center"/>
    </xf>
  </cellXfs>
  <cellStyles count="36">
    <cellStyle name="Comma 2" xfId="4"/>
    <cellStyle name="Comma 7" xfId="19"/>
    <cellStyle name="Normal 2" xfId="5"/>
    <cellStyle name="Normal 2 2" xfId="20"/>
    <cellStyle name="Normal 3" xfId="21"/>
    <cellStyle name="Normal 7" xfId="22"/>
    <cellStyle name="Normal 9" xfId="23"/>
    <cellStyle name="Normal_Sheet1" xfId="17"/>
    <cellStyle name="เครื่องหมายจุลภาค" xfId="1" builtinId="3"/>
    <cellStyle name="เครื่องหมายจุลภาค 10" xfId="28"/>
    <cellStyle name="เครื่องหมายจุลภาค 2" xfId="2"/>
    <cellStyle name="เครื่องหมายจุลภาค 2 2" xfId="24"/>
    <cellStyle name="เครื่องหมายจุลภาค 2 3" xfId="27"/>
    <cellStyle name="เครื่องหมายจุลภาค 2 4" xfId="30"/>
    <cellStyle name="เครื่องหมายจุลภาค 3" xfId="3"/>
    <cellStyle name="เครื่องหมายจุลภาค 3 2" xfId="31"/>
    <cellStyle name="เครื่องหมายจุลภาค 4" xfId="6"/>
    <cellStyle name="เครื่องหมายจุลภาค 5" xfId="7"/>
    <cellStyle name="เครื่องหมายจุลภาค 5 2" xfId="32"/>
    <cellStyle name="เครื่องหมายจุลภาค 6" xfId="8"/>
    <cellStyle name="เครื่องหมายจุลภาค 6 2" xfId="34"/>
    <cellStyle name="เครื่องหมายจุลภาค 7" xfId="9"/>
    <cellStyle name="เครื่องหมายจุลภาค 7 2" xfId="33"/>
    <cellStyle name="เครื่องหมายจุลภาค 8" xfId="10"/>
    <cellStyle name="เครื่องหมายจุลภาค 8 2" xfId="29"/>
    <cellStyle name="เครื่องหมายจุลภาค 9" xfId="11"/>
    <cellStyle name="เครื่องหมายจุลภาค 9 2" xfId="35"/>
    <cellStyle name="ปกติ" xfId="0" builtinId="0"/>
    <cellStyle name="ปกติ 2" xfId="12"/>
    <cellStyle name="ปกติ 2 2" xfId="13"/>
    <cellStyle name="ปกติ 2 3" xfId="25"/>
    <cellStyle name="ปกติ 3" xfId="14"/>
    <cellStyle name="ปกติ 3 2" xfId="15"/>
    <cellStyle name="ปกติ 3 3" xfId="16"/>
    <cellStyle name="ปกติ 3 4" xfId="18"/>
    <cellStyle name="ปกติ 4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234483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34483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1297305</xdr:colOff>
      <xdr:row>4</xdr:row>
      <xdr:rowOff>295275</xdr:rowOff>
    </xdr:from>
    <xdr:to>
      <xdr:col>0</xdr:col>
      <xdr:colOff>1297305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8165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204107</xdr:rowOff>
    </xdr:from>
    <xdr:to>
      <xdr:col>8</xdr:col>
      <xdr:colOff>205740</xdr:colOff>
      <xdr:row>30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4500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1181100</xdr:colOff>
      <xdr:row>4</xdr:row>
      <xdr:rowOff>295275</xdr:rowOff>
    </xdr:from>
    <xdr:to>
      <xdr:col>8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063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667512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23138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23138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27939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33502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7939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33502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0</xdr:row>
      <xdr:rowOff>141626</xdr:rowOff>
    </xdr:from>
    <xdr:to>
      <xdr:col>23</xdr:col>
      <xdr:colOff>209550</xdr:colOff>
      <xdr:row>26</xdr:row>
      <xdr:rowOff>99060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10568940" y="141626"/>
          <a:ext cx="384810" cy="7493614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4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46</xdr:row>
      <xdr:rowOff>38100</xdr:rowOff>
    </xdr:from>
    <xdr:to>
      <xdr:col>12</xdr:col>
      <xdr:colOff>0</xdr:colOff>
      <xdr:row>46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46</xdr:row>
      <xdr:rowOff>190500</xdr:rowOff>
    </xdr:from>
    <xdr:to>
      <xdr:col>13</xdr:col>
      <xdr:colOff>0</xdr:colOff>
      <xdr:row>46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31</xdr:row>
      <xdr:rowOff>0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8686800" y="0"/>
          <a:ext cx="502920" cy="6911340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8</xdr:col>
      <xdr:colOff>377486</xdr:colOff>
      <xdr:row>34</xdr:row>
      <xdr:rowOff>30480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rot="16200000">
          <a:off x="-2165836" y="2165838"/>
          <a:ext cx="9098280" cy="47666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297180</xdr:colOff>
      <xdr:row>0</xdr:row>
      <xdr:rowOff>99060</xdr:rowOff>
    </xdr:from>
    <xdr:to>
      <xdr:col>17</xdr:col>
      <xdr:colOff>327660</xdr:colOff>
      <xdr:row>34</xdr:row>
      <xdr:rowOff>198120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 rot="16200000">
          <a:off x="3055620" y="2278380"/>
          <a:ext cx="9166860" cy="4808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129540</xdr:colOff>
      <xdr:row>0</xdr:row>
      <xdr:rowOff>0</xdr:rowOff>
    </xdr:from>
    <xdr:to>
      <xdr:col>27</xdr:col>
      <xdr:colOff>243840</xdr:colOff>
      <xdr:row>34</xdr:row>
      <xdr:rowOff>121920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 rot="16200000">
          <a:off x="8324850" y="2068830"/>
          <a:ext cx="9189720" cy="5052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28</xdr:col>
      <xdr:colOff>114300</xdr:colOff>
      <xdr:row>0</xdr:row>
      <xdr:rowOff>152400</xdr:rowOff>
    </xdr:from>
    <xdr:to>
      <xdr:col>37</xdr:col>
      <xdr:colOff>339090</xdr:colOff>
      <xdr:row>33</xdr:row>
      <xdr:rowOff>114300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 rot="16200000">
          <a:off x="14064615" y="1952625"/>
          <a:ext cx="8763000" cy="5162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112395</xdr:colOff>
      <xdr:row>0</xdr:row>
      <xdr:rowOff>106680</xdr:rowOff>
    </xdr:from>
    <xdr:to>
      <xdr:col>17</xdr:col>
      <xdr:colOff>219075</xdr:colOff>
      <xdr:row>36</xdr:row>
      <xdr:rowOff>106680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8816780" y="106680"/>
          <a:ext cx="619564" cy="6037385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1640205</xdr:colOff>
      <xdr:row>1</xdr:row>
      <xdr:rowOff>89535</xdr:rowOff>
    </xdr:from>
    <xdr:to>
      <xdr:col>27</xdr:col>
      <xdr:colOff>28575</xdr:colOff>
      <xdr:row>27</xdr:row>
      <xdr:rowOff>51435</xdr:rowOff>
    </xdr:to>
    <xdr:grpSp>
      <xdr:nvGrpSpPr>
        <xdr:cNvPr id="1302" name="Group 190"/>
        <xdr:cNvGrpSpPr>
          <a:grpSpLocks/>
        </xdr:cNvGrpSpPr>
      </xdr:nvGrpSpPr>
      <xdr:grpSpPr bwMode="auto">
        <a:xfrm>
          <a:off x="9427845" y="318135"/>
          <a:ext cx="445770" cy="6347460"/>
          <a:chOff x="991" y="0"/>
          <a:chExt cx="62" cy="700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5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4"/>
            <a:ext cx="62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0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40012</xdr:colOff>
      <xdr:row>0</xdr:row>
      <xdr:rowOff>104287</xdr:rowOff>
    </xdr:from>
    <xdr:to>
      <xdr:col>27</xdr:col>
      <xdr:colOff>324377</xdr:colOff>
      <xdr:row>44</xdr:row>
      <xdr:rowOff>224789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365112" y="104287"/>
          <a:ext cx="650125" cy="7450942"/>
          <a:chOff x="1002" y="707"/>
          <a:chExt cx="63" cy="680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707"/>
            <a:ext cx="59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1</xdr:rowOff>
    </xdr:from>
    <xdr:to>
      <xdr:col>23</xdr:col>
      <xdr:colOff>0</xdr:colOff>
      <xdr:row>21</xdr:row>
      <xdr:rowOff>7620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1201400" y="1"/>
          <a:ext cx="388620" cy="7040879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60" cy="5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1257300</xdr:colOff>
      <xdr:row>0</xdr:row>
      <xdr:rowOff>0</xdr:rowOff>
    </xdr:from>
    <xdr:to>
      <xdr:col>23</xdr:col>
      <xdr:colOff>0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822180" y="0"/>
          <a:ext cx="350520" cy="6309360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5"/>
  <sheetViews>
    <sheetView topLeftCell="J1" zoomScale="43" zoomScaleNormal="43" workbookViewId="0">
      <selection activeCell="T20" sqref="T20"/>
    </sheetView>
  </sheetViews>
  <sheetFormatPr defaultColWidth="9.125" defaultRowHeight="24" customHeight="1"/>
  <cols>
    <col min="1" max="1" width="26.375" style="339" customWidth="1"/>
    <col min="2" max="4" width="22.125" style="339" customWidth="1"/>
    <col min="5" max="5" width="41.375" style="339" customWidth="1"/>
    <col min="6" max="6" width="18.875" style="339" customWidth="1"/>
    <col min="7" max="7" width="17.75" style="339" customWidth="1"/>
    <col min="8" max="8" width="18.125" style="339" customWidth="1"/>
    <col min="9" max="9" width="26.375" style="339" customWidth="1"/>
    <col min="10" max="11" width="20.625" style="339" customWidth="1"/>
    <col min="12" max="12" width="19" style="339" customWidth="1"/>
    <col min="13" max="13" width="26.375" style="339" customWidth="1"/>
    <col min="14" max="16" width="15.75" style="339" customWidth="1"/>
    <col min="17" max="17" width="26.375" style="339" customWidth="1"/>
    <col min="18" max="20" width="17.75" style="339" customWidth="1"/>
    <col min="21" max="21" width="10.125" style="339" bestFit="1" customWidth="1"/>
    <col min="22" max="16384" width="9.125" style="339"/>
  </cols>
  <sheetData>
    <row r="1" spans="1:21" s="443" customFormat="1" ht="30.75" customHeight="1">
      <c r="A1" s="451" t="s">
        <v>272</v>
      </c>
      <c r="B1" s="450"/>
      <c r="C1" s="450"/>
      <c r="D1" s="450"/>
      <c r="E1" s="449" t="s">
        <v>272</v>
      </c>
      <c r="F1" s="448"/>
      <c r="G1" s="448"/>
      <c r="H1" s="448"/>
      <c r="I1" s="447" t="s">
        <v>272</v>
      </c>
      <c r="J1" s="446"/>
      <c r="K1" s="446"/>
      <c r="L1" s="446"/>
      <c r="M1" s="445" t="s">
        <v>271</v>
      </c>
      <c r="N1" s="444"/>
      <c r="O1" s="444"/>
      <c r="P1" s="444"/>
      <c r="Q1" s="443" t="s">
        <v>271</v>
      </c>
    </row>
    <row r="2" spans="1:21" s="432" customFormat="1" ht="7.5" customHeight="1">
      <c r="A2" s="455"/>
      <c r="B2" s="455"/>
      <c r="C2" s="455"/>
      <c r="D2" s="455"/>
      <c r="E2" s="454"/>
      <c r="F2" s="454"/>
      <c r="G2" s="454"/>
      <c r="H2" s="454"/>
      <c r="I2" s="453"/>
      <c r="J2" s="453"/>
      <c r="K2" s="453"/>
      <c r="L2" s="453"/>
      <c r="M2" s="452"/>
      <c r="N2" s="452"/>
      <c r="O2" s="452"/>
      <c r="P2" s="452"/>
    </row>
    <row r="3" spans="1:21" s="443" customFormat="1" ht="30.75" customHeight="1">
      <c r="A3" s="451"/>
      <c r="B3" s="450" t="s">
        <v>270</v>
      </c>
      <c r="C3" s="450"/>
      <c r="D3" s="450"/>
      <c r="E3" s="449"/>
      <c r="F3" s="448" t="s">
        <v>269</v>
      </c>
      <c r="G3" s="448"/>
      <c r="H3" s="448"/>
      <c r="I3" s="447"/>
      <c r="J3" s="446" t="s">
        <v>268</v>
      </c>
      <c r="K3" s="446"/>
      <c r="L3" s="446"/>
      <c r="M3" s="445"/>
      <c r="N3" s="444" t="s">
        <v>267</v>
      </c>
      <c r="O3" s="444"/>
      <c r="P3" s="444"/>
      <c r="S3" s="443" t="s">
        <v>266</v>
      </c>
    </row>
    <row r="4" spans="1:21" s="432" customFormat="1" ht="32.25" customHeight="1">
      <c r="A4" s="442" t="s">
        <v>6</v>
      </c>
      <c r="B4" s="441" t="s">
        <v>0</v>
      </c>
      <c r="C4" s="441" t="s">
        <v>1</v>
      </c>
      <c r="D4" s="441" t="s">
        <v>2</v>
      </c>
      <c r="E4" s="440" t="s">
        <v>6</v>
      </c>
      <c r="F4" s="439" t="s">
        <v>0</v>
      </c>
      <c r="G4" s="439" t="s">
        <v>1</v>
      </c>
      <c r="H4" s="439" t="s">
        <v>2</v>
      </c>
      <c r="I4" s="438" t="s">
        <v>6</v>
      </c>
      <c r="J4" s="437" t="s">
        <v>0</v>
      </c>
      <c r="K4" s="437" t="s">
        <v>1</v>
      </c>
      <c r="L4" s="437" t="s">
        <v>2</v>
      </c>
      <c r="M4" s="436" t="s">
        <v>6</v>
      </c>
      <c r="N4" s="435" t="s">
        <v>0</v>
      </c>
      <c r="O4" s="435" t="s">
        <v>1</v>
      </c>
      <c r="P4" s="435" t="s">
        <v>2</v>
      </c>
      <c r="Q4" s="434" t="s">
        <v>6</v>
      </c>
      <c r="R4" s="433" t="s">
        <v>0</v>
      </c>
      <c r="S4" s="433" t="s">
        <v>1</v>
      </c>
      <c r="T4" s="433" t="s">
        <v>2</v>
      </c>
    </row>
    <row r="5" spans="1:21" s="432" customFormat="1" ht="27.75" customHeight="1">
      <c r="A5" s="401"/>
      <c r="B5" s="401"/>
      <c r="C5" s="402" t="s">
        <v>265</v>
      </c>
      <c r="D5" s="401"/>
      <c r="E5" s="398"/>
      <c r="F5" s="398"/>
      <c r="G5" s="399" t="s">
        <v>265</v>
      </c>
      <c r="H5" s="398"/>
      <c r="I5" s="395"/>
      <c r="J5" s="395"/>
      <c r="K5" s="396" t="s">
        <v>265</v>
      </c>
      <c r="L5" s="395"/>
      <c r="M5" s="392"/>
      <c r="N5" s="392"/>
      <c r="O5" s="393" t="s">
        <v>265</v>
      </c>
      <c r="P5" s="392"/>
      <c r="Q5" s="391"/>
      <c r="S5" s="390" t="s">
        <v>265</v>
      </c>
    </row>
    <row r="6" spans="1:21" s="369" customFormat="1" ht="20.25" customHeight="1">
      <c r="A6" s="378" t="s">
        <v>263</v>
      </c>
      <c r="B6" s="422">
        <v>2043022</v>
      </c>
      <c r="C6" s="422">
        <v>987697</v>
      </c>
      <c r="D6" s="422">
        <v>1055325</v>
      </c>
      <c r="E6" s="376" t="s">
        <v>263</v>
      </c>
      <c r="F6" s="431">
        <v>2041594</v>
      </c>
      <c r="G6" s="431">
        <v>987230</v>
      </c>
      <c r="H6" s="430">
        <v>1054364</v>
      </c>
      <c r="I6" s="374" t="s">
        <v>263</v>
      </c>
      <c r="J6" s="429">
        <v>2039805</v>
      </c>
      <c r="K6" s="429">
        <v>986409</v>
      </c>
      <c r="L6" s="428">
        <v>1053396</v>
      </c>
      <c r="M6" s="372" t="s">
        <v>263</v>
      </c>
      <c r="N6" s="427">
        <v>2037730</v>
      </c>
      <c r="O6" s="427">
        <v>985521</v>
      </c>
      <c r="P6" s="426">
        <v>1052209</v>
      </c>
      <c r="Q6" s="369" t="s">
        <v>263</v>
      </c>
      <c r="R6" s="414">
        <v>2040538</v>
      </c>
      <c r="S6" s="414">
        <v>986714</v>
      </c>
      <c r="T6" s="414">
        <v>1053824</v>
      </c>
      <c r="U6" s="413"/>
    </row>
    <row r="7" spans="1:21" s="364" customFormat="1" ht="20.25" customHeight="1">
      <c r="A7" s="368" t="s">
        <v>262</v>
      </c>
      <c r="B7" s="421">
        <v>1343211</v>
      </c>
      <c r="C7" s="421">
        <v>738988</v>
      </c>
      <c r="D7" s="421">
        <v>604223</v>
      </c>
      <c r="E7" s="367" t="s">
        <v>262</v>
      </c>
      <c r="F7" s="420">
        <v>1385879</v>
      </c>
      <c r="G7" s="420">
        <v>752447</v>
      </c>
      <c r="H7" s="419">
        <v>633432</v>
      </c>
      <c r="I7" s="366" t="s">
        <v>262</v>
      </c>
      <c r="J7" s="418">
        <v>1307880</v>
      </c>
      <c r="K7" s="418">
        <v>710590</v>
      </c>
      <c r="L7" s="417">
        <v>597290</v>
      </c>
      <c r="M7" s="365" t="s">
        <v>262</v>
      </c>
      <c r="N7" s="416">
        <v>1302016</v>
      </c>
      <c r="O7" s="416">
        <v>735615</v>
      </c>
      <c r="P7" s="415">
        <v>566401</v>
      </c>
      <c r="Q7" s="364" t="s">
        <v>262</v>
      </c>
      <c r="R7" s="414">
        <v>1334747</v>
      </c>
      <c r="S7" s="414">
        <v>734410</v>
      </c>
      <c r="T7" s="414">
        <v>600337</v>
      </c>
      <c r="U7" s="413"/>
    </row>
    <row r="8" spans="1:21" s="364" customFormat="1" ht="20.25" customHeight="1">
      <c r="A8" s="368" t="s">
        <v>261</v>
      </c>
      <c r="B8" s="421">
        <v>1335607</v>
      </c>
      <c r="C8" s="421">
        <v>733536</v>
      </c>
      <c r="D8" s="421">
        <v>602071</v>
      </c>
      <c r="E8" s="367" t="s">
        <v>261</v>
      </c>
      <c r="F8" s="420">
        <v>1385879</v>
      </c>
      <c r="G8" s="420">
        <v>752447</v>
      </c>
      <c r="H8" s="419">
        <v>633432</v>
      </c>
      <c r="I8" s="366" t="s">
        <v>261</v>
      </c>
      <c r="J8" s="418">
        <v>1288137</v>
      </c>
      <c r="K8" s="418">
        <v>699903</v>
      </c>
      <c r="L8" s="417">
        <v>588234</v>
      </c>
      <c r="M8" s="365" t="s">
        <v>261</v>
      </c>
      <c r="N8" s="416">
        <v>1278764</v>
      </c>
      <c r="O8" s="416">
        <v>725211</v>
      </c>
      <c r="P8" s="415">
        <v>553553</v>
      </c>
      <c r="Q8" s="364" t="s">
        <v>261</v>
      </c>
      <c r="R8" s="414">
        <v>1322097</v>
      </c>
      <c r="S8" s="414">
        <v>727774</v>
      </c>
      <c r="T8" s="414">
        <v>594323</v>
      </c>
      <c r="U8" s="413"/>
    </row>
    <row r="9" spans="1:21" s="364" customFormat="1" ht="20.25" customHeight="1">
      <c r="A9" s="368" t="s">
        <v>260</v>
      </c>
      <c r="B9" s="421">
        <v>1306823</v>
      </c>
      <c r="C9" s="421">
        <v>719730</v>
      </c>
      <c r="D9" s="421">
        <v>587093</v>
      </c>
      <c r="E9" s="367" t="s">
        <v>260</v>
      </c>
      <c r="F9" s="420">
        <v>1361389</v>
      </c>
      <c r="G9" s="420">
        <v>736463</v>
      </c>
      <c r="H9" s="419">
        <v>624926</v>
      </c>
      <c r="I9" s="366" t="s">
        <v>260</v>
      </c>
      <c r="J9" s="418">
        <v>1264250</v>
      </c>
      <c r="K9" s="418">
        <v>688457</v>
      </c>
      <c r="L9" s="417">
        <v>575793</v>
      </c>
      <c r="M9" s="365" t="s">
        <v>260</v>
      </c>
      <c r="N9" s="416">
        <v>1244459</v>
      </c>
      <c r="O9" s="416">
        <v>702946</v>
      </c>
      <c r="P9" s="415">
        <v>541513</v>
      </c>
      <c r="Q9" s="364" t="s">
        <v>260</v>
      </c>
      <c r="R9" s="414">
        <v>1294230</v>
      </c>
      <c r="S9" s="414">
        <v>711899</v>
      </c>
      <c r="T9" s="414">
        <v>582331</v>
      </c>
      <c r="U9" s="413"/>
    </row>
    <row r="10" spans="1:21" s="364" customFormat="1" ht="20.25" customHeight="1">
      <c r="A10" s="368" t="s">
        <v>259</v>
      </c>
      <c r="B10" s="421">
        <v>28784</v>
      </c>
      <c r="C10" s="421">
        <v>13806</v>
      </c>
      <c r="D10" s="421">
        <v>14978</v>
      </c>
      <c r="E10" s="367" t="s">
        <v>259</v>
      </c>
      <c r="F10" s="420">
        <v>24490</v>
      </c>
      <c r="G10" s="420">
        <v>15984</v>
      </c>
      <c r="H10" s="419">
        <v>8506</v>
      </c>
      <c r="I10" s="366" t="s">
        <v>259</v>
      </c>
      <c r="J10" s="418">
        <v>23887</v>
      </c>
      <c r="K10" s="418">
        <v>11446</v>
      </c>
      <c r="L10" s="417">
        <v>12441</v>
      </c>
      <c r="M10" s="365" t="s">
        <v>259</v>
      </c>
      <c r="N10" s="416">
        <v>34305</v>
      </c>
      <c r="O10" s="416">
        <v>22265</v>
      </c>
      <c r="P10" s="415">
        <v>12040</v>
      </c>
      <c r="Q10" s="364" t="s">
        <v>259</v>
      </c>
      <c r="R10" s="414">
        <v>27867</v>
      </c>
      <c r="S10" s="414">
        <v>15875</v>
      </c>
      <c r="T10" s="414">
        <v>11992</v>
      </c>
      <c r="U10" s="413"/>
    </row>
    <row r="11" spans="1:21" s="364" customFormat="1" ht="20.25" customHeight="1">
      <c r="A11" s="368" t="s">
        <v>258</v>
      </c>
      <c r="B11" s="421">
        <v>7604</v>
      </c>
      <c r="C11" s="421">
        <v>5452</v>
      </c>
      <c r="D11" s="421">
        <v>2152</v>
      </c>
      <c r="E11" s="367" t="s">
        <v>258</v>
      </c>
      <c r="F11" s="419" t="s">
        <v>210</v>
      </c>
      <c r="G11" s="419" t="s">
        <v>210</v>
      </c>
      <c r="H11" s="425" t="s">
        <v>210</v>
      </c>
      <c r="I11" s="366" t="s">
        <v>258</v>
      </c>
      <c r="J11" s="417">
        <v>19743</v>
      </c>
      <c r="K11" s="417">
        <v>10687</v>
      </c>
      <c r="L11" s="424">
        <v>9056</v>
      </c>
      <c r="M11" s="365" t="s">
        <v>258</v>
      </c>
      <c r="N11" s="415">
        <v>23252</v>
      </c>
      <c r="O11" s="415">
        <v>10404</v>
      </c>
      <c r="P11" s="423">
        <v>12848</v>
      </c>
      <c r="Q11" s="364" t="s">
        <v>258</v>
      </c>
      <c r="R11" s="414">
        <v>12650</v>
      </c>
      <c r="S11" s="414">
        <v>6636</v>
      </c>
      <c r="T11" s="414">
        <v>6014</v>
      </c>
      <c r="U11" s="413"/>
    </row>
    <row r="12" spans="1:21" s="364" customFormat="1" ht="20.25" customHeight="1">
      <c r="A12" s="368" t="s">
        <v>257</v>
      </c>
      <c r="B12" s="421">
        <v>699811</v>
      </c>
      <c r="C12" s="421">
        <v>248709</v>
      </c>
      <c r="D12" s="421">
        <v>451102</v>
      </c>
      <c r="E12" s="367" t="s">
        <v>257</v>
      </c>
      <c r="F12" s="420">
        <v>655715</v>
      </c>
      <c r="G12" s="420">
        <v>234783</v>
      </c>
      <c r="H12" s="419">
        <v>420932</v>
      </c>
      <c r="I12" s="366" t="s">
        <v>257</v>
      </c>
      <c r="J12" s="418">
        <v>731924</v>
      </c>
      <c r="K12" s="418">
        <v>275819</v>
      </c>
      <c r="L12" s="417">
        <v>456106</v>
      </c>
      <c r="M12" s="365" t="s">
        <v>257</v>
      </c>
      <c r="N12" s="416">
        <v>735714</v>
      </c>
      <c r="O12" s="416">
        <v>249906</v>
      </c>
      <c r="P12" s="415">
        <v>485808</v>
      </c>
      <c r="Q12" s="364" t="s">
        <v>257</v>
      </c>
      <c r="R12" s="414">
        <v>705791</v>
      </c>
      <c r="S12" s="414">
        <v>252304</v>
      </c>
      <c r="T12" s="414">
        <v>453487</v>
      </c>
      <c r="U12" s="413"/>
    </row>
    <row r="13" spans="1:21" s="364" customFormat="1" ht="20.25" customHeight="1">
      <c r="A13" s="368" t="s">
        <v>256</v>
      </c>
      <c r="B13" s="422">
        <v>160442</v>
      </c>
      <c r="C13" s="422">
        <v>11933</v>
      </c>
      <c r="D13" s="422">
        <v>148509</v>
      </c>
      <c r="E13" s="367" t="s">
        <v>256</v>
      </c>
      <c r="F13" s="420">
        <v>124602</v>
      </c>
      <c r="G13" s="420">
        <v>4064</v>
      </c>
      <c r="H13" s="419">
        <v>120538</v>
      </c>
      <c r="I13" s="366" t="s">
        <v>256</v>
      </c>
      <c r="J13" s="418">
        <v>169984</v>
      </c>
      <c r="K13" s="418">
        <v>5486</v>
      </c>
      <c r="L13" s="417">
        <v>164498</v>
      </c>
      <c r="M13" s="365" t="s">
        <v>256</v>
      </c>
      <c r="N13" s="416">
        <v>171545</v>
      </c>
      <c r="O13" s="416">
        <v>1125</v>
      </c>
      <c r="P13" s="415">
        <v>170420</v>
      </c>
      <c r="Q13" s="364" t="s">
        <v>256</v>
      </c>
      <c r="R13" s="414">
        <v>156643</v>
      </c>
      <c r="S13" s="414">
        <v>5652</v>
      </c>
      <c r="T13" s="414">
        <v>150991</v>
      </c>
      <c r="U13" s="413"/>
    </row>
    <row r="14" spans="1:21" s="369" customFormat="1" ht="20.25" customHeight="1">
      <c r="A14" s="368" t="s">
        <v>255</v>
      </c>
      <c r="B14" s="421">
        <v>159828</v>
      </c>
      <c r="C14" s="421">
        <v>68727</v>
      </c>
      <c r="D14" s="421">
        <v>91101</v>
      </c>
      <c r="E14" s="367" t="s">
        <v>255</v>
      </c>
      <c r="F14" s="420">
        <v>169469</v>
      </c>
      <c r="G14" s="420">
        <v>79456</v>
      </c>
      <c r="H14" s="419">
        <v>90013</v>
      </c>
      <c r="I14" s="366" t="s">
        <v>255</v>
      </c>
      <c r="J14" s="418">
        <v>153574</v>
      </c>
      <c r="K14" s="418">
        <v>72454</v>
      </c>
      <c r="L14" s="417">
        <v>81120</v>
      </c>
      <c r="M14" s="365" t="s">
        <v>255</v>
      </c>
      <c r="N14" s="416">
        <v>166278</v>
      </c>
      <c r="O14" s="416">
        <v>67139</v>
      </c>
      <c r="P14" s="415">
        <v>99139</v>
      </c>
      <c r="Q14" s="364" t="s">
        <v>255</v>
      </c>
      <c r="R14" s="414">
        <v>162287</v>
      </c>
      <c r="S14" s="414">
        <v>71944</v>
      </c>
      <c r="T14" s="414">
        <v>90343</v>
      </c>
      <c r="U14" s="413"/>
    </row>
    <row r="15" spans="1:21" s="364" customFormat="1" ht="20.25" customHeight="1">
      <c r="A15" s="363" t="s">
        <v>254</v>
      </c>
      <c r="B15" s="421">
        <v>379541</v>
      </c>
      <c r="C15" s="421">
        <v>168049</v>
      </c>
      <c r="D15" s="421">
        <v>211492</v>
      </c>
      <c r="E15" s="361" t="s">
        <v>254</v>
      </c>
      <c r="F15" s="420">
        <v>361644</v>
      </c>
      <c r="G15" s="420">
        <v>151263</v>
      </c>
      <c r="H15" s="419">
        <v>210381</v>
      </c>
      <c r="I15" s="359" t="s">
        <v>254</v>
      </c>
      <c r="J15" s="418">
        <v>408366</v>
      </c>
      <c r="K15" s="418">
        <v>197879</v>
      </c>
      <c r="L15" s="417">
        <v>210488</v>
      </c>
      <c r="M15" s="357" t="s">
        <v>254</v>
      </c>
      <c r="N15" s="416">
        <v>397891</v>
      </c>
      <c r="O15" s="416">
        <v>181642</v>
      </c>
      <c r="P15" s="415">
        <v>216249</v>
      </c>
      <c r="Q15" s="355" t="s">
        <v>254</v>
      </c>
      <c r="R15" s="414">
        <v>386861</v>
      </c>
      <c r="S15" s="414">
        <v>174708</v>
      </c>
      <c r="T15" s="414">
        <v>212153</v>
      </c>
      <c r="U15" s="413"/>
    </row>
    <row r="16" spans="1:21" s="364" customFormat="1" ht="24" customHeight="1">
      <c r="A16" s="412"/>
      <c r="B16" s="411"/>
      <c r="C16" s="411"/>
      <c r="D16" s="411"/>
      <c r="E16" s="410"/>
      <c r="F16" s="409"/>
      <c r="G16" s="409"/>
      <c r="H16" s="409"/>
      <c r="I16" s="408"/>
      <c r="J16" s="407"/>
      <c r="K16" s="407"/>
      <c r="L16" s="407"/>
      <c r="M16" s="406"/>
      <c r="N16" s="405"/>
      <c r="O16" s="405"/>
      <c r="P16" s="405"/>
      <c r="Q16" s="404"/>
    </row>
    <row r="17" spans="1:20" s="389" customFormat="1" ht="23.25" customHeight="1">
      <c r="A17" s="401"/>
      <c r="B17" s="403"/>
      <c r="C17" s="402" t="s">
        <v>264</v>
      </c>
      <c r="D17" s="401"/>
      <c r="E17" s="398"/>
      <c r="F17" s="400"/>
      <c r="G17" s="399" t="s">
        <v>264</v>
      </c>
      <c r="H17" s="398"/>
      <c r="I17" s="395"/>
      <c r="J17" s="397"/>
      <c r="K17" s="396" t="s">
        <v>264</v>
      </c>
      <c r="L17" s="395"/>
      <c r="M17" s="392"/>
      <c r="N17" s="394"/>
      <c r="O17" s="393" t="s">
        <v>264</v>
      </c>
      <c r="P17" s="392"/>
      <c r="Q17" s="391"/>
      <c r="S17" s="390" t="s">
        <v>264</v>
      </c>
    </row>
    <row r="18" spans="1:20" s="379" customFormat="1" ht="20.25" customHeight="1">
      <c r="A18" s="388"/>
      <c r="B18" s="387"/>
      <c r="C18" s="387"/>
      <c r="D18" s="387"/>
      <c r="E18" s="386"/>
      <c r="F18" s="385"/>
      <c r="G18" s="385"/>
      <c r="H18" s="385"/>
      <c r="I18" s="384"/>
      <c r="J18" s="383"/>
      <c r="K18" s="383"/>
      <c r="L18" s="383"/>
      <c r="M18" s="382"/>
      <c r="N18" s="381"/>
      <c r="O18" s="381"/>
      <c r="P18" s="381"/>
      <c r="Q18" s="380"/>
    </row>
    <row r="19" spans="1:20" s="369" customFormat="1" ht="20.25" customHeight="1">
      <c r="A19" s="378" t="s">
        <v>263</v>
      </c>
      <c r="B19" s="377">
        <v>100</v>
      </c>
      <c r="C19" s="377">
        <v>100</v>
      </c>
      <c r="D19" s="377">
        <v>100</v>
      </c>
      <c r="E19" s="376" t="s">
        <v>263</v>
      </c>
      <c r="F19" s="375">
        <v>100</v>
      </c>
      <c r="G19" s="375">
        <v>100</v>
      </c>
      <c r="H19" s="375">
        <v>100</v>
      </c>
      <c r="I19" s="374" t="s">
        <v>263</v>
      </c>
      <c r="J19" s="373">
        <v>100</v>
      </c>
      <c r="K19" s="373">
        <v>100</v>
      </c>
      <c r="L19" s="373">
        <v>100</v>
      </c>
      <c r="M19" s="372" t="s">
        <v>263</v>
      </c>
      <c r="N19" s="371">
        <v>100</v>
      </c>
      <c r="O19" s="371">
        <v>100</v>
      </c>
      <c r="P19" s="371">
        <v>100</v>
      </c>
      <c r="Q19" s="369" t="s">
        <v>263</v>
      </c>
      <c r="R19" s="370">
        <v>100</v>
      </c>
      <c r="S19" s="370">
        <v>100</v>
      </c>
      <c r="T19" s="370">
        <v>100</v>
      </c>
    </row>
    <row r="20" spans="1:20" s="364" customFormat="1" ht="20.25" customHeight="1">
      <c r="A20" s="368" t="s">
        <v>262</v>
      </c>
      <c r="B20" s="362">
        <f>B7*100/B$6</f>
        <v>65.746281733627924</v>
      </c>
      <c r="C20" s="362">
        <f>C7*100/C$6</f>
        <v>74.819301870917897</v>
      </c>
      <c r="D20" s="362">
        <f>D7*100/D$6</f>
        <v>57.254684575841566</v>
      </c>
      <c r="E20" s="367" t="s">
        <v>262</v>
      </c>
      <c r="F20" s="360">
        <f>F7*100/F$6</f>
        <v>67.882203807417142</v>
      </c>
      <c r="G20" s="360">
        <f>G7*100/G$6</f>
        <v>76.218003909929806</v>
      </c>
      <c r="H20" s="360">
        <f>H7*100/H$6</f>
        <v>60.077165001839973</v>
      </c>
      <c r="I20" s="366" t="s">
        <v>262</v>
      </c>
      <c r="J20" s="358">
        <f>J7*100/J$6+0.08</f>
        <v>64.197893622184466</v>
      </c>
      <c r="K20" s="358">
        <f>K7*100/K$6</f>
        <v>72.03806940123215</v>
      </c>
      <c r="L20" s="358">
        <f>L7*100/L$6</f>
        <v>56.701373462591469</v>
      </c>
      <c r="M20" s="365" t="s">
        <v>262</v>
      </c>
      <c r="N20" s="356">
        <f>N7*100/N$6</f>
        <v>63.895413033130005</v>
      </c>
      <c r="O20" s="356">
        <f>O7*100/O$6</f>
        <v>74.642245066315184</v>
      </c>
      <c r="P20" s="356">
        <f>P7*100/P$6</f>
        <v>53.829704935046173</v>
      </c>
      <c r="Q20" s="364" t="s">
        <v>262</v>
      </c>
      <c r="R20" s="354">
        <f>R7*100/R$6</f>
        <v>65.411523823619063</v>
      </c>
      <c r="S20" s="354">
        <f>S7*100/S$6</f>
        <v>74.429875323548671</v>
      </c>
      <c r="T20" s="354">
        <f>T7*100/T$6</f>
        <v>56.967482236122919</v>
      </c>
    </row>
    <row r="21" spans="1:20" s="364" customFormat="1" ht="20.25" customHeight="1">
      <c r="A21" s="368" t="s">
        <v>261</v>
      </c>
      <c r="B21" s="362">
        <f>B8*100/B$6</f>
        <v>65.374087993178733</v>
      </c>
      <c r="C21" s="362">
        <f>C8*100/C$6</f>
        <v>74.267310723835351</v>
      </c>
      <c r="D21" s="362">
        <f>D8*100/D$6</f>
        <v>57.050766351597851</v>
      </c>
      <c r="E21" s="367" t="s">
        <v>261</v>
      </c>
      <c r="F21" s="360">
        <f>F8*100/F$6</f>
        <v>67.882203807417142</v>
      </c>
      <c r="G21" s="360">
        <f>G8*100/G$6</f>
        <v>76.218003909929806</v>
      </c>
      <c r="H21" s="360">
        <f>H8*100/H$6</f>
        <v>60.077165001839973</v>
      </c>
      <c r="I21" s="366" t="s">
        <v>261</v>
      </c>
      <c r="J21" s="358">
        <f>J8*100/J$6</f>
        <v>63.150006985961895</v>
      </c>
      <c r="K21" s="358">
        <f>K8*100/K$6-0.05</f>
        <v>70.904644574410824</v>
      </c>
      <c r="L21" s="358">
        <f>L8*100/L$6</f>
        <v>55.841677773600814</v>
      </c>
      <c r="M21" s="365" t="s">
        <v>261</v>
      </c>
      <c r="N21" s="356">
        <f>N8*100/N$6</f>
        <v>62.754339387455651</v>
      </c>
      <c r="O21" s="356">
        <f>O8*100/O$6</f>
        <v>73.586559799334566</v>
      </c>
      <c r="P21" s="356">
        <f>P8*100/P$6</f>
        <v>52.608654744447158</v>
      </c>
      <c r="Q21" s="364" t="s">
        <v>261</v>
      </c>
      <c r="R21" s="354">
        <f>R8*100/R$6</f>
        <v>64.791589276945587</v>
      </c>
      <c r="S21" s="354">
        <f>S8*100/S$6</f>
        <v>73.757340019499068</v>
      </c>
      <c r="T21" s="354">
        <f>T8*100/T$6</f>
        <v>56.396798706425365</v>
      </c>
    </row>
    <row r="22" spans="1:20" s="342" customFormat="1" ht="20.25" customHeight="1">
      <c r="A22" s="368" t="s">
        <v>260</v>
      </c>
      <c r="B22" s="362">
        <f>B9*100/B$6</f>
        <v>63.965194696875514</v>
      </c>
      <c r="C22" s="362">
        <f>C9*100/C$6</f>
        <v>72.869513626142435</v>
      </c>
      <c r="D22" s="362">
        <f>D9*100/D$6</f>
        <v>55.631487930258452</v>
      </c>
      <c r="E22" s="367" t="s">
        <v>260</v>
      </c>
      <c r="F22" s="360">
        <f>F9*100/F$6</f>
        <v>66.682650909044597</v>
      </c>
      <c r="G22" s="360">
        <f>G9*100/G$6</f>
        <v>74.598928314577151</v>
      </c>
      <c r="H22" s="360">
        <f>H9*100/H$6</f>
        <v>59.270422738257373</v>
      </c>
      <c r="I22" s="366" t="s">
        <v>260</v>
      </c>
      <c r="J22" s="358">
        <f>J9*100/J$6</f>
        <v>61.978963675449371</v>
      </c>
      <c r="K22" s="358">
        <f>K9*100/K$6</f>
        <v>69.79427397762997</v>
      </c>
      <c r="L22" s="358">
        <f>L9*100/L$6</f>
        <v>54.660640442910356</v>
      </c>
      <c r="M22" s="365" t="s">
        <v>260</v>
      </c>
      <c r="N22" s="356">
        <f>N9*100/N$6</f>
        <v>61.070848444102019</v>
      </c>
      <c r="O22" s="356">
        <f>O9*100/O$6</f>
        <v>71.327348681560309</v>
      </c>
      <c r="P22" s="356">
        <f>P9*100/P$6</f>
        <v>51.464395381525911</v>
      </c>
      <c r="Q22" s="364" t="s">
        <v>260</v>
      </c>
      <c r="R22" s="354">
        <f>R9*100/R$6</f>
        <v>63.42592002697328</v>
      </c>
      <c r="S22" s="354">
        <f>S9*100/S$6</f>
        <v>72.148464499338203</v>
      </c>
      <c r="T22" s="354">
        <f>T9*100/T$6</f>
        <v>55.258847777237946</v>
      </c>
    </row>
    <row r="23" spans="1:20" s="342" customFormat="1" ht="20.25" customHeight="1">
      <c r="A23" s="368" t="s">
        <v>259</v>
      </c>
      <c r="B23" s="362">
        <f>B10*100/B$6</f>
        <v>1.4088932963032215</v>
      </c>
      <c r="C23" s="362">
        <f>C10*100/C$6</f>
        <v>1.3977970976929159</v>
      </c>
      <c r="D23" s="362">
        <f>D10*100/D$6</f>
        <v>1.4192784213393979</v>
      </c>
      <c r="E23" s="367" t="s">
        <v>259</v>
      </c>
      <c r="F23" s="360">
        <f>F10*100/F$6</f>
        <v>1.1995528983725461</v>
      </c>
      <c r="G23" s="360">
        <f>G10*100/G$6</f>
        <v>1.6190755953526534</v>
      </c>
      <c r="H23" s="360">
        <f>H10*100/H$6</f>
        <v>0.80674226358259571</v>
      </c>
      <c r="I23" s="366" t="s">
        <v>259</v>
      </c>
      <c r="J23" s="358">
        <f>J10*100/J$6</f>
        <v>1.1710433105125244</v>
      </c>
      <c r="K23" s="358">
        <f>K10*100/K$6-0.03</f>
        <v>1.1303705967808484</v>
      </c>
      <c r="L23" s="358">
        <f>L10*100/L$6</f>
        <v>1.1810373306904527</v>
      </c>
      <c r="M23" s="365" t="s">
        <v>259</v>
      </c>
      <c r="N23" s="356">
        <f>N10*100/N$6</f>
        <v>1.6834909433536338</v>
      </c>
      <c r="O23" s="356">
        <f>O10*100/O$6</f>
        <v>2.2592111177742535</v>
      </c>
      <c r="P23" s="356">
        <f>P10*100/P$6</f>
        <v>1.1442593629212447</v>
      </c>
      <c r="Q23" s="364" t="s">
        <v>259</v>
      </c>
      <c r="R23" s="354">
        <f>R10*100/R$6</f>
        <v>1.3656692499723113</v>
      </c>
      <c r="S23" s="354">
        <f>S10*100/S$6</f>
        <v>1.6088755201608571</v>
      </c>
      <c r="T23" s="354">
        <f>T10*100/T$6</f>
        <v>1.1379509291874166</v>
      </c>
    </row>
    <row r="24" spans="1:20" s="342" customFormat="1" ht="20.25" customHeight="1">
      <c r="A24" s="368" t="s">
        <v>258</v>
      </c>
      <c r="B24" s="362" t="s">
        <v>209</v>
      </c>
      <c r="C24" s="362" t="s">
        <v>209</v>
      </c>
      <c r="D24" s="362" t="s">
        <v>209</v>
      </c>
      <c r="E24" s="367" t="s">
        <v>258</v>
      </c>
      <c r="F24" s="360" t="s">
        <v>209</v>
      </c>
      <c r="G24" s="360" t="s">
        <v>209</v>
      </c>
      <c r="H24" s="360" t="s">
        <v>209</v>
      </c>
      <c r="I24" s="366" t="s">
        <v>258</v>
      </c>
      <c r="J24" s="358">
        <f>J11*100/J$6</f>
        <v>0.96788663622258009</v>
      </c>
      <c r="K24" s="358">
        <f>K11*100/K$6</f>
        <v>1.0834248268213287</v>
      </c>
      <c r="L24" s="358">
        <f>L11*100/L$6</f>
        <v>0.85969568899065496</v>
      </c>
      <c r="M24" s="365" t="s">
        <v>258</v>
      </c>
      <c r="N24" s="356">
        <f>N11*100/N$6</f>
        <v>1.1410736456743533</v>
      </c>
      <c r="O24" s="356">
        <f>O11*100/O$6</f>
        <v>1.0556852669806123</v>
      </c>
      <c r="P24" s="356">
        <f>P11*100/P$6</f>
        <v>1.2210501905990159</v>
      </c>
      <c r="Q24" s="364" t="s">
        <v>258</v>
      </c>
      <c r="R24" s="354">
        <f>R11*100/R$6</f>
        <v>0.61993454667347536</v>
      </c>
      <c r="S24" s="354">
        <f>S11*100/S$6</f>
        <v>0.67253530404960304</v>
      </c>
      <c r="T24" s="354">
        <f>T11*100/T$6</f>
        <v>0.57068352969755864</v>
      </c>
    </row>
    <row r="25" spans="1:20" s="342" customFormat="1" ht="20.25" customHeight="1">
      <c r="A25" s="368" t="s">
        <v>257</v>
      </c>
      <c r="B25" s="362">
        <f>B12*100/B$6</f>
        <v>34.253718266372069</v>
      </c>
      <c r="C25" s="362">
        <f>C12*100/C$6</f>
        <v>25.180698129082096</v>
      </c>
      <c r="D25" s="362">
        <f>D12*100/D$6</f>
        <v>42.745315424158434</v>
      </c>
      <c r="E25" s="367" t="s">
        <v>257</v>
      </c>
      <c r="F25" s="360">
        <f>F12*100/F$6</f>
        <v>32.117796192582851</v>
      </c>
      <c r="G25" s="360">
        <f>G12*100/G$6</f>
        <v>23.781996090070198</v>
      </c>
      <c r="H25" s="360">
        <f>H12*100/H$6</f>
        <v>39.922834998160027</v>
      </c>
      <c r="I25" s="366" t="s">
        <v>257</v>
      </c>
      <c r="J25" s="358">
        <f>J12*100/J$6-0.05</f>
        <v>35.832057353521542</v>
      </c>
      <c r="K25" s="358">
        <f>K12*100/K$6</f>
        <v>27.961930598767854</v>
      </c>
      <c r="L25" s="358">
        <f>L12*100/L$6</f>
        <v>43.298626537408531</v>
      </c>
      <c r="M25" s="365" t="s">
        <v>257</v>
      </c>
      <c r="N25" s="356">
        <f>N12*100/N$6</f>
        <v>36.104586966869995</v>
      </c>
      <c r="O25" s="356">
        <f>O12*100/O$6</f>
        <v>25.357754933684824</v>
      </c>
      <c r="P25" s="356">
        <f>P12*100/P$6</f>
        <v>46.170295064953827</v>
      </c>
      <c r="Q25" s="364" t="s">
        <v>257</v>
      </c>
      <c r="R25" s="354">
        <f>R12*100/R$6</f>
        <v>34.588476176380937</v>
      </c>
      <c r="S25" s="354">
        <f>S12*100/S$6</f>
        <v>25.570124676451332</v>
      </c>
      <c r="T25" s="354">
        <f>T12*100/T$6</f>
        <v>43.032517763877081</v>
      </c>
    </row>
    <row r="26" spans="1:20" s="342" customFormat="1" ht="20.25" customHeight="1">
      <c r="A26" s="368" t="s">
        <v>256</v>
      </c>
      <c r="B26" s="362">
        <f>B13*100/B$6</f>
        <v>7.8531704504405733</v>
      </c>
      <c r="C26" s="362">
        <f>C13*100/C$6</f>
        <v>1.208164042211326</v>
      </c>
      <c r="D26" s="362">
        <f>D13*100/D$6</f>
        <v>14.072347381138512</v>
      </c>
      <c r="E26" s="367" t="s">
        <v>256</v>
      </c>
      <c r="F26" s="360">
        <f>F13*100/F$6</f>
        <v>6.1031723251537766</v>
      </c>
      <c r="G26" s="360">
        <f>G13*100/G$6</f>
        <v>0.41165685807765162</v>
      </c>
      <c r="H26" s="360">
        <f>H13*100/H$6</f>
        <v>11.432294729334462</v>
      </c>
      <c r="I26" s="366" t="s">
        <v>256</v>
      </c>
      <c r="J26" s="358">
        <f>J13*100/J$6</f>
        <v>8.3333455894068305</v>
      </c>
      <c r="K26" s="358">
        <f>K13*100/K$6</f>
        <v>0.55615875362045564</v>
      </c>
      <c r="L26" s="358">
        <f>L13*100/L$6</f>
        <v>15.615969682816338</v>
      </c>
      <c r="M26" s="365" t="s">
        <v>256</v>
      </c>
      <c r="N26" s="356">
        <f>N13*100/N$6</f>
        <v>8.4184362010668732</v>
      </c>
      <c r="O26" s="356">
        <f>O13*100/O$6</f>
        <v>0.11415281866139838</v>
      </c>
      <c r="P26" s="356">
        <f>P13*100/P$6</f>
        <v>16.196402045601207</v>
      </c>
      <c r="Q26" s="364" t="s">
        <v>256</v>
      </c>
      <c r="R26" s="354">
        <f>R13*100/R$6</f>
        <v>7.6765539284247586</v>
      </c>
      <c r="S26" s="354">
        <f>S13*100/S$6</f>
        <v>0.57281035842199457</v>
      </c>
      <c r="T26" s="354">
        <f>T13*100/T$6</f>
        <v>14.327914338637191</v>
      </c>
    </row>
    <row r="27" spans="1:20" s="342" customFormat="1" ht="20.25" customHeight="1">
      <c r="A27" s="368" t="s">
        <v>255</v>
      </c>
      <c r="B27" s="362">
        <f>B14*100/B$6</f>
        <v>7.8231169316825762</v>
      </c>
      <c r="C27" s="362">
        <f>C14*100/C$6</f>
        <v>6.9583080641127797</v>
      </c>
      <c r="D27" s="362">
        <f>D14*100/D$6</f>
        <v>8.6325065738042781</v>
      </c>
      <c r="E27" s="367" t="s">
        <v>255</v>
      </c>
      <c r="F27" s="360">
        <f>F14*100/F$6</f>
        <v>8.3008178903347094</v>
      </c>
      <c r="G27" s="360">
        <f>G14*100/G$6+0.05</f>
        <v>8.0983777843055833</v>
      </c>
      <c r="H27" s="360">
        <f>H14*100/H$6</f>
        <v>8.5371845017470243</v>
      </c>
      <c r="I27" s="366" t="s">
        <v>255</v>
      </c>
      <c r="J27" s="358">
        <f>J14*100/J$6</f>
        <v>7.5288569250492081</v>
      </c>
      <c r="K27" s="358">
        <f>K14*100/K$6</f>
        <v>7.3452290074401185</v>
      </c>
      <c r="L27" s="358">
        <f>L14*100/L$6</f>
        <v>7.7008076734675281</v>
      </c>
      <c r="M27" s="365" t="s">
        <v>255</v>
      </c>
      <c r="N27" s="356">
        <f>N14*100/N$6</f>
        <v>8.1599623110029302</v>
      </c>
      <c r="O27" s="356">
        <f>O14*100/O$6</f>
        <v>6.8125387485401125</v>
      </c>
      <c r="P27" s="356">
        <f>P14*100/P$6</f>
        <v>9.4219874568645583</v>
      </c>
      <c r="Q27" s="364" t="s">
        <v>255</v>
      </c>
      <c r="R27" s="354">
        <f>R14*100/R$6</f>
        <v>7.953147650276545</v>
      </c>
      <c r="S27" s="354">
        <f>S14*100/S$6</f>
        <v>7.2912718376348158</v>
      </c>
      <c r="T27" s="354">
        <f>T14*100/T$6</f>
        <v>8.5728736487307184</v>
      </c>
    </row>
    <row r="28" spans="1:20" s="342" customFormat="1" ht="20.25" customHeight="1">
      <c r="A28" s="363" t="s">
        <v>254</v>
      </c>
      <c r="B28" s="362">
        <f>B15*100/B$6</f>
        <v>18.577430884248923</v>
      </c>
      <c r="C28" s="362">
        <f>C15*100/C$6</f>
        <v>17.014226022757992</v>
      </c>
      <c r="D28" s="362">
        <f>D15*100/D$6</f>
        <v>20.040461469215643</v>
      </c>
      <c r="E28" s="361" t="s">
        <v>254</v>
      </c>
      <c r="F28" s="360">
        <f>F15*100/F$6</f>
        <v>17.713805977094367</v>
      </c>
      <c r="G28" s="360">
        <f>G15*100/G$6</f>
        <v>15.321961447686963</v>
      </c>
      <c r="H28" s="360">
        <f>H15*100/H$6</f>
        <v>19.953355767078541</v>
      </c>
      <c r="I28" s="359" t="s">
        <v>254</v>
      </c>
      <c r="J28" s="358">
        <f>J15*100/J$6</f>
        <v>20.019854839065498</v>
      </c>
      <c r="K28" s="358">
        <f>K15*100/K$6</f>
        <v>20.060542837707281</v>
      </c>
      <c r="L28" s="358">
        <f>L15*100/L$6</f>
        <v>19.981849181124666</v>
      </c>
      <c r="M28" s="357" t="s">
        <v>254</v>
      </c>
      <c r="N28" s="356">
        <f>N15*100/N$6</f>
        <v>19.526188454800195</v>
      </c>
      <c r="O28" s="356">
        <f>O15*100/O$6</f>
        <v>18.431063366483311</v>
      </c>
      <c r="P28" s="356">
        <f>P15*100/P$6</f>
        <v>20.551905562488059</v>
      </c>
      <c r="Q28" s="355" t="s">
        <v>254</v>
      </c>
      <c r="R28" s="354">
        <f>R15*100/R$6</f>
        <v>18.958774597679632</v>
      </c>
      <c r="S28" s="354">
        <f>S15*100/S$6</f>
        <v>17.706042480394522</v>
      </c>
      <c r="T28" s="354">
        <f>T15*100/T$6</f>
        <v>20.131729776509172</v>
      </c>
    </row>
    <row r="29" spans="1:20" s="342" customFormat="1" ht="20.25" customHeight="1">
      <c r="A29" s="353"/>
      <c r="B29" s="352"/>
      <c r="C29" s="352"/>
      <c r="D29" s="352"/>
      <c r="E29" s="351"/>
      <c r="F29" s="350"/>
      <c r="G29" s="350"/>
      <c r="H29" s="350"/>
      <c r="I29" s="349"/>
      <c r="J29" s="348"/>
      <c r="K29" s="348"/>
      <c r="L29" s="348"/>
      <c r="M29" s="347"/>
      <c r="N29" s="346"/>
      <c r="O29" s="346"/>
      <c r="P29" s="346"/>
      <c r="Q29" s="345"/>
      <c r="R29" s="344"/>
      <c r="S29" s="344"/>
      <c r="T29" s="344"/>
    </row>
    <row r="30" spans="1:20" s="342" customFormat="1" ht="20.25" customHeight="1">
      <c r="A30" s="343"/>
      <c r="B30" s="339"/>
      <c r="C30" s="339"/>
      <c r="D30" s="339"/>
      <c r="E30" s="343"/>
      <c r="F30" s="339"/>
      <c r="G30" s="339"/>
      <c r="H30" s="339"/>
      <c r="I30" s="343"/>
      <c r="J30" s="339"/>
      <c r="K30" s="339"/>
      <c r="L30" s="339"/>
      <c r="M30" s="343"/>
      <c r="N30" s="339"/>
      <c r="O30" s="339"/>
      <c r="P30" s="339"/>
      <c r="Q30" s="343"/>
    </row>
    <row r="31" spans="1:20" s="342" customFormat="1" ht="24" customHeight="1">
      <c r="A31" s="343"/>
      <c r="B31" s="339"/>
      <c r="C31" s="339"/>
      <c r="D31" s="339"/>
      <c r="E31" s="343"/>
      <c r="F31" s="339"/>
      <c r="G31" s="339"/>
      <c r="H31" s="339"/>
      <c r="I31" s="343"/>
      <c r="J31" s="339"/>
      <c r="K31" s="339"/>
      <c r="L31" s="339"/>
      <c r="M31" s="343"/>
      <c r="N31" s="339"/>
      <c r="O31" s="339"/>
      <c r="P31" s="339"/>
      <c r="Q31" s="343"/>
    </row>
    <row r="32" spans="1:20" s="341" customFormat="1" ht="36.6" customHeight="1">
      <c r="B32" s="341">
        <v>4</v>
      </c>
      <c r="F32" s="341">
        <v>3</v>
      </c>
      <c r="J32" s="341">
        <v>2</v>
      </c>
      <c r="N32" s="341">
        <v>1</v>
      </c>
      <c r="R32" s="341">
        <v>2560</v>
      </c>
    </row>
    <row r="47" spans="2:16" s="339" customFormat="1" ht="24" customHeight="1">
      <c r="B47" s="340"/>
      <c r="D47" s="340"/>
      <c r="F47" s="340"/>
      <c r="H47" s="340"/>
      <c r="J47" s="340"/>
      <c r="L47" s="340"/>
      <c r="N47" s="340"/>
      <c r="P47" s="340"/>
    </row>
    <row r="48" spans="2:16" s="339" customFormat="1" ht="24" customHeight="1">
      <c r="B48" s="340"/>
      <c r="D48" s="340"/>
      <c r="F48" s="340"/>
      <c r="H48" s="340"/>
      <c r="J48" s="340"/>
      <c r="L48" s="340"/>
      <c r="N48" s="340"/>
      <c r="P48" s="340"/>
    </row>
    <row r="49" spans="2:16" s="339" customFormat="1" ht="24" customHeight="1">
      <c r="B49" s="340"/>
      <c r="D49" s="340"/>
      <c r="F49" s="340"/>
      <c r="H49" s="340"/>
      <c r="J49" s="340"/>
      <c r="L49" s="340"/>
      <c r="N49" s="340"/>
      <c r="P49" s="340"/>
    </row>
    <row r="50" spans="2:16" s="339" customFormat="1" ht="24" customHeight="1">
      <c r="B50" s="340"/>
      <c r="D50" s="340"/>
      <c r="F50" s="340"/>
      <c r="H50" s="340"/>
      <c r="J50" s="340"/>
      <c r="L50" s="340"/>
      <c r="N50" s="340"/>
      <c r="P50" s="340"/>
    </row>
    <row r="51" spans="2:16" s="339" customFormat="1" ht="24" customHeight="1">
      <c r="B51" s="340"/>
      <c r="D51" s="340"/>
      <c r="F51" s="340"/>
      <c r="H51" s="340"/>
      <c r="J51" s="340"/>
      <c r="L51" s="340"/>
      <c r="N51" s="340"/>
      <c r="P51" s="340"/>
    </row>
    <row r="52" spans="2:16" s="339" customFormat="1" ht="24" customHeight="1">
      <c r="B52" s="340"/>
      <c r="D52" s="340"/>
      <c r="F52" s="340"/>
      <c r="H52" s="340"/>
      <c r="J52" s="340"/>
      <c r="L52" s="340"/>
      <c r="N52" s="340"/>
      <c r="P52" s="340"/>
    </row>
    <row r="54" spans="2:16" s="339" customFormat="1" ht="24" customHeight="1">
      <c r="B54" s="340"/>
      <c r="D54" s="340"/>
      <c r="F54" s="340"/>
      <c r="H54" s="340"/>
      <c r="J54" s="340"/>
      <c r="L54" s="340"/>
      <c r="N54" s="340"/>
      <c r="P54" s="340"/>
    </row>
    <row r="55" spans="2:16" s="339" customFormat="1" ht="24" customHeight="1">
      <c r="B55" s="340"/>
      <c r="D55" s="340"/>
      <c r="F55" s="340"/>
      <c r="H55" s="340"/>
      <c r="J55" s="340"/>
      <c r="L55" s="340"/>
      <c r="N55" s="340"/>
      <c r="P55" s="340"/>
    </row>
    <row r="56" spans="2:16" s="339" customFormat="1" ht="24" customHeight="1">
      <c r="B56" s="340"/>
      <c r="D56" s="340"/>
      <c r="F56" s="340"/>
      <c r="H56" s="340"/>
      <c r="J56" s="340"/>
      <c r="L56" s="340"/>
      <c r="N56" s="340"/>
      <c r="P56" s="340"/>
    </row>
    <row r="57" spans="2:16" s="339" customFormat="1" ht="24" customHeight="1">
      <c r="B57" s="340"/>
      <c r="D57" s="340"/>
      <c r="F57" s="340"/>
      <c r="H57" s="340"/>
      <c r="J57" s="340"/>
      <c r="L57" s="340"/>
      <c r="N57" s="340"/>
      <c r="P57" s="340"/>
    </row>
    <row r="58" spans="2:16" s="339" customFormat="1" ht="24" customHeight="1">
      <c r="B58" s="340"/>
      <c r="D58" s="340"/>
      <c r="F58" s="340"/>
      <c r="H58" s="340"/>
      <c r="J58" s="340"/>
      <c r="L58" s="340"/>
      <c r="N58" s="340"/>
      <c r="P58" s="340"/>
    </row>
    <row r="74" spans="2:16" s="339" customFormat="1" ht="24" customHeight="1">
      <c r="B74" s="340"/>
      <c r="D74" s="340"/>
      <c r="F74" s="340"/>
      <c r="H74" s="340"/>
      <c r="J74" s="340"/>
      <c r="L74" s="340"/>
      <c r="N74" s="340"/>
      <c r="P74" s="340"/>
    </row>
    <row r="75" spans="2:16" s="339" customFormat="1" ht="24" customHeight="1">
      <c r="B75" s="340"/>
      <c r="D75" s="340"/>
      <c r="F75" s="340"/>
      <c r="H75" s="340"/>
      <c r="J75" s="340"/>
      <c r="L75" s="340"/>
      <c r="N75" s="340"/>
      <c r="P75" s="340"/>
    </row>
    <row r="76" spans="2:16" s="339" customFormat="1" ht="24" customHeight="1">
      <c r="B76" s="340"/>
      <c r="D76" s="340"/>
      <c r="F76" s="340"/>
      <c r="H76" s="340"/>
      <c r="J76" s="340"/>
      <c r="L76" s="340"/>
      <c r="N76" s="340"/>
      <c r="P76" s="340"/>
    </row>
    <row r="78" spans="2:16" s="339" customFormat="1" ht="24" customHeight="1">
      <c r="B78" s="340"/>
      <c r="D78" s="340"/>
      <c r="F78" s="340"/>
      <c r="H78" s="340"/>
      <c r="J78" s="340"/>
      <c r="L78" s="340"/>
      <c r="N78" s="340"/>
      <c r="P78" s="340"/>
    </row>
    <row r="79" spans="2:16" s="339" customFormat="1" ht="24" customHeight="1">
      <c r="B79" s="340"/>
      <c r="F79" s="340"/>
      <c r="J79" s="340"/>
      <c r="N79" s="340"/>
    </row>
    <row r="80" spans="2:16" s="339" customFormat="1" ht="24" customHeight="1">
      <c r="B80" s="340"/>
      <c r="D80" s="340"/>
      <c r="F80" s="340"/>
      <c r="H80" s="340"/>
      <c r="J80" s="340"/>
      <c r="L80" s="340"/>
      <c r="N80" s="340"/>
      <c r="P80" s="340"/>
    </row>
    <row r="81" spans="2:16" s="339" customFormat="1" ht="24" customHeight="1">
      <c r="B81" s="340"/>
      <c r="D81" s="340"/>
      <c r="F81" s="340"/>
      <c r="H81" s="340"/>
      <c r="J81" s="340"/>
      <c r="L81" s="340"/>
      <c r="N81" s="340"/>
      <c r="P81" s="340"/>
    </row>
    <row r="83" spans="2:16" s="339" customFormat="1" ht="24" customHeight="1">
      <c r="B83" s="340"/>
      <c r="D83" s="340"/>
      <c r="F83" s="340"/>
      <c r="H83" s="340"/>
      <c r="J83" s="340"/>
      <c r="L83" s="340"/>
      <c r="N83" s="340"/>
      <c r="P83" s="340"/>
    </row>
    <row r="85" spans="2:16" s="339" customFormat="1" ht="24" customHeight="1">
      <c r="B85" s="340"/>
      <c r="D85" s="340"/>
      <c r="F85" s="340"/>
      <c r="H85" s="340"/>
      <c r="J85" s="340"/>
      <c r="L85" s="340"/>
      <c r="N85" s="340"/>
      <c r="P85" s="340"/>
    </row>
    <row r="87" spans="2:16" s="339" customFormat="1" ht="24" customHeight="1">
      <c r="B87" s="340"/>
      <c r="D87" s="340"/>
      <c r="F87" s="340"/>
      <c r="H87" s="340"/>
      <c r="J87" s="340"/>
      <c r="L87" s="340"/>
      <c r="N87" s="340"/>
      <c r="P87" s="340"/>
    </row>
    <row r="100" spans="2:16" s="339" customFormat="1" ht="24" customHeight="1">
      <c r="B100" s="340"/>
      <c r="D100" s="340"/>
      <c r="F100" s="340"/>
      <c r="H100" s="340"/>
      <c r="J100" s="340"/>
      <c r="L100" s="340"/>
      <c r="N100" s="340"/>
      <c r="P100" s="340"/>
    </row>
    <row r="101" spans="2:16" s="339" customFormat="1" ht="24" customHeight="1">
      <c r="B101" s="340"/>
      <c r="D101" s="340"/>
      <c r="F101" s="340"/>
      <c r="H101" s="340"/>
      <c r="J101" s="340"/>
      <c r="L101" s="340"/>
      <c r="N101" s="340"/>
      <c r="P101" s="340"/>
    </row>
    <row r="104" spans="2:16" s="339" customFormat="1" ht="24" customHeight="1">
      <c r="B104" s="340"/>
      <c r="D104" s="340"/>
      <c r="F104" s="340"/>
      <c r="H104" s="340"/>
      <c r="J104" s="340"/>
      <c r="L104" s="340"/>
      <c r="N104" s="340"/>
      <c r="P104" s="340"/>
    </row>
    <row r="106" spans="2:16" s="339" customFormat="1" ht="24" customHeight="1">
      <c r="B106" s="340"/>
      <c r="D106" s="340"/>
      <c r="F106" s="340"/>
      <c r="H106" s="340"/>
      <c r="J106" s="340"/>
      <c r="L106" s="340"/>
      <c r="N106" s="340"/>
      <c r="P106" s="340"/>
    </row>
    <row r="108" spans="2:16" s="339" customFormat="1" ht="24" customHeight="1">
      <c r="B108" s="340"/>
      <c r="D108" s="340"/>
      <c r="F108" s="340"/>
      <c r="H108" s="340"/>
      <c r="J108" s="340"/>
      <c r="L108" s="340"/>
      <c r="N108" s="340"/>
      <c r="P108" s="340"/>
    </row>
    <row r="109" spans="2:16" s="339" customFormat="1" ht="24" customHeight="1">
      <c r="B109" s="340"/>
      <c r="D109" s="340"/>
      <c r="F109" s="340"/>
      <c r="H109" s="340"/>
      <c r="J109" s="340"/>
      <c r="L109" s="340"/>
      <c r="N109" s="340"/>
      <c r="P109" s="340"/>
    </row>
    <row r="110" spans="2:16" s="339" customFormat="1" ht="24" customHeight="1">
      <c r="B110" s="340"/>
      <c r="D110" s="340"/>
      <c r="F110" s="340"/>
      <c r="H110" s="340"/>
      <c r="J110" s="340"/>
      <c r="L110" s="340"/>
      <c r="N110" s="340"/>
      <c r="P110" s="340"/>
    </row>
    <row r="111" spans="2:16" s="339" customFormat="1" ht="24" customHeight="1">
      <c r="B111" s="340"/>
      <c r="D111" s="340"/>
      <c r="F111" s="340"/>
      <c r="H111" s="340"/>
      <c r="J111" s="340"/>
      <c r="L111" s="340"/>
      <c r="N111" s="340"/>
      <c r="P111" s="340"/>
    </row>
    <row r="112" spans="2:16" s="339" customFormat="1" ht="24" customHeight="1">
      <c r="B112" s="340"/>
      <c r="D112" s="340"/>
      <c r="F112" s="340"/>
      <c r="H112" s="340"/>
      <c r="J112" s="340"/>
      <c r="L112" s="340"/>
      <c r="N112" s="340"/>
      <c r="P112" s="340"/>
    </row>
    <row r="114" spans="2:16" s="339" customFormat="1" ht="24" customHeight="1">
      <c r="B114" s="340"/>
      <c r="D114" s="340"/>
      <c r="F114" s="340"/>
      <c r="H114" s="340"/>
      <c r="J114" s="340"/>
      <c r="L114" s="340"/>
      <c r="N114" s="340"/>
      <c r="P114" s="340"/>
    </row>
    <row r="115" spans="2:16" s="339" customFormat="1" ht="24" customHeight="1">
      <c r="B115" s="340"/>
      <c r="D115" s="340"/>
      <c r="F115" s="340"/>
      <c r="H115" s="340"/>
      <c r="J115" s="340"/>
      <c r="L115" s="340"/>
      <c r="N115" s="340"/>
      <c r="P115" s="340"/>
    </row>
    <row r="116" spans="2:16" s="339" customFormat="1" ht="24" customHeight="1">
      <c r="B116" s="340"/>
      <c r="D116" s="340"/>
      <c r="F116" s="340"/>
      <c r="H116" s="340"/>
      <c r="J116" s="340"/>
      <c r="L116" s="340"/>
      <c r="N116" s="340"/>
      <c r="P116" s="340"/>
    </row>
    <row r="117" spans="2:16" s="339" customFormat="1" ht="24" customHeight="1">
      <c r="B117" s="340"/>
      <c r="D117" s="340"/>
      <c r="F117" s="340"/>
      <c r="H117" s="340"/>
      <c r="J117" s="340"/>
      <c r="L117" s="340"/>
      <c r="N117" s="340"/>
      <c r="P117" s="340"/>
    </row>
    <row r="118" spans="2:16" s="339" customFormat="1" ht="24" customHeight="1">
      <c r="B118" s="340"/>
      <c r="D118" s="340"/>
      <c r="F118" s="340"/>
      <c r="H118" s="340"/>
      <c r="J118" s="340"/>
      <c r="L118" s="340"/>
      <c r="N118" s="340"/>
      <c r="P118" s="340"/>
    </row>
    <row r="136" spans="2:16" s="339" customFormat="1" ht="24" customHeight="1">
      <c r="B136" s="340"/>
      <c r="D136" s="340"/>
      <c r="F136" s="340"/>
      <c r="H136" s="340"/>
      <c r="J136" s="340"/>
      <c r="L136" s="340"/>
      <c r="N136" s="340"/>
      <c r="P136" s="340"/>
    </row>
    <row r="137" spans="2:16" s="339" customFormat="1" ht="24" customHeight="1">
      <c r="B137" s="340"/>
      <c r="D137" s="340"/>
      <c r="F137" s="340"/>
      <c r="H137" s="340"/>
      <c r="J137" s="340"/>
      <c r="L137" s="340"/>
      <c r="N137" s="340"/>
      <c r="P137" s="340"/>
    </row>
    <row r="138" spans="2:16" s="339" customFormat="1" ht="24" customHeight="1">
      <c r="B138" s="340"/>
      <c r="D138" s="340"/>
      <c r="F138" s="340"/>
      <c r="H138" s="340"/>
      <c r="J138" s="340"/>
      <c r="L138" s="340"/>
      <c r="N138" s="340"/>
      <c r="P138" s="340"/>
    </row>
    <row r="139" spans="2:16" s="339" customFormat="1" ht="24" customHeight="1">
      <c r="B139" s="340"/>
      <c r="D139" s="340"/>
      <c r="F139" s="340"/>
      <c r="H139" s="340"/>
      <c r="J139" s="340"/>
      <c r="L139" s="340"/>
      <c r="N139" s="340"/>
      <c r="P139" s="340"/>
    </row>
    <row r="140" spans="2:16" s="339" customFormat="1" ht="24" customHeight="1">
      <c r="B140" s="340"/>
      <c r="D140" s="340"/>
      <c r="F140" s="340"/>
      <c r="H140" s="340"/>
      <c r="J140" s="340"/>
      <c r="L140" s="340"/>
      <c r="N140" s="340"/>
      <c r="P140" s="340"/>
    </row>
    <row r="141" spans="2:16" s="339" customFormat="1" ht="24" customHeight="1">
      <c r="B141" s="340"/>
      <c r="D141" s="340"/>
      <c r="F141" s="340"/>
      <c r="H141" s="340"/>
      <c r="J141" s="340"/>
      <c r="L141" s="340"/>
      <c r="N141" s="340"/>
      <c r="P141" s="340"/>
    </row>
    <row r="162" spans="2:16" s="339" customFormat="1" ht="24" customHeight="1">
      <c r="B162" s="340"/>
      <c r="D162" s="340"/>
      <c r="F162" s="340"/>
      <c r="H162" s="340"/>
      <c r="J162" s="340"/>
      <c r="L162" s="340"/>
      <c r="N162" s="340"/>
      <c r="P162" s="340"/>
    </row>
    <row r="163" spans="2:16" s="339" customFormat="1" ht="24" customHeight="1">
      <c r="B163" s="340"/>
      <c r="D163" s="340"/>
      <c r="F163" s="340"/>
      <c r="H163" s="340"/>
      <c r="J163" s="340"/>
      <c r="L163" s="340"/>
      <c r="N163" s="340"/>
      <c r="P163" s="340"/>
    </row>
    <row r="165" spans="2:16" s="339" customFormat="1" ht="24" customHeight="1">
      <c r="B165" s="340"/>
      <c r="D165" s="340"/>
      <c r="F165" s="340"/>
      <c r="H165" s="340"/>
      <c r="J165" s="340"/>
      <c r="L165" s="340"/>
      <c r="N165" s="340"/>
      <c r="P165" s="340"/>
    </row>
    <row r="166" spans="2:16" s="339" customFormat="1" ht="24" customHeight="1">
      <c r="B166" s="340"/>
      <c r="D166" s="340"/>
      <c r="F166" s="340"/>
      <c r="H166" s="340"/>
      <c r="J166" s="340"/>
      <c r="L166" s="340"/>
      <c r="N166" s="340"/>
      <c r="P166" s="340"/>
    </row>
    <row r="167" spans="2:16" s="339" customFormat="1" ht="24" customHeight="1">
      <c r="B167" s="340"/>
      <c r="D167" s="340"/>
      <c r="F167" s="340"/>
      <c r="H167" s="340"/>
      <c r="J167" s="340"/>
      <c r="L167" s="340"/>
      <c r="N167" s="340"/>
      <c r="P167" s="340"/>
    </row>
    <row r="168" spans="2:16" s="339" customFormat="1" ht="24" customHeight="1">
      <c r="B168" s="340"/>
      <c r="D168" s="340"/>
      <c r="F168" s="340"/>
      <c r="H168" s="340"/>
      <c r="J168" s="340"/>
      <c r="L168" s="340"/>
      <c r="N168" s="340"/>
      <c r="P168" s="340"/>
    </row>
    <row r="169" spans="2:16" s="339" customFormat="1" ht="24" customHeight="1">
      <c r="B169" s="340"/>
      <c r="D169" s="340"/>
      <c r="F169" s="340"/>
      <c r="H169" s="340"/>
      <c r="J169" s="340"/>
      <c r="L169" s="340"/>
      <c r="N169" s="340"/>
      <c r="P169" s="340"/>
    </row>
    <row r="170" spans="2:16" s="339" customFormat="1" ht="24" customHeight="1">
      <c r="B170" s="340"/>
      <c r="D170" s="340"/>
      <c r="F170" s="340"/>
      <c r="H170" s="340"/>
      <c r="J170" s="340"/>
      <c r="L170" s="340"/>
      <c r="N170" s="340"/>
      <c r="P170" s="340"/>
    </row>
    <row r="183" spans="2:16" s="339" customFormat="1" ht="24" customHeight="1">
      <c r="B183" s="340"/>
      <c r="C183" s="340"/>
      <c r="D183" s="340"/>
      <c r="F183" s="340"/>
      <c r="G183" s="340"/>
      <c r="H183" s="340"/>
      <c r="J183" s="340"/>
      <c r="K183" s="340"/>
      <c r="L183" s="340"/>
      <c r="N183" s="340"/>
      <c r="O183" s="340"/>
      <c r="P183" s="340"/>
    </row>
    <row r="184" spans="2:16" s="339" customFormat="1" ht="24" customHeight="1">
      <c r="B184" s="340"/>
      <c r="C184" s="340"/>
      <c r="D184" s="340"/>
      <c r="F184" s="340"/>
      <c r="G184" s="340"/>
      <c r="H184" s="340"/>
      <c r="J184" s="340"/>
      <c r="K184" s="340"/>
      <c r="L184" s="340"/>
      <c r="N184" s="340"/>
      <c r="O184" s="340"/>
      <c r="P184" s="340"/>
    </row>
    <row r="185" spans="2:16" s="339" customFormat="1" ht="24" customHeight="1">
      <c r="B185" s="340"/>
      <c r="C185" s="340"/>
      <c r="D185" s="340"/>
      <c r="F185" s="340"/>
      <c r="G185" s="340"/>
      <c r="H185" s="340"/>
      <c r="J185" s="340"/>
      <c r="K185" s="340"/>
      <c r="L185" s="340"/>
      <c r="N185" s="340"/>
      <c r="O185" s="340"/>
      <c r="P185" s="340"/>
    </row>
  </sheetData>
  <pageMargins left="0.94" right="0.52" top="1.1499999999999999" bottom="0.98425196850393704" header="0.66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5"/>
  <dimension ref="A1:Z43"/>
  <sheetViews>
    <sheetView showGridLines="0" topLeftCell="F1" workbookViewId="0">
      <selection activeCell="E26" sqref="E26:J29"/>
    </sheetView>
  </sheetViews>
  <sheetFormatPr defaultColWidth="9.125" defaultRowHeight="18"/>
  <cols>
    <col min="1" max="1" width="1.375" style="6" customWidth="1"/>
    <col min="2" max="2" width="1.25" style="6" customWidth="1"/>
    <col min="3" max="3" width="5.75" style="6" customWidth="1"/>
    <col min="4" max="4" width="4.125" style="6" customWidth="1"/>
    <col min="5" max="5" width="15.25" style="6" customWidth="1"/>
    <col min="6" max="6" width="7.875" style="6" customWidth="1"/>
    <col min="7" max="8" width="6.375" style="6" customWidth="1"/>
    <col min="9" max="9" width="7.875" style="6" customWidth="1"/>
    <col min="10" max="11" width="6.375" style="6" customWidth="1"/>
    <col min="12" max="12" width="7.375" style="6" customWidth="1"/>
    <col min="13" max="14" width="6.375" style="6" customWidth="1"/>
    <col min="15" max="15" width="8.875" style="6" customWidth="1"/>
    <col min="16" max="17" width="6.375" style="6" customWidth="1"/>
    <col min="18" max="18" width="7.875" style="6" customWidth="1"/>
    <col min="19" max="19" width="6.25" style="6" customWidth="1"/>
    <col min="20" max="20" width="7" style="6" customWidth="1"/>
    <col min="21" max="22" width="0.75" style="6" customWidth="1"/>
    <col min="23" max="23" width="9.125" style="6"/>
    <col min="24" max="24" width="22.75" style="6" customWidth="1"/>
    <col min="25" max="25" width="4.125" style="5" customWidth="1"/>
    <col min="26" max="26" width="0.75" style="5" customWidth="1"/>
    <col min="27" max="27" width="5.25" style="6" customWidth="1"/>
    <col min="28" max="28" width="5.625" style="6" customWidth="1"/>
    <col min="29" max="16384" width="9.125" style="6"/>
  </cols>
  <sheetData>
    <row r="1" spans="1:26" s="1" customFormat="1" ht="20.25" customHeight="1">
      <c r="C1" s="64" t="s">
        <v>233</v>
      </c>
      <c r="D1" s="65"/>
      <c r="E1" s="64" t="s">
        <v>248</v>
      </c>
      <c r="Y1" s="21"/>
      <c r="Z1" s="21"/>
    </row>
    <row r="2" spans="1:26" s="3" customFormat="1" ht="16.5" customHeight="1">
      <c r="C2" s="1" t="s">
        <v>234</v>
      </c>
      <c r="D2" s="2"/>
      <c r="E2" s="1" t="s">
        <v>249</v>
      </c>
      <c r="Y2" s="22"/>
      <c r="Z2" s="22"/>
    </row>
    <row r="3" spans="1:26" ht="14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X3" s="97" t="s">
        <v>164</v>
      </c>
      <c r="Y3" s="98"/>
    </row>
    <row r="4" spans="1:26" ht="15.75" customHeight="1">
      <c r="A4" s="61"/>
      <c r="B4" s="301" t="s">
        <v>14</v>
      </c>
      <c r="C4" s="301"/>
      <c r="D4" s="301"/>
      <c r="E4" s="302"/>
      <c r="F4" s="305" t="s">
        <v>206</v>
      </c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7"/>
      <c r="R4" s="305" t="s">
        <v>247</v>
      </c>
      <c r="S4" s="306"/>
      <c r="T4" s="307"/>
      <c r="U4" s="99"/>
      <c r="V4" s="301" t="s">
        <v>15</v>
      </c>
      <c r="W4" s="301"/>
      <c r="X4" s="301"/>
      <c r="Y4" s="61"/>
    </row>
    <row r="5" spans="1:26" s="14" customFormat="1" ht="15" customHeight="1">
      <c r="A5" s="33"/>
      <c r="B5" s="303"/>
      <c r="C5" s="303"/>
      <c r="D5" s="303"/>
      <c r="E5" s="304"/>
      <c r="F5" s="300" t="s">
        <v>72</v>
      </c>
      <c r="G5" s="301"/>
      <c r="H5" s="302"/>
      <c r="I5" s="300" t="s">
        <v>73</v>
      </c>
      <c r="J5" s="301"/>
      <c r="K5" s="302"/>
      <c r="L5" s="300" t="s">
        <v>74</v>
      </c>
      <c r="M5" s="301"/>
      <c r="N5" s="302"/>
      <c r="O5" s="300" t="s">
        <v>71</v>
      </c>
      <c r="P5" s="301"/>
      <c r="Q5" s="302"/>
      <c r="R5" s="300" t="s">
        <v>72</v>
      </c>
      <c r="S5" s="301"/>
      <c r="T5" s="302"/>
      <c r="U5" s="100"/>
      <c r="V5" s="303"/>
      <c r="W5" s="303"/>
      <c r="X5" s="303"/>
      <c r="Y5" s="33"/>
      <c r="Z5" s="33"/>
    </row>
    <row r="6" spans="1:26" s="14" customFormat="1" ht="12.75" customHeight="1">
      <c r="A6" s="33"/>
      <c r="B6" s="303"/>
      <c r="C6" s="303"/>
      <c r="D6" s="303"/>
      <c r="E6" s="304"/>
      <c r="F6" s="297" t="s">
        <v>67</v>
      </c>
      <c r="G6" s="298"/>
      <c r="H6" s="299"/>
      <c r="I6" s="297" t="s">
        <v>68</v>
      </c>
      <c r="J6" s="298"/>
      <c r="K6" s="299"/>
      <c r="L6" s="297" t="s">
        <v>69</v>
      </c>
      <c r="M6" s="298"/>
      <c r="N6" s="299"/>
      <c r="O6" s="297" t="s">
        <v>70</v>
      </c>
      <c r="P6" s="298"/>
      <c r="Q6" s="299"/>
      <c r="R6" s="297" t="s">
        <v>67</v>
      </c>
      <c r="S6" s="298"/>
      <c r="T6" s="299"/>
      <c r="U6" s="100"/>
      <c r="V6" s="303"/>
      <c r="W6" s="303"/>
      <c r="X6" s="303"/>
      <c r="Y6" s="33"/>
      <c r="Z6" s="33"/>
    </row>
    <row r="7" spans="1:26" s="14" customFormat="1" ht="13.5" customHeight="1">
      <c r="A7" s="33"/>
      <c r="B7" s="303"/>
      <c r="C7" s="303"/>
      <c r="D7" s="303"/>
      <c r="E7" s="304"/>
      <c r="F7" s="101" t="s">
        <v>0</v>
      </c>
      <c r="G7" s="102" t="s">
        <v>1</v>
      </c>
      <c r="H7" s="103" t="s">
        <v>2</v>
      </c>
      <c r="I7" s="104" t="s">
        <v>0</v>
      </c>
      <c r="J7" s="102" t="s">
        <v>1</v>
      </c>
      <c r="K7" s="104" t="s">
        <v>2</v>
      </c>
      <c r="L7" s="101" t="s">
        <v>0</v>
      </c>
      <c r="M7" s="102" t="s">
        <v>1</v>
      </c>
      <c r="N7" s="103" t="s">
        <v>2</v>
      </c>
      <c r="O7" s="101" t="s">
        <v>0</v>
      </c>
      <c r="P7" s="102" t="s">
        <v>1</v>
      </c>
      <c r="Q7" s="103" t="s">
        <v>2</v>
      </c>
      <c r="R7" s="101" t="s">
        <v>0</v>
      </c>
      <c r="S7" s="102" t="s">
        <v>1</v>
      </c>
      <c r="T7" s="103" t="s">
        <v>2</v>
      </c>
      <c r="U7" s="101"/>
      <c r="V7" s="303"/>
      <c r="W7" s="303"/>
      <c r="X7" s="303"/>
      <c r="Y7" s="33"/>
      <c r="Z7" s="33"/>
    </row>
    <row r="8" spans="1:26" s="14" customFormat="1" ht="13.5" customHeight="1">
      <c r="A8" s="40"/>
      <c r="B8" s="298"/>
      <c r="C8" s="298"/>
      <c r="D8" s="298"/>
      <c r="E8" s="299"/>
      <c r="F8" s="67" t="s">
        <v>3</v>
      </c>
      <c r="G8" s="105" t="s">
        <v>4</v>
      </c>
      <c r="H8" s="106" t="s">
        <v>5</v>
      </c>
      <c r="I8" s="107" t="s">
        <v>3</v>
      </c>
      <c r="J8" s="105" t="s">
        <v>4</v>
      </c>
      <c r="K8" s="107" t="s">
        <v>5</v>
      </c>
      <c r="L8" s="67" t="s">
        <v>3</v>
      </c>
      <c r="M8" s="105" t="s">
        <v>4</v>
      </c>
      <c r="N8" s="106" t="s">
        <v>5</v>
      </c>
      <c r="O8" s="67" t="s">
        <v>3</v>
      </c>
      <c r="P8" s="105" t="s">
        <v>4</v>
      </c>
      <c r="Q8" s="106" t="s">
        <v>5</v>
      </c>
      <c r="R8" s="67" t="s">
        <v>3</v>
      </c>
      <c r="S8" s="105" t="s">
        <v>4</v>
      </c>
      <c r="T8" s="106" t="s">
        <v>5</v>
      </c>
      <c r="U8" s="67"/>
      <c r="V8" s="298"/>
      <c r="W8" s="298"/>
      <c r="X8" s="298"/>
      <c r="Y8" s="40"/>
      <c r="Z8" s="33"/>
    </row>
    <row r="9" spans="1:26" s="68" customFormat="1" ht="16.5" customHeight="1">
      <c r="A9" s="174"/>
      <c r="B9" s="296" t="s">
        <v>93</v>
      </c>
      <c r="C9" s="296"/>
      <c r="D9" s="296"/>
      <c r="E9" s="296"/>
      <c r="F9" s="176">
        <v>1244459.3500000001</v>
      </c>
      <c r="G9" s="177">
        <v>702946</v>
      </c>
      <c r="H9" s="177">
        <v>541512.82999999996</v>
      </c>
      <c r="I9" s="175">
        <v>1264250</v>
      </c>
      <c r="J9" s="175">
        <v>688457.3</v>
      </c>
      <c r="K9" s="175">
        <v>575792.6</v>
      </c>
      <c r="L9" s="175">
        <v>1361389</v>
      </c>
      <c r="M9" s="175">
        <v>736463</v>
      </c>
      <c r="N9" s="175">
        <v>624926</v>
      </c>
      <c r="O9" s="175">
        <v>1306823</v>
      </c>
      <c r="P9" s="175">
        <v>719730</v>
      </c>
      <c r="Q9" s="175">
        <v>587093</v>
      </c>
      <c r="R9" s="175"/>
      <c r="S9" s="175"/>
      <c r="T9" s="175"/>
      <c r="U9" s="70"/>
      <c r="V9" s="296" t="s">
        <v>3</v>
      </c>
      <c r="W9" s="296"/>
      <c r="X9" s="296"/>
      <c r="Y9" s="71"/>
      <c r="Z9" s="71"/>
    </row>
    <row r="10" spans="1:26" s="68" customFormat="1" ht="12.75" customHeight="1">
      <c r="A10" s="171" t="s">
        <v>136</v>
      </c>
      <c r="B10" s="169"/>
      <c r="C10" s="171"/>
      <c r="D10" s="171"/>
      <c r="E10" s="170"/>
      <c r="F10" s="173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93" t="s">
        <v>137</v>
      </c>
      <c r="W10" s="94"/>
      <c r="X10" s="69"/>
      <c r="Y10" s="71"/>
      <c r="Z10" s="71"/>
    </row>
    <row r="11" spans="1:26" s="72" customFormat="1" ht="12.75" customHeight="1">
      <c r="A11" s="167"/>
      <c r="B11" s="167" t="s">
        <v>134</v>
      </c>
      <c r="C11" s="167"/>
      <c r="D11" s="167"/>
      <c r="E11" s="167"/>
      <c r="F11" s="173">
        <v>390217.96</v>
      </c>
      <c r="G11" s="172">
        <v>239649.78</v>
      </c>
      <c r="H11" s="172">
        <v>150568.18</v>
      </c>
      <c r="I11" s="172">
        <v>485282</v>
      </c>
      <c r="J11" s="172">
        <v>292948</v>
      </c>
      <c r="K11" s="172">
        <v>192334</v>
      </c>
      <c r="L11" s="172">
        <v>546957</v>
      </c>
      <c r="M11" s="172">
        <v>307776</v>
      </c>
      <c r="N11" s="172">
        <v>239181</v>
      </c>
      <c r="O11" s="172">
        <v>504903</v>
      </c>
      <c r="P11" s="172">
        <v>296251</v>
      </c>
      <c r="Q11" s="172">
        <v>208652</v>
      </c>
      <c r="R11" s="172"/>
      <c r="S11" s="172"/>
      <c r="T11" s="172"/>
      <c r="U11" s="96"/>
      <c r="V11" s="95" t="s">
        <v>139</v>
      </c>
      <c r="W11" s="95"/>
      <c r="Y11" s="73"/>
      <c r="Z11" s="73"/>
    </row>
    <row r="12" spans="1:26" s="72" customFormat="1" ht="12.75" customHeight="1">
      <c r="A12" s="171" t="s">
        <v>135</v>
      </c>
      <c r="B12" s="171"/>
      <c r="C12" s="171"/>
      <c r="D12" s="170"/>
      <c r="E12" s="164"/>
      <c r="F12" s="173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93" t="s">
        <v>138</v>
      </c>
      <c r="V12" s="95"/>
      <c r="W12" s="95"/>
      <c r="Y12" s="73"/>
      <c r="Z12" s="73"/>
    </row>
    <row r="13" spans="1:26" s="72" customFormat="1" ht="12.75" customHeight="1">
      <c r="A13" s="167"/>
      <c r="B13" s="167" t="s">
        <v>16</v>
      </c>
      <c r="C13" s="167"/>
      <c r="D13" s="167"/>
      <c r="E13" s="167"/>
      <c r="F13" s="173">
        <v>7242.74</v>
      </c>
      <c r="G13" s="172">
        <v>7242.74</v>
      </c>
      <c r="H13" s="172" t="s">
        <v>209</v>
      </c>
      <c r="I13" s="172">
        <v>5563</v>
      </c>
      <c r="J13" s="172">
        <v>4640</v>
      </c>
      <c r="K13" s="172">
        <v>923</v>
      </c>
      <c r="L13" s="172">
        <v>5091</v>
      </c>
      <c r="M13" s="172">
        <v>4776</v>
      </c>
      <c r="N13" s="172">
        <v>315</v>
      </c>
      <c r="O13" s="172">
        <v>0</v>
      </c>
      <c r="P13" s="172">
        <v>0</v>
      </c>
      <c r="Q13" s="172">
        <v>0</v>
      </c>
      <c r="R13" s="172"/>
      <c r="S13" s="172"/>
      <c r="T13" s="172"/>
      <c r="U13" s="96"/>
      <c r="V13" s="95" t="s">
        <v>21</v>
      </c>
      <c r="W13" s="95"/>
      <c r="Y13" s="73"/>
      <c r="Z13" s="73"/>
    </row>
    <row r="14" spans="1:26" s="72" customFormat="1" ht="12.75" customHeight="1">
      <c r="A14" s="167"/>
      <c r="B14" s="167" t="s">
        <v>17</v>
      </c>
      <c r="C14" s="167"/>
      <c r="D14" s="167"/>
      <c r="E14" s="167"/>
      <c r="F14" s="173">
        <v>210547</v>
      </c>
      <c r="G14" s="172">
        <v>88892.55</v>
      </c>
      <c r="H14" s="172">
        <v>121653.84</v>
      </c>
      <c r="I14" s="172">
        <v>168471</v>
      </c>
      <c r="J14" s="172">
        <v>75146</v>
      </c>
      <c r="K14" s="172">
        <v>93325</v>
      </c>
      <c r="L14" s="172">
        <v>199366</v>
      </c>
      <c r="M14" s="172">
        <v>97509</v>
      </c>
      <c r="N14" s="172">
        <v>101857</v>
      </c>
      <c r="O14" s="172">
        <v>235046</v>
      </c>
      <c r="P14" s="172">
        <v>118791</v>
      </c>
      <c r="Q14" s="172">
        <v>116255</v>
      </c>
      <c r="R14" s="172"/>
      <c r="S14" s="172"/>
      <c r="T14" s="172"/>
      <c r="U14" s="96"/>
      <c r="V14" s="95" t="s">
        <v>22</v>
      </c>
      <c r="W14" s="95"/>
      <c r="Y14" s="73"/>
      <c r="Z14" s="73"/>
    </row>
    <row r="15" spans="1:26" s="72" customFormat="1" ht="12.75" customHeight="1">
      <c r="A15" s="167"/>
      <c r="B15" s="167" t="s">
        <v>123</v>
      </c>
      <c r="C15" s="167"/>
      <c r="D15" s="167"/>
      <c r="E15" s="167"/>
      <c r="F15" s="173">
        <v>3035.82</v>
      </c>
      <c r="G15" s="172">
        <v>2053.75</v>
      </c>
      <c r="H15" s="172">
        <v>982.06</v>
      </c>
      <c r="I15" s="172">
        <v>2262</v>
      </c>
      <c r="J15" s="172">
        <v>2262</v>
      </c>
      <c r="K15" s="172">
        <v>0</v>
      </c>
      <c r="L15" s="172">
        <v>3384</v>
      </c>
      <c r="M15" s="172">
        <v>3384</v>
      </c>
      <c r="N15" s="172">
        <v>0</v>
      </c>
      <c r="O15" s="172">
        <v>8147</v>
      </c>
      <c r="P15" s="172">
        <v>8147</v>
      </c>
      <c r="Q15" s="172">
        <v>0</v>
      </c>
      <c r="R15" s="172"/>
      <c r="S15" s="172"/>
      <c r="T15" s="172"/>
      <c r="U15" s="96"/>
      <c r="V15" s="95" t="s">
        <v>140</v>
      </c>
      <c r="W15" s="95"/>
      <c r="Y15" s="73"/>
      <c r="Z15" s="73"/>
    </row>
    <row r="16" spans="1:26" s="72" customFormat="1" ht="12.75" customHeight="1">
      <c r="A16" s="167"/>
      <c r="B16" s="167" t="s">
        <v>224</v>
      </c>
      <c r="C16" s="167"/>
      <c r="D16" s="167"/>
      <c r="E16" s="167"/>
      <c r="F16" s="173">
        <v>2562</v>
      </c>
      <c r="G16" s="172">
        <v>2247.4699999999998</v>
      </c>
      <c r="H16" s="172">
        <v>315.17</v>
      </c>
      <c r="I16" s="172">
        <v>3398</v>
      </c>
      <c r="J16" s="172">
        <v>980</v>
      </c>
      <c r="K16" s="172">
        <v>2418</v>
      </c>
      <c r="L16" s="172">
        <v>9500</v>
      </c>
      <c r="M16" s="172">
        <v>4546</v>
      </c>
      <c r="N16" s="172">
        <v>4954</v>
      </c>
      <c r="O16" s="172">
        <v>3374</v>
      </c>
      <c r="P16" s="172">
        <v>2977</v>
      </c>
      <c r="Q16" s="172">
        <v>397</v>
      </c>
      <c r="R16" s="172"/>
      <c r="S16" s="172"/>
      <c r="T16" s="172"/>
      <c r="U16" s="96"/>
      <c r="V16" s="95" t="s">
        <v>195</v>
      </c>
      <c r="W16" s="95"/>
      <c r="Y16" s="73"/>
      <c r="Z16" s="73"/>
    </row>
    <row r="17" spans="1:26" s="72" customFormat="1" ht="12.75" customHeight="1">
      <c r="A17" s="167"/>
      <c r="B17" s="167"/>
      <c r="C17" s="167" t="s">
        <v>223</v>
      </c>
      <c r="D17" s="167"/>
      <c r="E17" s="167"/>
      <c r="F17" s="173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96"/>
      <c r="V17" s="95"/>
      <c r="W17" s="95" t="s">
        <v>141</v>
      </c>
      <c r="Y17" s="73"/>
      <c r="Z17" s="73"/>
    </row>
    <row r="18" spans="1:26" s="72" customFormat="1" ht="12.75" customHeight="1">
      <c r="A18" s="167"/>
      <c r="B18" s="167" t="s">
        <v>18</v>
      </c>
      <c r="C18" s="167"/>
      <c r="D18" s="167"/>
      <c r="E18" s="167"/>
      <c r="F18" s="173">
        <v>114188.89</v>
      </c>
      <c r="G18" s="172">
        <v>93435.39</v>
      </c>
      <c r="H18" s="172">
        <v>20753.5</v>
      </c>
      <c r="I18" s="172">
        <v>77956</v>
      </c>
      <c r="J18" s="172">
        <v>70812</v>
      </c>
      <c r="K18" s="172">
        <v>7144</v>
      </c>
      <c r="L18" s="172">
        <v>88293</v>
      </c>
      <c r="M18" s="172">
        <v>72974</v>
      </c>
      <c r="N18" s="172">
        <v>15319</v>
      </c>
      <c r="O18" s="172">
        <v>84845</v>
      </c>
      <c r="P18" s="172">
        <v>73723</v>
      </c>
      <c r="Q18" s="172">
        <v>11122</v>
      </c>
      <c r="R18" s="172"/>
      <c r="S18" s="172"/>
      <c r="T18" s="172"/>
      <c r="U18" s="96"/>
      <c r="V18" s="95" t="s">
        <v>47</v>
      </c>
      <c r="W18" s="95"/>
      <c r="Y18" s="73"/>
      <c r="Z18" s="73"/>
    </row>
    <row r="19" spans="1:26" s="72" customFormat="1" ht="12.75" customHeight="1">
      <c r="A19" s="167"/>
      <c r="B19" s="167" t="s">
        <v>222</v>
      </c>
      <c r="C19" s="167"/>
      <c r="D19" s="167"/>
      <c r="E19" s="167"/>
      <c r="F19" s="173">
        <v>213889.28</v>
      </c>
      <c r="G19" s="172">
        <v>113911.81</v>
      </c>
      <c r="H19" s="172">
        <v>99977.47</v>
      </c>
      <c r="I19" s="172">
        <v>211764</v>
      </c>
      <c r="J19" s="172">
        <v>106303</v>
      </c>
      <c r="K19" s="172">
        <v>105461</v>
      </c>
      <c r="L19" s="172">
        <v>200446</v>
      </c>
      <c r="M19" s="172">
        <v>111545</v>
      </c>
      <c r="N19" s="172">
        <v>88901</v>
      </c>
      <c r="O19" s="172">
        <v>190490</v>
      </c>
      <c r="P19" s="172">
        <v>95720</v>
      </c>
      <c r="Q19" s="172">
        <v>94770</v>
      </c>
      <c r="R19" s="172"/>
      <c r="S19" s="172"/>
      <c r="T19" s="172"/>
      <c r="U19" s="96"/>
      <c r="V19" s="95" t="s">
        <v>63</v>
      </c>
      <c r="W19" s="95"/>
      <c r="Y19" s="73"/>
      <c r="Z19" s="73"/>
    </row>
    <row r="20" spans="1:26" s="72" customFormat="1" ht="12.75" customHeight="1">
      <c r="A20" s="167"/>
      <c r="B20" s="167"/>
      <c r="C20" s="167" t="s">
        <v>221</v>
      </c>
      <c r="D20" s="167"/>
      <c r="E20" s="167"/>
      <c r="F20" s="173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96"/>
      <c r="V20" s="95"/>
      <c r="W20" s="95" t="s">
        <v>142</v>
      </c>
      <c r="Y20" s="73"/>
      <c r="Z20" s="73"/>
    </row>
    <row r="21" spans="1:26" s="72" customFormat="1" ht="12.75" customHeight="1">
      <c r="A21" s="167"/>
      <c r="B21" s="167" t="s">
        <v>192</v>
      </c>
      <c r="C21" s="167"/>
      <c r="D21" s="167"/>
      <c r="E21" s="167"/>
      <c r="F21" s="173">
        <v>36767.949999999997</v>
      </c>
      <c r="G21" s="172">
        <v>35559.120000000003</v>
      </c>
      <c r="H21" s="172">
        <v>1208.82</v>
      </c>
      <c r="I21" s="172">
        <v>24327</v>
      </c>
      <c r="J21" s="172">
        <v>24327</v>
      </c>
      <c r="K21" s="172">
        <v>0</v>
      </c>
      <c r="L21" s="172">
        <v>23494</v>
      </c>
      <c r="M21" s="172">
        <v>20729</v>
      </c>
      <c r="N21" s="172">
        <v>2765</v>
      </c>
      <c r="O21" s="172">
        <v>25732</v>
      </c>
      <c r="P21" s="172">
        <v>24323</v>
      </c>
      <c r="Q21" s="172">
        <v>1409</v>
      </c>
      <c r="R21" s="172"/>
      <c r="S21" s="172"/>
      <c r="T21" s="172"/>
      <c r="U21" s="96"/>
      <c r="V21" s="95" t="s">
        <v>143</v>
      </c>
      <c r="W21" s="95"/>
      <c r="Y21" s="73"/>
      <c r="Z21" s="73"/>
    </row>
    <row r="22" spans="1:26" s="72" customFormat="1" ht="12.75" customHeight="1">
      <c r="A22" s="167"/>
      <c r="B22" s="167" t="s">
        <v>193</v>
      </c>
      <c r="C22" s="167"/>
      <c r="D22" s="167"/>
      <c r="E22" s="167"/>
      <c r="F22" s="173">
        <v>75162.070000000007</v>
      </c>
      <c r="G22" s="172">
        <v>28318.400000000001</v>
      </c>
      <c r="H22" s="172">
        <v>46843.68</v>
      </c>
      <c r="I22" s="172">
        <v>90107</v>
      </c>
      <c r="J22" s="172">
        <v>23519</v>
      </c>
      <c r="K22" s="172">
        <v>66588</v>
      </c>
      <c r="L22" s="172">
        <v>96207</v>
      </c>
      <c r="M22" s="172">
        <v>28210</v>
      </c>
      <c r="N22" s="172">
        <v>67997</v>
      </c>
      <c r="O22" s="172">
        <v>80775</v>
      </c>
      <c r="P22" s="172">
        <v>24833</v>
      </c>
      <c r="Q22" s="172">
        <v>55942</v>
      </c>
      <c r="R22" s="172"/>
      <c r="S22" s="172"/>
      <c r="T22" s="172"/>
      <c r="U22" s="96"/>
      <c r="V22" s="95" t="s">
        <v>144</v>
      </c>
      <c r="W22" s="95"/>
      <c r="Y22" s="73"/>
      <c r="Z22" s="73"/>
    </row>
    <row r="23" spans="1:26" s="72" customFormat="1" ht="12.75" customHeight="1">
      <c r="A23" s="167"/>
      <c r="B23" s="167" t="s">
        <v>124</v>
      </c>
      <c r="C23" s="164"/>
      <c r="D23" s="164"/>
      <c r="E23" s="164"/>
      <c r="F23" s="173">
        <v>3544</v>
      </c>
      <c r="G23" s="172">
        <v>2557.41</v>
      </c>
      <c r="H23" s="172">
        <v>987.15</v>
      </c>
      <c r="I23" s="172">
        <v>1331</v>
      </c>
      <c r="J23" s="172">
        <v>676</v>
      </c>
      <c r="K23" s="172">
        <v>655</v>
      </c>
      <c r="L23" s="172">
        <v>2299</v>
      </c>
      <c r="M23" s="172">
        <v>1628</v>
      </c>
      <c r="N23" s="172">
        <v>671</v>
      </c>
      <c r="O23" s="172">
        <v>3166</v>
      </c>
      <c r="P23" s="172">
        <v>2596</v>
      </c>
      <c r="Q23" s="172">
        <v>570</v>
      </c>
      <c r="R23" s="172"/>
      <c r="S23" s="172"/>
      <c r="T23" s="172"/>
      <c r="U23" s="96"/>
      <c r="V23" s="96" t="s">
        <v>145</v>
      </c>
      <c r="W23" s="96"/>
      <c r="X23" s="73"/>
      <c r="Y23" s="73"/>
      <c r="Z23" s="73"/>
    </row>
    <row r="24" spans="1:26" s="72" customFormat="1" ht="12.75" customHeight="1">
      <c r="A24" s="167"/>
      <c r="B24" s="167" t="s">
        <v>125</v>
      </c>
      <c r="C24" s="164"/>
      <c r="D24" s="164"/>
      <c r="E24" s="164"/>
      <c r="F24" s="173">
        <v>8599.01</v>
      </c>
      <c r="G24" s="172">
        <v>1717.16</v>
      </c>
      <c r="H24" s="172">
        <v>6881.85</v>
      </c>
      <c r="I24" s="172">
        <v>8784</v>
      </c>
      <c r="J24" s="172">
        <v>1260</v>
      </c>
      <c r="K24" s="172">
        <v>7524</v>
      </c>
      <c r="L24" s="172">
        <v>13538</v>
      </c>
      <c r="M24" s="172">
        <v>4344</v>
      </c>
      <c r="N24" s="172">
        <v>9194</v>
      </c>
      <c r="O24" s="172">
        <v>11207</v>
      </c>
      <c r="P24" s="172">
        <v>4986</v>
      </c>
      <c r="Q24" s="172">
        <v>6221</v>
      </c>
      <c r="R24" s="172"/>
      <c r="S24" s="172"/>
      <c r="T24" s="172"/>
      <c r="U24" s="96"/>
      <c r="V24" s="96" t="s">
        <v>146</v>
      </c>
      <c r="W24" s="96"/>
      <c r="X24" s="73"/>
      <c r="Y24" s="73"/>
      <c r="Z24" s="73"/>
    </row>
    <row r="25" spans="1:26" s="72" customFormat="1" ht="12.75" customHeight="1">
      <c r="A25" s="167"/>
      <c r="B25" s="164" t="s">
        <v>126</v>
      </c>
      <c r="C25" s="164"/>
      <c r="D25" s="164"/>
      <c r="E25" s="164"/>
      <c r="F25" s="173">
        <v>1815.76</v>
      </c>
      <c r="G25" s="172">
        <v>592.01</v>
      </c>
      <c r="H25" s="172">
        <v>1223.75</v>
      </c>
      <c r="I25" s="172">
        <v>7103</v>
      </c>
      <c r="J25" s="172">
        <v>5302</v>
      </c>
      <c r="K25" s="172">
        <v>1801</v>
      </c>
      <c r="L25" s="172">
        <v>5013</v>
      </c>
      <c r="M25" s="172">
        <v>2331</v>
      </c>
      <c r="N25" s="172">
        <v>2682</v>
      </c>
      <c r="O25" s="172">
        <v>7695</v>
      </c>
      <c r="P25" s="172">
        <v>3330</v>
      </c>
      <c r="Q25" s="172">
        <v>4365</v>
      </c>
      <c r="R25" s="172"/>
      <c r="S25" s="172"/>
      <c r="T25" s="172"/>
      <c r="U25" s="96"/>
      <c r="V25" s="96" t="s">
        <v>147</v>
      </c>
      <c r="W25" s="96"/>
      <c r="X25" s="73"/>
      <c r="Y25" s="73"/>
      <c r="Z25" s="73"/>
    </row>
    <row r="26" spans="1:26" s="72" customFormat="1" ht="12.75" customHeight="1">
      <c r="A26" s="167"/>
      <c r="B26" s="167" t="s">
        <v>127</v>
      </c>
      <c r="C26" s="167"/>
      <c r="D26" s="164"/>
      <c r="E26" s="164"/>
      <c r="F26" s="173">
        <v>4375.24</v>
      </c>
      <c r="G26" s="172">
        <v>2366.35</v>
      </c>
      <c r="H26" s="172">
        <v>2008.89</v>
      </c>
      <c r="I26" s="172">
        <v>4378</v>
      </c>
      <c r="J26" s="172">
        <v>2066</v>
      </c>
      <c r="K26" s="172">
        <v>2312</v>
      </c>
      <c r="L26" s="172">
        <v>1725</v>
      </c>
      <c r="M26" s="172">
        <v>1096</v>
      </c>
      <c r="N26" s="172">
        <v>629</v>
      </c>
      <c r="O26" s="172">
        <v>3825</v>
      </c>
      <c r="P26" s="172">
        <v>2901</v>
      </c>
      <c r="Q26" s="172">
        <v>924</v>
      </c>
      <c r="R26" s="172"/>
      <c r="S26" s="172"/>
      <c r="T26" s="172"/>
      <c r="U26" s="96"/>
      <c r="V26" s="95" t="s">
        <v>148</v>
      </c>
      <c r="W26" s="96"/>
      <c r="X26" s="73"/>
      <c r="Y26" s="73"/>
      <c r="Z26" s="73"/>
    </row>
    <row r="27" spans="1:26" s="72" customFormat="1" ht="12.75" customHeight="1">
      <c r="A27" s="167"/>
      <c r="B27" s="167" t="s">
        <v>128</v>
      </c>
      <c r="C27" s="164"/>
      <c r="D27" s="164"/>
      <c r="E27" s="164"/>
      <c r="F27" s="173">
        <v>12736.96</v>
      </c>
      <c r="G27" s="172">
        <v>7809.67</v>
      </c>
      <c r="H27" s="172">
        <v>4927.3</v>
      </c>
      <c r="I27" s="172">
        <v>11102</v>
      </c>
      <c r="J27" s="172">
        <v>7716</v>
      </c>
      <c r="K27" s="172">
        <v>3386</v>
      </c>
      <c r="L27" s="172">
        <v>13958</v>
      </c>
      <c r="M27" s="172">
        <v>6680</v>
      </c>
      <c r="N27" s="172">
        <v>7278</v>
      </c>
      <c r="O27" s="172">
        <v>5450</v>
      </c>
      <c r="P27" s="172">
        <v>1185</v>
      </c>
      <c r="Q27" s="172">
        <v>4265</v>
      </c>
      <c r="R27" s="172"/>
      <c r="S27" s="172"/>
      <c r="T27" s="172"/>
      <c r="U27" s="96"/>
      <c r="V27" s="96" t="s">
        <v>149</v>
      </c>
      <c r="W27" s="96"/>
      <c r="X27" s="73"/>
      <c r="Y27" s="73"/>
      <c r="Z27" s="73"/>
    </row>
    <row r="28" spans="1:26" s="72" customFormat="1" ht="12.75" customHeight="1">
      <c r="A28" s="167"/>
      <c r="B28" s="164" t="s">
        <v>129</v>
      </c>
      <c r="C28" s="164"/>
      <c r="D28" s="164"/>
      <c r="E28" s="164"/>
      <c r="F28" s="173">
        <v>53957.74</v>
      </c>
      <c r="G28" s="172">
        <v>34944.120000000003</v>
      </c>
      <c r="H28" s="172">
        <v>19013.62</v>
      </c>
      <c r="I28" s="172">
        <v>65956</v>
      </c>
      <c r="J28" s="172">
        <v>37856</v>
      </c>
      <c r="K28" s="172">
        <v>28100</v>
      </c>
      <c r="L28" s="172">
        <v>58832</v>
      </c>
      <c r="M28" s="172">
        <v>35192</v>
      </c>
      <c r="N28" s="172">
        <v>23640</v>
      </c>
      <c r="O28" s="172">
        <v>43022</v>
      </c>
      <c r="P28" s="172">
        <v>28977</v>
      </c>
      <c r="Q28" s="172">
        <v>14045</v>
      </c>
      <c r="R28" s="172"/>
      <c r="S28" s="172"/>
      <c r="T28" s="172"/>
      <c r="U28" s="96"/>
      <c r="V28" s="96" t="s">
        <v>150</v>
      </c>
      <c r="W28" s="96"/>
      <c r="X28" s="73"/>
      <c r="Y28" s="73"/>
      <c r="Z28" s="73"/>
    </row>
    <row r="29" spans="1:26" s="72" customFormat="1" ht="12.75" customHeight="1">
      <c r="A29" s="167"/>
      <c r="B29" s="167"/>
      <c r="C29" s="164" t="s">
        <v>194</v>
      </c>
      <c r="D29" s="164"/>
      <c r="E29" s="164"/>
      <c r="F29" s="173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96"/>
      <c r="V29" s="96"/>
      <c r="W29" s="96" t="s">
        <v>75</v>
      </c>
      <c r="X29" s="73"/>
      <c r="Y29" s="73"/>
      <c r="Z29" s="73"/>
    </row>
    <row r="30" spans="1:26" s="72" customFormat="1" ht="12.75" customHeight="1">
      <c r="A30" s="167"/>
      <c r="B30" s="164" t="s">
        <v>19</v>
      </c>
      <c r="C30" s="164"/>
      <c r="D30" s="164"/>
      <c r="E30" s="164"/>
      <c r="F30" s="173">
        <v>49959.199999999997</v>
      </c>
      <c r="G30" s="172">
        <v>17935.400000000001</v>
      </c>
      <c r="H30" s="172">
        <v>32023.8</v>
      </c>
      <c r="I30" s="172">
        <v>48348</v>
      </c>
      <c r="J30" s="172">
        <v>17994</v>
      </c>
      <c r="K30" s="172">
        <v>30354</v>
      </c>
      <c r="L30" s="172">
        <v>36540</v>
      </c>
      <c r="M30" s="172">
        <v>14641</v>
      </c>
      <c r="N30" s="172">
        <v>21899</v>
      </c>
      <c r="O30" s="172">
        <v>37324</v>
      </c>
      <c r="P30" s="172">
        <v>13332</v>
      </c>
      <c r="Q30" s="172">
        <v>23992</v>
      </c>
      <c r="R30" s="172"/>
      <c r="S30" s="172"/>
      <c r="T30" s="172"/>
      <c r="U30" s="96"/>
      <c r="V30" s="96" t="s">
        <v>23</v>
      </c>
      <c r="W30" s="96"/>
      <c r="X30" s="73"/>
      <c r="Y30" s="73"/>
      <c r="Z30" s="73"/>
    </row>
    <row r="31" spans="1:26" s="72" customFormat="1" ht="12.75" customHeight="1">
      <c r="A31" s="167"/>
      <c r="B31" s="164" t="s">
        <v>130</v>
      </c>
      <c r="C31" s="164"/>
      <c r="D31" s="164"/>
      <c r="E31" s="164"/>
      <c r="F31" s="173">
        <v>18248.12</v>
      </c>
      <c r="G31" s="172">
        <v>5389.85</v>
      </c>
      <c r="H31" s="172">
        <v>12858.27</v>
      </c>
      <c r="I31" s="172">
        <v>19390</v>
      </c>
      <c r="J31" s="172">
        <v>2831</v>
      </c>
      <c r="K31" s="172">
        <v>16559</v>
      </c>
      <c r="L31" s="172">
        <v>21529</v>
      </c>
      <c r="M31" s="172">
        <v>2145</v>
      </c>
      <c r="N31" s="172">
        <v>19384</v>
      </c>
      <c r="O31" s="172">
        <v>25793</v>
      </c>
      <c r="P31" s="172">
        <v>2804</v>
      </c>
      <c r="Q31" s="172">
        <v>22989</v>
      </c>
      <c r="R31" s="172"/>
      <c r="S31" s="172"/>
      <c r="T31" s="172"/>
      <c r="U31" s="96"/>
      <c r="V31" s="96" t="s">
        <v>151</v>
      </c>
      <c r="W31" s="96"/>
      <c r="X31" s="73"/>
      <c r="Y31" s="73"/>
      <c r="Z31" s="73"/>
    </row>
    <row r="32" spans="1:26" s="72" customFormat="1" ht="12.75" customHeight="1">
      <c r="A32" s="167"/>
      <c r="B32" s="167" t="s">
        <v>131</v>
      </c>
      <c r="C32" s="164"/>
      <c r="D32" s="164"/>
      <c r="E32" s="164"/>
      <c r="F32" s="173">
        <v>3651.94</v>
      </c>
      <c r="G32" s="172">
        <v>3511.79</v>
      </c>
      <c r="H32" s="172">
        <v>140.16</v>
      </c>
      <c r="I32" s="172">
        <v>4577</v>
      </c>
      <c r="J32" s="172">
        <v>1217</v>
      </c>
      <c r="K32" s="172">
        <v>3360</v>
      </c>
      <c r="L32" s="172">
        <v>9206</v>
      </c>
      <c r="M32" s="172">
        <v>6988</v>
      </c>
      <c r="N32" s="172">
        <v>2218</v>
      </c>
      <c r="O32" s="172">
        <v>7619</v>
      </c>
      <c r="P32" s="172">
        <v>4952</v>
      </c>
      <c r="Q32" s="172">
        <v>2667</v>
      </c>
      <c r="R32" s="172"/>
      <c r="S32" s="172"/>
      <c r="T32" s="172"/>
      <c r="U32" s="96"/>
      <c r="V32" s="96" t="s">
        <v>152</v>
      </c>
      <c r="W32" s="96"/>
      <c r="X32" s="73"/>
      <c r="Y32" s="73"/>
      <c r="Z32" s="73"/>
    </row>
    <row r="33" spans="1:26" s="72" customFormat="1" ht="12.75" customHeight="1">
      <c r="A33" s="167"/>
      <c r="B33" s="167" t="s">
        <v>132</v>
      </c>
      <c r="C33" s="164"/>
      <c r="D33" s="164"/>
      <c r="E33" s="164"/>
      <c r="F33" s="173">
        <v>27224.54</v>
      </c>
      <c r="G33" s="172">
        <v>12079.53</v>
      </c>
      <c r="H33" s="172">
        <v>15145.01</v>
      </c>
      <c r="I33" s="172">
        <v>18827</v>
      </c>
      <c r="J33" s="172">
        <v>9580</v>
      </c>
      <c r="K33" s="172">
        <v>9247</v>
      </c>
      <c r="L33" s="172">
        <v>21025</v>
      </c>
      <c r="M33" s="172">
        <v>9633</v>
      </c>
      <c r="N33" s="172">
        <v>11392</v>
      </c>
      <c r="O33" s="172">
        <v>23396</v>
      </c>
      <c r="P33" s="172">
        <v>8473</v>
      </c>
      <c r="Q33" s="172">
        <v>14923</v>
      </c>
      <c r="R33" s="172"/>
      <c r="S33" s="172"/>
      <c r="T33" s="172"/>
      <c r="U33" s="96"/>
      <c r="V33" s="95" t="s">
        <v>153</v>
      </c>
      <c r="W33" s="95"/>
      <c r="X33" s="73"/>
      <c r="Y33" s="73"/>
      <c r="Z33" s="73"/>
    </row>
    <row r="34" spans="1:26" s="72" customFormat="1" ht="12.75" customHeight="1">
      <c r="A34" s="167"/>
      <c r="B34" s="167" t="s">
        <v>220</v>
      </c>
      <c r="C34" s="164"/>
      <c r="D34" s="164"/>
      <c r="E34" s="164"/>
      <c r="F34" s="173">
        <v>6732</v>
      </c>
      <c r="G34" s="172">
        <v>2732.23</v>
      </c>
      <c r="H34" s="172">
        <v>4000.32</v>
      </c>
      <c r="I34" s="172">
        <v>5324</v>
      </c>
      <c r="J34" s="172">
        <v>1022</v>
      </c>
      <c r="K34" s="172">
        <v>4302</v>
      </c>
      <c r="L34" s="172">
        <v>4986</v>
      </c>
      <c r="M34" s="172">
        <v>336</v>
      </c>
      <c r="N34" s="172">
        <v>4650</v>
      </c>
      <c r="O34" s="172">
        <v>5014</v>
      </c>
      <c r="P34" s="172">
        <v>1429</v>
      </c>
      <c r="Q34" s="165">
        <v>3585</v>
      </c>
      <c r="R34" s="172"/>
      <c r="S34" s="172"/>
      <c r="T34" s="172"/>
      <c r="U34" s="96"/>
      <c r="V34" s="96" t="s">
        <v>196</v>
      </c>
      <c r="W34" s="96"/>
      <c r="X34" s="73"/>
      <c r="Y34" s="73"/>
      <c r="Z34" s="73"/>
    </row>
    <row r="35" spans="1:26" s="72" customFormat="1" ht="12.75" customHeight="1">
      <c r="A35" s="167"/>
      <c r="B35" s="167"/>
      <c r="C35" s="167" t="s">
        <v>219</v>
      </c>
      <c r="D35" s="164"/>
      <c r="E35" s="164"/>
      <c r="F35" s="178"/>
      <c r="G35" s="168"/>
      <c r="H35" s="168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96"/>
      <c r="V35" s="96"/>
      <c r="W35" s="96" t="s">
        <v>154</v>
      </c>
      <c r="X35" s="73"/>
      <c r="Y35" s="73"/>
      <c r="Z35" s="73"/>
    </row>
    <row r="36" spans="1:26" s="72" customFormat="1" ht="12.75" customHeight="1">
      <c r="A36" s="167"/>
      <c r="B36" s="164" t="s">
        <v>133</v>
      </c>
      <c r="C36" s="164"/>
      <c r="D36" s="164"/>
      <c r="E36" s="164"/>
      <c r="F36" s="166" t="s">
        <v>209</v>
      </c>
      <c r="G36" s="165" t="s">
        <v>209</v>
      </c>
      <c r="H36" s="165" t="s">
        <v>209</v>
      </c>
      <c r="I36" s="165" t="s">
        <v>209</v>
      </c>
      <c r="J36" s="165" t="s">
        <v>209</v>
      </c>
      <c r="K36" s="165" t="s">
        <v>209</v>
      </c>
      <c r="L36" s="165" t="s">
        <v>209</v>
      </c>
      <c r="M36" s="165" t="s">
        <v>209</v>
      </c>
      <c r="N36" s="165" t="s">
        <v>209</v>
      </c>
      <c r="O36" s="165" t="s">
        <v>209</v>
      </c>
      <c r="P36" s="165" t="s">
        <v>209</v>
      </c>
      <c r="Q36" s="165" t="s">
        <v>209</v>
      </c>
      <c r="R36" s="165"/>
      <c r="S36" s="165"/>
      <c r="T36" s="165"/>
      <c r="U36" s="96"/>
      <c r="V36" s="96" t="s">
        <v>157</v>
      </c>
      <c r="W36" s="96"/>
      <c r="X36" s="73"/>
      <c r="Y36" s="73"/>
      <c r="Z36" s="73"/>
    </row>
    <row r="37" spans="1:26" s="72" customFormat="1" ht="12.75" customHeight="1">
      <c r="A37" s="164"/>
      <c r="B37" s="164" t="s">
        <v>20</v>
      </c>
      <c r="C37" s="164"/>
      <c r="D37" s="164"/>
      <c r="E37" s="164"/>
      <c r="F37" s="166" t="s">
        <v>209</v>
      </c>
      <c r="G37" s="165" t="s">
        <v>209</v>
      </c>
      <c r="H37" s="165" t="s">
        <v>209</v>
      </c>
      <c r="I37" s="165" t="s">
        <v>209</v>
      </c>
      <c r="J37" s="165" t="s">
        <v>209</v>
      </c>
      <c r="K37" s="165" t="s">
        <v>209</v>
      </c>
      <c r="L37" s="165" t="s">
        <v>210</v>
      </c>
      <c r="M37" s="165" t="s">
        <v>210</v>
      </c>
      <c r="N37" s="165" t="s">
        <v>210</v>
      </c>
      <c r="O37" s="165" t="s">
        <v>210</v>
      </c>
      <c r="P37" s="165" t="s">
        <v>210</v>
      </c>
      <c r="Q37" s="165" t="s">
        <v>210</v>
      </c>
      <c r="R37" s="165"/>
      <c r="S37" s="165"/>
      <c r="T37" s="165"/>
      <c r="U37" s="188"/>
      <c r="V37" s="96" t="s">
        <v>24</v>
      </c>
      <c r="W37" s="96"/>
      <c r="X37" s="73"/>
      <c r="Y37" s="73"/>
      <c r="Z37" s="73"/>
    </row>
    <row r="38" spans="1:26" s="75" customFormat="1" ht="3" customHeight="1">
      <c r="A38" s="161"/>
      <c r="B38" s="161"/>
      <c r="C38" s="161"/>
      <c r="D38" s="161"/>
      <c r="E38" s="161"/>
      <c r="F38" s="163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89"/>
      <c r="V38" s="74"/>
      <c r="W38" s="74"/>
      <c r="X38" s="74"/>
      <c r="Y38" s="74"/>
      <c r="Z38" s="76"/>
    </row>
    <row r="39" spans="1:26" s="75" customFormat="1" ht="3" customHeight="1">
      <c r="A39" s="155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76"/>
      <c r="W39" s="76"/>
      <c r="X39" s="76"/>
      <c r="Y39" s="76"/>
      <c r="Z39" s="76"/>
    </row>
    <row r="40" spans="1:26" s="42" customFormat="1" ht="14.25" customHeight="1">
      <c r="A40" s="159"/>
      <c r="B40" s="158" t="s">
        <v>61</v>
      </c>
      <c r="C40" s="154"/>
      <c r="D40" s="158" t="s">
        <v>211</v>
      </c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76"/>
      <c r="S40" s="76"/>
      <c r="T40" s="76"/>
    </row>
    <row r="41" spans="1:26" s="42" customFormat="1" ht="15" customHeight="1">
      <c r="A41" s="159"/>
      <c r="B41" s="158" t="s">
        <v>62</v>
      </c>
      <c r="C41" s="154"/>
      <c r="D41" s="157" t="s">
        <v>212</v>
      </c>
      <c r="E41" s="154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</row>
    <row r="42" spans="1:26">
      <c r="R42" s="42"/>
      <c r="S42" s="42"/>
      <c r="T42" s="42"/>
    </row>
    <row r="43" spans="1:26">
      <c r="B43" s="72"/>
    </row>
  </sheetData>
  <mergeCells count="16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27559055118110237" right="0" top="0.55118110236220474" bottom="0.59055118110236227" header="0.51181102362204722" footer="0.51181102362204722"/>
  <pageSetup paperSize="9" scale="85" orientation="landscape" horizontalDpi="4294967292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6"/>
  <dimension ref="A1:V21"/>
  <sheetViews>
    <sheetView showGridLines="0" topLeftCell="A5" workbookViewId="0">
      <selection activeCell="E26" sqref="E26:J29"/>
    </sheetView>
  </sheetViews>
  <sheetFormatPr defaultColWidth="9.125" defaultRowHeight="18"/>
  <cols>
    <col min="1" max="1" width="1.75" style="6" customWidth="1"/>
    <col min="2" max="2" width="6.125" style="6" customWidth="1"/>
    <col min="3" max="3" width="4.125" style="6" customWidth="1"/>
    <col min="4" max="4" width="1.75" style="6" customWidth="1"/>
    <col min="5" max="9" width="11.875" style="6" customWidth="1"/>
    <col min="10" max="10" width="9" style="6" customWidth="1"/>
    <col min="11" max="11" width="10.25" style="6" customWidth="1"/>
    <col min="12" max="13" width="8.375" style="6" customWidth="1"/>
    <col min="14" max="14" width="10.25" style="6" customWidth="1"/>
    <col min="15" max="16" width="9.25" style="6" customWidth="1"/>
    <col min="17" max="17" width="10.25" style="6" customWidth="1"/>
    <col min="18" max="19" width="8.5" style="6" customWidth="1"/>
    <col min="20" max="20" width="2" style="6" customWidth="1"/>
    <col min="21" max="21" width="16.625" style="6" customWidth="1"/>
    <col min="22" max="22" width="2.25" style="5" customWidth="1"/>
    <col min="23" max="23" width="4.125" style="6" customWidth="1"/>
    <col min="24" max="16384" width="9.125" style="6"/>
  </cols>
  <sheetData>
    <row r="1" spans="1:22" s="1" customFormat="1">
      <c r="B1" s="1" t="s">
        <v>231</v>
      </c>
      <c r="C1" s="2"/>
      <c r="D1" s="1" t="s">
        <v>250</v>
      </c>
      <c r="V1" s="21"/>
    </row>
    <row r="2" spans="1:22" s="3" customFormat="1">
      <c r="B2" s="1" t="s">
        <v>232</v>
      </c>
      <c r="C2" s="2"/>
      <c r="D2" s="1" t="s">
        <v>251</v>
      </c>
      <c r="V2" s="22"/>
    </row>
    <row r="3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60" t="s">
        <v>242</v>
      </c>
    </row>
    <row r="4" spans="1:22" ht="21.75" customHeight="1">
      <c r="A4" s="77"/>
      <c r="B4" s="77"/>
      <c r="C4" s="77"/>
      <c r="D4" s="77"/>
      <c r="E4" s="308" t="s">
        <v>206</v>
      </c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10"/>
      <c r="Q4" s="308" t="s">
        <v>247</v>
      </c>
      <c r="R4" s="309"/>
      <c r="S4" s="310"/>
      <c r="T4" s="90"/>
      <c r="U4" s="77"/>
    </row>
    <row r="5" spans="1:22" s="14" customFormat="1" ht="22.5" customHeight="1">
      <c r="A5" s="260" t="s">
        <v>48</v>
      </c>
      <c r="B5" s="260"/>
      <c r="C5" s="260"/>
      <c r="D5" s="260"/>
      <c r="E5" s="267" t="s">
        <v>72</v>
      </c>
      <c r="F5" s="268"/>
      <c r="G5" s="269"/>
      <c r="H5" s="267" t="s">
        <v>73</v>
      </c>
      <c r="I5" s="268"/>
      <c r="J5" s="269"/>
      <c r="K5" s="267" t="s">
        <v>74</v>
      </c>
      <c r="L5" s="268"/>
      <c r="M5" s="269"/>
      <c r="N5" s="267" t="s">
        <v>71</v>
      </c>
      <c r="O5" s="268"/>
      <c r="P5" s="269"/>
      <c r="Q5" s="267" t="s">
        <v>72</v>
      </c>
      <c r="R5" s="268"/>
      <c r="S5" s="269"/>
      <c r="T5" s="311" t="s">
        <v>49</v>
      </c>
      <c r="U5" s="260"/>
      <c r="V5" s="33"/>
    </row>
    <row r="6" spans="1:22" s="14" customFormat="1" ht="22.5" customHeight="1">
      <c r="A6" s="260"/>
      <c r="B6" s="260"/>
      <c r="C6" s="260"/>
      <c r="D6" s="260"/>
      <c r="E6" s="273" t="s">
        <v>67</v>
      </c>
      <c r="F6" s="274"/>
      <c r="G6" s="275"/>
      <c r="H6" s="273" t="s">
        <v>68</v>
      </c>
      <c r="I6" s="274"/>
      <c r="J6" s="275"/>
      <c r="K6" s="273" t="s">
        <v>69</v>
      </c>
      <c r="L6" s="274"/>
      <c r="M6" s="275"/>
      <c r="N6" s="273" t="s">
        <v>70</v>
      </c>
      <c r="O6" s="274"/>
      <c r="P6" s="275"/>
      <c r="Q6" s="273" t="s">
        <v>67</v>
      </c>
      <c r="R6" s="274"/>
      <c r="S6" s="275"/>
      <c r="T6" s="311"/>
      <c r="U6" s="260"/>
      <c r="V6" s="33"/>
    </row>
    <row r="7" spans="1:22" s="14" customFormat="1" ht="22.5" customHeight="1">
      <c r="A7" s="260"/>
      <c r="B7" s="260"/>
      <c r="C7" s="260"/>
      <c r="D7" s="260"/>
      <c r="E7" s="44" t="s">
        <v>0</v>
      </c>
      <c r="F7" s="45" t="s">
        <v>1</v>
      </c>
      <c r="G7" s="46" t="s">
        <v>2</v>
      </c>
      <c r="H7" s="47" t="s">
        <v>0</v>
      </c>
      <c r="I7" s="45" t="s">
        <v>1</v>
      </c>
      <c r="J7" s="46" t="s">
        <v>2</v>
      </c>
      <c r="K7" s="44" t="s">
        <v>0</v>
      </c>
      <c r="L7" s="45" t="s">
        <v>1</v>
      </c>
      <c r="M7" s="46" t="s">
        <v>2</v>
      </c>
      <c r="N7" s="44" t="s">
        <v>0</v>
      </c>
      <c r="O7" s="45" t="s">
        <v>1</v>
      </c>
      <c r="P7" s="46" t="s">
        <v>2</v>
      </c>
      <c r="Q7" s="44" t="s">
        <v>0</v>
      </c>
      <c r="R7" s="45" t="s">
        <v>1</v>
      </c>
      <c r="S7" s="46" t="s">
        <v>2</v>
      </c>
      <c r="T7" s="311"/>
      <c r="U7" s="260"/>
      <c r="V7" s="33"/>
    </row>
    <row r="8" spans="1:22" s="14" customFormat="1" ht="22.5" customHeight="1">
      <c r="A8" s="262"/>
      <c r="B8" s="262"/>
      <c r="C8" s="262"/>
      <c r="D8" s="262"/>
      <c r="E8" s="48" t="s">
        <v>3</v>
      </c>
      <c r="F8" s="49" t="s">
        <v>4</v>
      </c>
      <c r="G8" s="50" t="s">
        <v>5</v>
      </c>
      <c r="H8" s="51" t="s">
        <v>3</v>
      </c>
      <c r="I8" s="49" t="s">
        <v>4</v>
      </c>
      <c r="J8" s="50" t="s">
        <v>5</v>
      </c>
      <c r="K8" s="48" t="s">
        <v>3</v>
      </c>
      <c r="L8" s="49" t="s">
        <v>4</v>
      </c>
      <c r="M8" s="50" t="s">
        <v>5</v>
      </c>
      <c r="N8" s="48" t="s">
        <v>3</v>
      </c>
      <c r="O8" s="49" t="s">
        <v>4</v>
      </c>
      <c r="P8" s="50" t="s">
        <v>5</v>
      </c>
      <c r="Q8" s="48" t="s">
        <v>3</v>
      </c>
      <c r="R8" s="49" t="s">
        <v>4</v>
      </c>
      <c r="S8" s="50" t="s">
        <v>5</v>
      </c>
      <c r="T8" s="312"/>
      <c r="U8" s="262"/>
      <c r="V8" s="33"/>
    </row>
    <row r="9" spans="1:22" s="3" customFormat="1" ht="42.75" customHeight="1">
      <c r="A9" s="289" t="s">
        <v>93</v>
      </c>
      <c r="B9" s="289"/>
      <c r="C9" s="289"/>
      <c r="D9" s="294"/>
      <c r="E9" s="209">
        <v>1244459.3500000001</v>
      </c>
      <c r="F9" s="210">
        <v>702946</v>
      </c>
      <c r="G9" s="211">
        <v>541512.82999999996</v>
      </c>
      <c r="H9" s="209">
        <v>1264250</v>
      </c>
      <c r="I9" s="210">
        <v>688457.3</v>
      </c>
      <c r="J9" s="211">
        <v>575792.6</v>
      </c>
      <c r="K9" s="209">
        <v>1361389</v>
      </c>
      <c r="L9" s="210">
        <v>736463</v>
      </c>
      <c r="M9" s="211">
        <v>624926</v>
      </c>
      <c r="N9" s="209">
        <v>1306823</v>
      </c>
      <c r="O9" s="210">
        <v>719730</v>
      </c>
      <c r="P9" s="211">
        <v>587093</v>
      </c>
      <c r="Q9" s="212"/>
      <c r="R9" s="213"/>
      <c r="S9" s="212"/>
      <c r="T9" s="288" t="s">
        <v>3</v>
      </c>
      <c r="U9" s="289"/>
      <c r="V9" s="22"/>
    </row>
    <row r="10" spans="1:22" s="24" customFormat="1" ht="42" customHeight="1">
      <c r="A10" s="14" t="s">
        <v>25</v>
      </c>
      <c r="B10" s="14"/>
      <c r="C10" s="14"/>
      <c r="D10" s="14"/>
      <c r="E10" s="206">
        <v>26585.09</v>
      </c>
      <c r="F10" s="205">
        <v>21988.28</v>
      </c>
      <c r="G10" s="214">
        <v>4596.8100000000004</v>
      </c>
      <c r="H10" s="206">
        <v>32943</v>
      </c>
      <c r="I10" s="205">
        <v>22205</v>
      </c>
      <c r="J10" s="214">
        <v>10738</v>
      </c>
      <c r="K10" s="206">
        <v>33573</v>
      </c>
      <c r="L10" s="205">
        <v>30693</v>
      </c>
      <c r="M10" s="214">
        <v>2880</v>
      </c>
      <c r="N10" s="206">
        <v>16876</v>
      </c>
      <c r="O10" s="205">
        <v>14165</v>
      </c>
      <c r="P10" s="214">
        <v>2711</v>
      </c>
      <c r="Q10" s="184"/>
      <c r="R10" s="185"/>
      <c r="S10" s="184"/>
      <c r="T10" s="53" t="s">
        <v>50</v>
      </c>
      <c r="U10" s="14"/>
      <c r="V10" s="23"/>
    </row>
    <row r="11" spans="1:22" s="24" customFormat="1" ht="42" customHeight="1">
      <c r="A11" s="14" t="s">
        <v>26</v>
      </c>
      <c r="B11" s="14"/>
      <c r="C11" s="14"/>
      <c r="D11" s="14"/>
      <c r="E11" s="206">
        <v>122210.49</v>
      </c>
      <c r="F11" s="205">
        <v>59680.06</v>
      </c>
      <c r="G11" s="214">
        <v>62530.43</v>
      </c>
      <c r="H11" s="206">
        <v>128812</v>
      </c>
      <c r="I11" s="205">
        <v>57770</v>
      </c>
      <c r="J11" s="214">
        <v>71042</v>
      </c>
      <c r="K11" s="206">
        <v>116476</v>
      </c>
      <c r="L11" s="205">
        <v>53271</v>
      </c>
      <c r="M11" s="214">
        <v>63205</v>
      </c>
      <c r="N11" s="206">
        <v>118240</v>
      </c>
      <c r="O11" s="205">
        <v>53775</v>
      </c>
      <c r="P11" s="214">
        <v>64465</v>
      </c>
      <c r="Q11" s="184"/>
      <c r="R11" s="185"/>
      <c r="S11" s="184"/>
      <c r="T11" s="53" t="s">
        <v>51</v>
      </c>
      <c r="U11" s="14"/>
      <c r="V11" s="23"/>
    </row>
    <row r="12" spans="1:22" s="24" customFormat="1" ht="42" customHeight="1">
      <c r="A12" s="14" t="s">
        <v>27</v>
      </c>
      <c r="B12" s="14"/>
      <c r="C12" s="14"/>
      <c r="D12" s="14"/>
      <c r="E12" s="206">
        <v>546961</v>
      </c>
      <c r="F12" s="205">
        <v>312266.2</v>
      </c>
      <c r="G12" s="214">
        <v>234695.36</v>
      </c>
      <c r="H12" s="206">
        <v>504414</v>
      </c>
      <c r="I12" s="205">
        <v>279650</v>
      </c>
      <c r="J12" s="214">
        <v>224764</v>
      </c>
      <c r="K12" s="206">
        <v>538144</v>
      </c>
      <c r="L12" s="205">
        <v>303632</v>
      </c>
      <c r="M12" s="214">
        <v>234512</v>
      </c>
      <c r="N12" s="206">
        <v>503009</v>
      </c>
      <c r="O12" s="205">
        <v>281845</v>
      </c>
      <c r="P12" s="214">
        <v>221164</v>
      </c>
      <c r="Q12" s="184"/>
      <c r="R12" s="185"/>
      <c r="S12" s="184"/>
      <c r="T12" s="53" t="s">
        <v>52</v>
      </c>
      <c r="U12" s="14"/>
      <c r="V12" s="23"/>
    </row>
    <row r="13" spans="1:22" s="24" customFormat="1" ht="42" customHeight="1">
      <c r="A13" s="14" t="s">
        <v>28</v>
      </c>
      <c r="B13" s="14"/>
      <c r="C13" s="14"/>
      <c r="D13" s="14"/>
      <c r="E13" s="206">
        <v>386425</v>
      </c>
      <c r="F13" s="205">
        <v>227269.73</v>
      </c>
      <c r="G13" s="214">
        <v>159154.57999999999</v>
      </c>
      <c r="H13" s="206">
        <v>398461</v>
      </c>
      <c r="I13" s="205">
        <v>246318</v>
      </c>
      <c r="J13" s="214">
        <v>152143</v>
      </c>
      <c r="K13" s="206">
        <v>435780</v>
      </c>
      <c r="L13" s="205">
        <v>248159</v>
      </c>
      <c r="M13" s="214">
        <v>187621</v>
      </c>
      <c r="N13" s="206">
        <v>442459</v>
      </c>
      <c r="O13" s="205">
        <v>252460</v>
      </c>
      <c r="P13" s="214">
        <v>189999</v>
      </c>
      <c r="Q13" s="184"/>
      <c r="R13" s="185"/>
      <c r="S13" s="184"/>
      <c r="T13" s="53" t="s">
        <v>53</v>
      </c>
      <c r="U13" s="14"/>
      <c r="V13" s="23"/>
    </row>
    <row r="14" spans="1:22" s="24" customFormat="1" ht="42" customHeight="1">
      <c r="A14" s="14" t="s">
        <v>120</v>
      </c>
      <c r="B14" s="14"/>
      <c r="C14" s="14"/>
      <c r="D14" s="14"/>
      <c r="E14" s="206">
        <v>161057.82</v>
      </c>
      <c r="F14" s="205">
        <v>80522.17</v>
      </c>
      <c r="G14" s="214">
        <v>80535.649999999994</v>
      </c>
      <c r="H14" s="206">
        <v>199620</v>
      </c>
      <c r="I14" s="205">
        <v>82514</v>
      </c>
      <c r="J14" s="214">
        <v>117106</v>
      </c>
      <c r="K14" s="206">
        <v>235607</v>
      </c>
      <c r="L14" s="205">
        <v>100708</v>
      </c>
      <c r="M14" s="214">
        <v>134899</v>
      </c>
      <c r="N14" s="206">
        <v>226239</v>
      </c>
      <c r="O14" s="205">
        <v>117485</v>
      </c>
      <c r="P14" s="214">
        <v>108754</v>
      </c>
      <c r="Q14" s="184"/>
      <c r="R14" s="185"/>
      <c r="S14" s="184"/>
      <c r="T14" s="53" t="s">
        <v>54</v>
      </c>
      <c r="U14" s="14"/>
      <c r="V14" s="23"/>
    </row>
    <row r="15" spans="1:22" s="24" customFormat="1" ht="42" customHeight="1">
      <c r="A15" s="14" t="s">
        <v>29</v>
      </c>
      <c r="B15" s="14"/>
      <c r="C15" s="14"/>
      <c r="D15" s="14"/>
      <c r="E15" s="206">
        <v>1220.0899999999999</v>
      </c>
      <c r="F15" s="205">
        <v>1220.0899999999999</v>
      </c>
      <c r="G15" s="214" t="s">
        <v>209</v>
      </c>
      <c r="H15" s="214" t="s">
        <v>209</v>
      </c>
      <c r="I15" s="214" t="s">
        <v>209</v>
      </c>
      <c r="J15" s="205" t="s">
        <v>209</v>
      </c>
      <c r="K15" s="243">
        <v>1809</v>
      </c>
      <c r="L15" s="214" t="s">
        <v>209</v>
      </c>
      <c r="M15" s="243">
        <v>1809</v>
      </c>
      <c r="N15" s="214" t="s">
        <v>209</v>
      </c>
      <c r="O15" s="214" t="s">
        <v>209</v>
      </c>
      <c r="P15" s="214" t="s">
        <v>209</v>
      </c>
      <c r="Q15" s="184"/>
      <c r="R15" s="185"/>
      <c r="S15" s="184"/>
      <c r="T15" s="53" t="s">
        <v>240</v>
      </c>
      <c r="U15" s="14"/>
      <c r="V15" s="23"/>
    </row>
    <row r="16" spans="1:22" s="24" customFormat="1" ht="18" customHeight="1">
      <c r="A16" s="63"/>
      <c r="B16" s="63"/>
      <c r="C16" s="63"/>
      <c r="D16" s="63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 t="s">
        <v>241</v>
      </c>
      <c r="U16" s="63"/>
      <c r="V16" s="23"/>
    </row>
    <row r="17" spans="1:22" s="24" customFormat="1" ht="6" customHeight="1">
      <c r="S17" s="23"/>
      <c r="T17" s="23"/>
      <c r="V17" s="23"/>
    </row>
    <row r="18" spans="1:22" s="14" customFormat="1" ht="17.399999999999999">
      <c r="A18" s="24"/>
      <c r="B18" s="79" t="s">
        <v>61</v>
      </c>
      <c r="C18" s="92" t="s">
        <v>211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22" s="14" customFormat="1" ht="17.399999999999999">
      <c r="A19" s="24"/>
      <c r="B19" s="79" t="s">
        <v>62</v>
      </c>
      <c r="C19" s="56" t="s">
        <v>212</v>
      </c>
      <c r="D19" s="24"/>
      <c r="E19" s="24"/>
      <c r="F19" s="24"/>
      <c r="G19" s="24"/>
    </row>
    <row r="20" spans="1:2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22">
      <c r="A21" s="14"/>
      <c r="B21" s="14"/>
      <c r="C21" s="14"/>
      <c r="D21" s="14"/>
      <c r="E21" s="14"/>
      <c r="F21" s="14"/>
      <c r="G21" s="14"/>
    </row>
  </sheetData>
  <mergeCells count="16">
    <mergeCell ref="A9:D9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5:D8"/>
    <mergeCell ref="E5:G5"/>
    <mergeCell ref="H5:J5"/>
    <mergeCell ref="E6:G6"/>
    <mergeCell ref="H6:J6"/>
  </mergeCells>
  <phoneticPr fontId="2" type="noConversion"/>
  <pageMargins left="0.23622047244094491" right="0" top="0.98425196850393704" bottom="0.39370078740157483" header="0.51181102362204722" footer="0.51181102362204722"/>
  <pageSetup paperSize="9" scale="90" orientation="landscape" horizontalDpi="4294967292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7"/>
  <dimension ref="A1:Z31"/>
  <sheetViews>
    <sheetView showGridLines="0" workbookViewId="0">
      <selection activeCell="F11" sqref="F11"/>
    </sheetView>
  </sheetViews>
  <sheetFormatPr defaultColWidth="9.125" defaultRowHeight="18"/>
  <cols>
    <col min="1" max="1" width="1.75" style="6" customWidth="1"/>
    <col min="2" max="2" width="6" style="6" customWidth="1"/>
    <col min="3" max="3" width="4.125" style="6" customWidth="1"/>
    <col min="4" max="4" width="3.625" style="6" customWidth="1"/>
    <col min="5" max="6" width="9.375" style="6" customWidth="1"/>
    <col min="7" max="7" width="7.875" style="6" customWidth="1"/>
    <col min="8" max="8" width="9.375" style="6" customWidth="1"/>
    <col min="9" max="10" width="7.625" style="6" customWidth="1"/>
    <col min="11" max="11" width="8.625" style="6" customWidth="1"/>
    <col min="12" max="13" width="7.75" style="6" customWidth="1"/>
    <col min="14" max="14" width="8.625" style="6" customWidth="1"/>
    <col min="15" max="16" width="7.75" style="6" customWidth="1"/>
    <col min="17" max="17" width="8.875" style="6" customWidth="1"/>
    <col min="18" max="19" width="7.875" style="6" customWidth="1"/>
    <col min="20" max="20" width="1.875" style="6" customWidth="1"/>
    <col min="21" max="21" width="19.625" style="6" customWidth="1"/>
    <col min="22" max="22" width="1.625" style="5" customWidth="1"/>
    <col min="23" max="23" width="4.125" style="6" customWidth="1"/>
    <col min="24" max="26" width="11.75" style="6" customWidth="1"/>
    <col min="27" max="16384" width="9.125" style="6"/>
  </cols>
  <sheetData>
    <row r="1" spans="1:26" s="1" customFormat="1">
      <c r="B1" s="1" t="s">
        <v>229</v>
      </c>
      <c r="C1" s="2"/>
      <c r="D1" s="1" t="s">
        <v>252</v>
      </c>
      <c r="V1" s="21"/>
      <c r="W1" s="21"/>
    </row>
    <row r="2" spans="1:26" s="3" customFormat="1">
      <c r="B2" s="1" t="s">
        <v>230</v>
      </c>
      <c r="C2" s="2"/>
      <c r="D2" s="1" t="s">
        <v>253</v>
      </c>
      <c r="V2" s="22"/>
      <c r="W2" s="22"/>
    </row>
    <row r="3" spans="1:26" s="3" customFormat="1">
      <c r="C3" s="2"/>
      <c r="U3" s="19" t="s">
        <v>161</v>
      </c>
      <c r="V3" s="22"/>
      <c r="W3" s="22"/>
    </row>
    <row r="4" spans="1:26" s="24" customFormat="1" ht="21" customHeight="1">
      <c r="A4" s="268" t="s">
        <v>55</v>
      </c>
      <c r="B4" s="268"/>
      <c r="C4" s="268"/>
      <c r="D4" s="269"/>
      <c r="E4" s="270" t="s">
        <v>206</v>
      </c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2"/>
      <c r="Q4" s="270" t="s">
        <v>247</v>
      </c>
      <c r="R4" s="271"/>
      <c r="S4" s="272"/>
      <c r="T4" s="91"/>
      <c r="U4" s="77"/>
      <c r="V4" s="23"/>
      <c r="W4" s="23"/>
    </row>
    <row r="5" spans="1:26" ht="3" customHeight="1">
      <c r="A5" s="293"/>
      <c r="B5" s="293"/>
      <c r="C5" s="293"/>
      <c r="D5" s="295"/>
      <c r="E5" s="57"/>
      <c r="F5" s="40"/>
      <c r="G5" s="40"/>
      <c r="H5" s="40"/>
      <c r="I5" s="40"/>
      <c r="J5" s="40"/>
      <c r="K5" s="40"/>
      <c r="L5" s="40"/>
      <c r="M5" s="40"/>
      <c r="N5" s="40"/>
      <c r="O5" s="40"/>
      <c r="P5" s="59"/>
      <c r="Q5" s="40"/>
      <c r="R5" s="40"/>
      <c r="S5" s="59"/>
      <c r="T5" s="53"/>
      <c r="U5" s="33"/>
      <c r="W5" s="5"/>
    </row>
    <row r="6" spans="1:26" s="14" customFormat="1" ht="20.25" customHeight="1">
      <c r="A6" s="293"/>
      <c r="B6" s="293"/>
      <c r="C6" s="293"/>
      <c r="D6" s="295"/>
      <c r="E6" s="267" t="s">
        <v>72</v>
      </c>
      <c r="F6" s="268"/>
      <c r="G6" s="269"/>
      <c r="H6" s="267" t="s">
        <v>73</v>
      </c>
      <c r="I6" s="268"/>
      <c r="J6" s="269"/>
      <c r="K6" s="267" t="s">
        <v>74</v>
      </c>
      <c r="L6" s="268"/>
      <c r="M6" s="269"/>
      <c r="N6" s="267" t="s">
        <v>71</v>
      </c>
      <c r="O6" s="268"/>
      <c r="P6" s="269"/>
      <c r="Q6" s="267" t="s">
        <v>72</v>
      </c>
      <c r="R6" s="268"/>
      <c r="S6" s="269"/>
      <c r="T6" s="53"/>
      <c r="U6" s="33"/>
      <c r="V6" s="33"/>
      <c r="W6" s="33"/>
    </row>
    <row r="7" spans="1:26" s="14" customFormat="1" ht="16.5" customHeight="1">
      <c r="A7" s="293"/>
      <c r="B7" s="293"/>
      <c r="C7" s="293"/>
      <c r="D7" s="295"/>
      <c r="E7" s="273" t="s">
        <v>67</v>
      </c>
      <c r="F7" s="274"/>
      <c r="G7" s="275"/>
      <c r="H7" s="273" t="s">
        <v>68</v>
      </c>
      <c r="I7" s="274"/>
      <c r="J7" s="275"/>
      <c r="K7" s="273" t="s">
        <v>69</v>
      </c>
      <c r="L7" s="274"/>
      <c r="M7" s="275"/>
      <c r="N7" s="273" t="s">
        <v>70</v>
      </c>
      <c r="O7" s="274"/>
      <c r="P7" s="275"/>
      <c r="Q7" s="273" t="s">
        <v>67</v>
      </c>
      <c r="R7" s="274"/>
      <c r="S7" s="275"/>
      <c r="T7" s="315" t="s">
        <v>30</v>
      </c>
      <c r="U7" s="316"/>
      <c r="V7" s="33"/>
    </row>
    <row r="8" spans="1:26" s="14" customFormat="1" ht="18" customHeight="1">
      <c r="A8" s="293"/>
      <c r="B8" s="293"/>
      <c r="C8" s="293"/>
      <c r="D8" s="295"/>
      <c r="E8" s="44" t="s">
        <v>0</v>
      </c>
      <c r="F8" s="45" t="s">
        <v>1</v>
      </c>
      <c r="G8" s="46" t="s">
        <v>2</v>
      </c>
      <c r="H8" s="47" t="s">
        <v>0</v>
      </c>
      <c r="I8" s="45" t="s">
        <v>1</v>
      </c>
      <c r="J8" s="46" t="s">
        <v>2</v>
      </c>
      <c r="K8" s="44" t="s">
        <v>0</v>
      </c>
      <c r="L8" s="45" t="s">
        <v>1</v>
      </c>
      <c r="M8" s="46" t="s">
        <v>2</v>
      </c>
      <c r="N8" s="44" t="s">
        <v>0</v>
      </c>
      <c r="O8" s="45" t="s">
        <v>1</v>
      </c>
      <c r="P8" s="46" t="s">
        <v>2</v>
      </c>
      <c r="Q8" s="44" t="s">
        <v>0</v>
      </c>
      <c r="R8" s="45" t="s">
        <v>1</v>
      </c>
      <c r="S8" s="46" t="s">
        <v>2</v>
      </c>
      <c r="T8" s="315" t="s">
        <v>31</v>
      </c>
      <c r="U8" s="316"/>
      <c r="V8" s="33"/>
    </row>
    <row r="9" spans="1:26" s="14" customFormat="1" ht="16.5" customHeight="1">
      <c r="A9" s="274"/>
      <c r="B9" s="274"/>
      <c r="C9" s="274"/>
      <c r="D9" s="275"/>
      <c r="E9" s="48" t="s">
        <v>3</v>
      </c>
      <c r="F9" s="49" t="s">
        <v>4</v>
      </c>
      <c r="G9" s="50" t="s">
        <v>5</v>
      </c>
      <c r="H9" s="51" t="s">
        <v>3</v>
      </c>
      <c r="I9" s="49" t="s">
        <v>4</v>
      </c>
      <c r="J9" s="50" t="s">
        <v>5</v>
      </c>
      <c r="K9" s="48" t="s">
        <v>3</v>
      </c>
      <c r="L9" s="49" t="s">
        <v>4</v>
      </c>
      <c r="M9" s="50" t="s">
        <v>5</v>
      </c>
      <c r="N9" s="48" t="s">
        <v>3</v>
      </c>
      <c r="O9" s="49" t="s">
        <v>4</v>
      </c>
      <c r="P9" s="50" t="s">
        <v>5</v>
      </c>
      <c r="Q9" s="48" t="s">
        <v>3</v>
      </c>
      <c r="R9" s="49" t="s">
        <v>4</v>
      </c>
      <c r="S9" s="50" t="s">
        <v>5</v>
      </c>
      <c r="T9" s="57"/>
      <c r="U9" s="40"/>
      <c r="V9" s="33"/>
      <c r="W9" s="33"/>
    </row>
    <row r="10" spans="1:26" s="52" customFormat="1" ht="21.75" customHeight="1">
      <c r="A10" s="313" t="s">
        <v>93</v>
      </c>
      <c r="B10" s="313"/>
      <c r="C10" s="313"/>
      <c r="D10" s="314"/>
      <c r="E10" s="125">
        <v>1244459.3500000001</v>
      </c>
      <c r="F10" s="125">
        <v>702946</v>
      </c>
      <c r="G10" s="125">
        <v>541512.82999999996</v>
      </c>
      <c r="H10" s="125">
        <v>1264250</v>
      </c>
      <c r="I10" s="125">
        <v>688457</v>
      </c>
      <c r="J10" s="125">
        <v>575793</v>
      </c>
      <c r="K10" s="125">
        <v>1361389</v>
      </c>
      <c r="L10" s="125">
        <v>736463</v>
      </c>
      <c r="M10" s="125">
        <v>624926</v>
      </c>
      <c r="N10" s="126">
        <v>1306823</v>
      </c>
      <c r="O10" s="125">
        <v>719730</v>
      </c>
      <c r="P10" s="125">
        <v>587093</v>
      </c>
      <c r="Q10" s="186"/>
      <c r="R10" s="187"/>
      <c r="S10" s="186"/>
      <c r="T10" s="288" t="s">
        <v>3</v>
      </c>
      <c r="U10" s="289"/>
      <c r="V10" s="36"/>
      <c r="X10" s="236"/>
      <c r="Y10" s="236"/>
      <c r="Z10" s="236"/>
    </row>
    <row r="11" spans="1:26" s="14" customFormat="1" ht="22.5" customHeight="1">
      <c r="A11" s="14" t="s">
        <v>32</v>
      </c>
      <c r="E11" s="124">
        <v>15949</v>
      </c>
      <c r="F11" s="124">
        <v>4463.24</v>
      </c>
      <c r="G11" s="124">
        <v>11486.26</v>
      </c>
      <c r="H11" s="124">
        <v>18939</v>
      </c>
      <c r="I11" s="124">
        <v>6461</v>
      </c>
      <c r="J11" s="124">
        <v>12478</v>
      </c>
      <c r="K11" s="124">
        <v>19244</v>
      </c>
      <c r="L11" s="124">
        <v>2592</v>
      </c>
      <c r="M11" s="124">
        <v>16652</v>
      </c>
      <c r="N11" s="124">
        <v>12867</v>
      </c>
      <c r="O11" s="124">
        <v>1735</v>
      </c>
      <c r="P11" s="124">
        <v>11132</v>
      </c>
      <c r="Q11" s="184"/>
      <c r="R11" s="185"/>
      <c r="S11" s="184"/>
      <c r="T11" s="53" t="s">
        <v>119</v>
      </c>
      <c r="V11" s="33"/>
      <c r="X11" s="237"/>
      <c r="Y11" s="237"/>
      <c r="Z11" s="237"/>
    </row>
    <row r="12" spans="1:26" s="14" customFormat="1" ht="22.5" customHeight="1">
      <c r="A12" s="14" t="s">
        <v>33</v>
      </c>
      <c r="E12" s="124">
        <v>295102.98</v>
      </c>
      <c r="F12" s="124">
        <v>170715.23</v>
      </c>
      <c r="G12" s="124">
        <v>124387.74</v>
      </c>
      <c r="H12" s="124">
        <v>324126</v>
      </c>
      <c r="I12" s="124">
        <v>172526</v>
      </c>
      <c r="J12" s="124">
        <v>151600</v>
      </c>
      <c r="K12" s="124">
        <v>366565</v>
      </c>
      <c r="L12" s="124">
        <v>202450</v>
      </c>
      <c r="M12" s="124">
        <v>164115</v>
      </c>
      <c r="N12" s="124">
        <v>343970</v>
      </c>
      <c r="O12" s="124">
        <v>185889</v>
      </c>
      <c r="P12" s="124">
        <v>158081</v>
      </c>
      <c r="Q12" s="184"/>
      <c r="R12" s="185"/>
      <c r="S12" s="184"/>
      <c r="T12" s="53" t="s">
        <v>197</v>
      </c>
      <c r="V12" s="33"/>
      <c r="X12" s="237"/>
      <c r="Y12" s="237"/>
      <c r="Z12" s="237"/>
    </row>
    <row r="13" spans="1:26" s="14" customFormat="1" ht="22.5" customHeight="1">
      <c r="A13" s="14" t="s">
        <v>34</v>
      </c>
      <c r="E13" s="124">
        <v>308018.64</v>
      </c>
      <c r="F13" s="124">
        <v>196082.87</v>
      </c>
      <c r="G13" s="124">
        <v>111935.77</v>
      </c>
      <c r="H13" s="124">
        <v>302229</v>
      </c>
      <c r="I13" s="124">
        <v>186786</v>
      </c>
      <c r="J13" s="124">
        <v>115443</v>
      </c>
      <c r="K13" s="124">
        <v>330202</v>
      </c>
      <c r="L13" s="124">
        <v>181902</v>
      </c>
      <c r="M13" s="124">
        <v>148300</v>
      </c>
      <c r="N13" s="124">
        <v>315207</v>
      </c>
      <c r="O13" s="124">
        <v>185691</v>
      </c>
      <c r="P13" s="124">
        <v>129516</v>
      </c>
      <c r="Q13" s="184"/>
      <c r="R13" s="185"/>
      <c r="S13" s="184"/>
      <c r="T13" s="53" t="s">
        <v>42</v>
      </c>
      <c r="V13" s="33"/>
      <c r="X13" s="237"/>
      <c r="Y13" s="237"/>
      <c r="Z13" s="237"/>
    </row>
    <row r="14" spans="1:26" s="14" customFormat="1" ht="22.5" customHeight="1">
      <c r="A14" s="14" t="s">
        <v>35</v>
      </c>
      <c r="E14" s="124">
        <v>215109.36</v>
      </c>
      <c r="F14" s="124">
        <v>130652.32</v>
      </c>
      <c r="G14" s="124">
        <v>84457.04</v>
      </c>
      <c r="H14" s="124">
        <v>205328</v>
      </c>
      <c r="I14" s="124">
        <v>126097</v>
      </c>
      <c r="J14" s="124">
        <v>79231</v>
      </c>
      <c r="K14" s="124">
        <v>213970</v>
      </c>
      <c r="L14" s="124">
        <v>125158</v>
      </c>
      <c r="M14" s="124">
        <v>88812</v>
      </c>
      <c r="N14" s="124">
        <v>239444</v>
      </c>
      <c r="O14" s="124">
        <v>136399</v>
      </c>
      <c r="P14" s="124">
        <v>103045</v>
      </c>
      <c r="Q14" s="184"/>
      <c r="R14" s="185"/>
      <c r="S14" s="184"/>
      <c r="T14" s="53" t="s">
        <v>198</v>
      </c>
      <c r="V14" s="33"/>
      <c r="X14" s="237"/>
      <c r="Y14" s="237"/>
      <c r="Z14" s="237"/>
    </row>
    <row r="15" spans="1:26" s="14" customFormat="1" ht="22.5" customHeight="1">
      <c r="A15" s="14" t="s">
        <v>56</v>
      </c>
      <c r="E15" s="124">
        <v>211703.89</v>
      </c>
      <c r="F15" s="124">
        <v>108935.67</v>
      </c>
      <c r="G15" s="124">
        <v>102767.59</v>
      </c>
      <c r="H15" s="124">
        <v>219194</v>
      </c>
      <c r="I15" s="124">
        <v>109440</v>
      </c>
      <c r="J15" s="124">
        <v>109754</v>
      </c>
      <c r="K15" s="124">
        <v>230011</v>
      </c>
      <c r="L15" s="124">
        <v>125016</v>
      </c>
      <c r="M15" s="124">
        <v>104995</v>
      </c>
      <c r="N15" s="124">
        <v>197358</v>
      </c>
      <c r="O15" s="124">
        <v>117412</v>
      </c>
      <c r="P15" s="124">
        <v>79946</v>
      </c>
      <c r="Q15" s="184"/>
      <c r="R15" s="185"/>
      <c r="S15" s="184"/>
      <c r="T15" s="53" t="s">
        <v>199</v>
      </c>
      <c r="V15" s="33"/>
      <c r="X15" s="237"/>
      <c r="Y15" s="237"/>
      <c r="Z15" s="237"/>
    </row>
    <row r="16" spans="1:26" s="14" customFormat="1" ht="21" customHeight="1">
      <c r="B16" s="14" t="s">
        <v>36</v>
      </c>
      <c r="E16" s="124">
        <v>171999.89</v>
      </c>
      <c r="F16" s="124">
        <v>77101.94</v>
      </c>
      <c r="G16" s="124">
        <v>94897.95</v>
      </c>
      <c r="H16" s="124">
        <v>181675</v>
      </c>
      <c r="I16" s="124">
        <v>82593</v>
      </c>
      <c r="J16" s="124">
        <v>99082</v>
      </c>
      <c r="K16" s="124">
        <v>192081</v>
      </c>
      <c r="L16" s="124">
        <v>100410</v>
      </c>
      <c r="M16" s="124">
        <v>91671</v>
      </c>
      <c r="N16" s="124">
        <v>156689</v>
      </c>
      <c r="O16" s="124">
        <v>90836</v>
      </c>
      <c r="P16" s="124">
        <v>65853</v>
      </c>
      <c r="Q16" s="184"/>
      <c r="R16" s="185"/>
      <c r="S16" s="184"/>
      <c r="T16" s="53"/>
      <c r="U16" s="33" t="s">
        <v>43</v>
      </c>
      <c r="V16" s="33"/>
      <c r="X16" s="237"/>
      <c r="Y16" s="237"/>
      <c r="Z16" s="237"/>
    </row>
    <row r="17" spans="1:26" s="14" customFormat="1" ht="21" customHeight="1">
      <c r="B17" s="14" t="s">
        <v>37</v>
      </c>
      <c r="E17" s="124">
        <v>39704</v>
      </c>
      <c r="F17" s="124">
        <v>31833.73</v>
      </c>
      <c r="G17" s="124">
        <v>7869.64</v>
      </c>
      <c r="H17" s="124">
        <v>37519</v>
      </c>
      <c r="I17" s="124">
        <v>26847</v>
      </c>
      <c r="J17" s="124">
        <v>10672</v>
      </c>
      <c r="K17" s="124">
        <v>37930</v>
      </c>
      <c r="L17" s="124">
        <v>24606</v>
      </c>
      <c r="M17" s="124">
        <v>13324</v>
      </c>
      <c r="N17" s="124">
        <v>40669</v>
      </c>
      <c r="O17" s="124">
        <v>26576</v>
      </c>
      <c r="P17" s="124">
        <v>14093</v>
      </c>
      <c r="Q17" s="184"/>
      <c r="R17" s="185"/>
      <c r="S17" s="184"/>
      <c r="T17" s="53"/>
      <c r="U17" s="33" t="s">
        <v>44</v>
      </c>
      <c r="V17" s="33"/>
      <c r="X17" s="237"/>
      <c r="Y17" s="237"/>
      <c r="Z17" s="237"/>
    </row>
    <row r="18" spans="1:26" s="14" customFormat="1" ht="21" customHeight="1">
      <c r="B18" s="14" t="s">
        <v>38</v>
      </c>
      <c r="E18" s="124" t="s">
        <v>209</v>
      </c>
      <c r="F18" s="124" t="s">
        <v>209</v>
      </c>
      <c r="G18" s="124" t="s">
        <v>209</v>
      </c>
      <c r="H18" s="124" t="s">
        <v>209</v>
      </c>
      <c r="I18" s="124" t="s">
        <v>209</v>
      </c>
      <c r="J18" s="124" t="s">
        <v>209</v>
      </c>
      <c r="K18" s="124" t="s">
        <v>210</v>
      </c>
      <c r="L18" s="124" t="s">
        <v>210</v>
      </c>
      <c r="M18" s="124" t="s">
        <v>210</v>
      </c>
      <c r="N18" s="124" t="s">
        <v>210</v>
      </c>
      <c r="O18" s="124" t="s">
        <v>210</v>
      </c>
      <c r="P18" s="124" t="s">
        <v>210</v>
      </c>
      <c r="Q18" s="184"/>
      <c r="R18" s="185"/>
      <c r="S18" s="184"/>
      <c r="T18" s="53"/>
      <c r="U18" s="33" t="s">
        <v>200</v>
      </c>
      <c r="V18" s="33"/>
      <c r="X18" s="238"/>
      <c r="Y18" s="238"/>
      <c r="Z18" s="238"/>
    </row>
    <row r="19" spans="1:26" s="14" customFormat="1" ht="22.5" customHeight="1">
      <c r="A19" s="14" t="s">
        <v>57</v>
      </c>
      <c r="E19" s="124">
        <v>198001.41</v>
      </c>
      <c r="F19" s="124">
        <v>92097.19</v>
      </c>
      <c r="G19" s="124">
        <v>105904.31999999999</v>
      </c>
      <c r="H19" s="124">
        <v>193332</v>
      </c>
      <c r="I19" s="124">
        <v>86045</v>
      </c>
      <c r="J19" s="124">
        <v>107287</v>
      </c>
      <c r="K19" s="124">
        <v>201397</v>
      </c>
      <c r="L19" s="124">
        <v>99345</v>
      </c>
      <c r="M19" s="124">
        <v>102052</v>
      </c>
      <c r="N19" s="124">
        <v>197977</v>
      </c>
      <c r="O19" s="124">
        <v>92604</v>
      </c>
      <c r="P19" s="124">
        <v>105373</v>
      </c>
      <c r="Q19" s="184"/>
      <c r="R19" s="185"/>
      <c r="S19" s="184"/>
      <c r="T19" s="53" t="s">
        <v>58</v>
      </c>
      <c r="V19" s="33"/>
      <c r="X19" s="237"/>
      <c r="Y19" s="237"/>
      <c r="Z19" s="237"/>
    </row>
    <row r="20" spans="1:26" s="14" customFormat="1" ht="21" customHeight="1">
      <c r="B20" s="14" t="s">
        <v>39</v>
      </c>
      <c r="E20" s="124">
        <v>126942</v>
      </c>
      <c r="F20" s="124">
        <v>56345.65</v>
      </c>
      <c r="G20" s="124">
        <v>70595.53</v>
      </c>
      <c r="H20" s="124">
        <v>110173</v>
      </c>
      <c r="I20" s="124">
        <v>44107</v>
      </c>
      <c r="J20" s="124">
        <v>66066</v>
      </c>
      <c r="K20" s="124">
        <v>118977</v>
      </c>
      <c r="L20" s="124">
        <v>53299</v>
      </c>
      <c r="M20" s="124">
        <v>65678</v>
      </c>
      <c r="N20" s="124">
        <v>107941</v>
      </c>
      <c r="O20" s="124">
        <v>52370</v>
      </c>
      <c r="P20" s="124">
        <v>55571</v>
      </c>
      <c r="Q20" s="184"/>
      <c r="R20" s="185"/>
      <c r="S20" s="184"/>
      <c r="T20" s="53"/>
      <c r="U20" s="14" t="s">
        <v>45</v>
      </c>
      <c r="V20" s="33"/>
      <c r="X20" s="237"/>
      <c r="Y20" s="237"/>
      <c r="Z20" s="237"/>
    </row>
    <row r="21" spans="1:26" s="14" customFormat="1" ht="21" customHeight="1">
      <c r="B21" s="14" t="s">
        <v>40</v>
      </c>
      <c r="E21" s="124">
        <v>46133</v>
      </c>
      <c r="F21" s="124">
        <v>29595.49</v>
      </c>
      <c r="G21" s="124">
        <v>16538.43</v>
      </c>
      <c r="H21" s="124">
        <v>57314</v>
      </c>
      <c r="I21" s="124">
        <v>31394</v>
      </c>
      <c r="J21" s="124">
        <v>25920</v>
      </c>
      <c r="K21" s="124">
        <v>60105</v>
      </c>
      <c r="L21" s="124">
        <v>37475</v>
      </c>
      <c r="M21" s="124">
        <v>22630</v>
      </c>
      <c r="N21" s="124">
        <v>71685</v>
      </c>
      <c r="O21" s="124">
        <v>37015</v>
      </c>
      <c r="P21" s="124">
        <v>34670</v>
      </c>
      <c r="Q21" s="184"/>
      <c r="R21" s="185"/>
      <c r="S21" s="184"/>
      <c r="T21" s="53"/>
      <c r="U21" s="14" t="s">
        <v>201</v>
      </c>
      <c r="V21" s="33"/>
      <c r="X21" s="237"/>
      <c r="Y21" s="237"/>
      <c r="Z21" s="237"/>
    </row>
    <row r="22" spans="1:26" s="14" customFormat="1" ht="21" customHeight="1">
      <c r="B22" s="14" t="s">
        <v>38</v>
      </c>
      <c r="E22" s="124">
        <v>24926.41</v>
      </c>
      <c r="F22" s="124">
        <v>6156.05</v>
      </c>
      <c r="G22" s="124">
        <v>18770.36</v>
      </c>
      <c r="H22" s="124">
        <v>25845</v>
      </c>
      <c r="I22" s="124">
        <v>10544</v>
      </c>
      <c r="J22" s="124">
        <v>15301</v>
      </c>
      <c r="K22" s="124">
        <v>22315</v>
      </c>
      <c r="L22" s="124">
        <v>8571</v>
      </c>
      <c r="M22" s="124">
        <v>13744</v>
      </c>
      <c r="N22" s="124">
        <v>18351</v>
      </c>
      <c r="O22" s="124">
        <v>3219</v>
      </c>
      <c r="P22" s="124">
        <v>15132</v>
      </c>
      <c r="Q22" s="184"/>
      <c r="R22" s="185"/>
      <c r="S22" s="184"/>
      <c r="T22" s="53"/>
      <c r="U22" s="14" t="s">
        <v>200</v>
      </c>
      <c r="V22" s="33"/>
      <c r="X22" s="237"/>
      <c r="Y22" s="237"/>
      <c r="Z22" s="237"/>
    </row>
    <row r="23" spans="1:26" s="14" customFormat="1" ht="22.5" customHeight="1">
      <c r="A23" s="14" t="s">
        <v>41</v>
      </c>
      <c r="E23" s="124" t="s">
        <v>209</v>
      </c>
      <c r="F23" s="124" t="s">
        <v>209</v>
      </c>
      <c r="G23" s="124" t="s">
        <v>209</v>
      </c>
      <c r="H23" s="124" t="s">
        <v>209</v>
      </c>
      <c r="I23" s="124" t="s">
        <v>209</v>
      </c>
      <c r="J23" s="124" t="s">
        <v>209</v>
      </c>
      <c r="K23" s="124" t="s">
        <v>210</v>
      </c>
      <c r="L23" s="124" t="s">
        <v>210</v>
      </c>
      <c r="M23" s="124" t="s">
        <v>210</v>
      </c>
      <c r="N23" s="124">
        <v>0</v>
      </c>
      <c r="O23" s="124">
        <v>0</v>
      </c>
      <c r="P23" s="124">
        <v>0</v>
      </c>
      <c r="Q23" s="184"/>
      <c r="R23" s="185"/>
      <c r="S23" s="184"/>
      <c r="T23" s="53" t="s">
        <v>46</v>
      </c>
      <c r="V23" s="33"/>
      <c r="X23" s="238"/>
      <c r="Y23" s="238"/>
      <c r="Z23" s="238"/>
    </row>
    <row r="24" spans="1:26" s="14" customFormat="1" ht="22.5" customHeight="1">
      <c r="A24" s="14" t="s">
        <v>20</v>
      </c>
      <c r="E24" s="124">
        <v>574.1</v>
      </c>
      <c r="F24" s="124" t="s">
        <v>209</v>
      </c>
      <c r="G24" s="124">
        <v>574.1</v>
      </c>
      <c r="H24" s="124">
        <v>1102</v>
      </c>
      <c r="I24" s="124">
        <v>1102</v>
      </c>
      <c r="J24" s="124">
        <v>0</v>
      </c>
      <c r="K24" s="124">
        <v>0</v>
      </c>
      <c r="L24" s="124">
        <v>0</v>
      </c>
      <c r="M24" s="124">
        <v>0</v>
      </c>
      <c r="N24" s="124">
        <v>0</v>
      </c>
      <c r="O24" s="124">
        <v>0</v>
      </c>
      <c r="P24" s="124">
        <v>0</v>
      </c>
      <c r="Q24" s="184"/>
      <c r="R24" s="185"/>
      <c r="S24" s="184"/>
      <c r="T24" s="53" t="s">
        <v>24</v>
      </c>
      <c r="V24" s="33"/>
      <c r="X24" s="238"/>
      <c r="Y24" s="238"/>
      <c r="Z24" s="238"/>
    </row>
    <row r="25" spans="1:26" s="14" customFormat="1" ht="3" customHeight="1">
      <c r="A25" s="40"/>
      <c r="B25" s="40"/>
      <c r="C25" s="40"/>
      <c r="D25" s="40"/>
      <c r="E25" s="40"/>
      <c r="F25" s="58"/>
      <c r="G25" s="58"/>
      <c r="H25" s="40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9"/>
      <c r="T25" s="57"/>
      <c r="U25" s="40"/>
      <c r="V25" s="33"/>
      <c r="W25" s="33"/>
    </row>
    <row r="26" spans="1:26" s="14" customFormat="1" ht="3" customHeight="1">
      <c r="S26" s="33"/>
      <c r="T26" s="33"/>
      <c r="V26" s="33"/>
      <c r="W26" s="33"/>
    </row>
    <row r="27" spans="1:26" s="14" customFormat="1" ht="17.399999999999999">
      <c r="A27" s="24"/>
      <c r="B27" s="79" t="s">
        <v>61</v>
      </c>
      <c r="C27" s="92" t="s">
        <v>211</v>
      </c>
      <c r="D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26" s="14" customFormat="1" ht="17.399999999999999">
      <c r="A28" s="24"/>
      <c r="B28" s="79" t="s">
        <v>62</v>
      </c>
      <c r="C28" s="56" t="s">
        <v>212</v>
      </c>
      <c r="D28" s="24"/>
      <c r="H28" s="24"/>
      <c r="I28" s="24"/>
      <c r="J28" s="24"/>
      <c r="K28" s="24"/>
      <c r="L28" s="24"/>
      <c r="M28" s="24"/>
    </row>
    <row r="29" spans="1:26" s="14" customFormat="1">
      <c r="E29" s="6"/>
      <c r="N29" s="6"/>
      <c r="O29" s="6"/>
      <c r="P29" s="6"/>
      <c r="V29" s="33"/>
    </row>
    <row r="30" spans="1:26" s="14" customForma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33"/>
    </row>
    <row r="31" spans="1:26" s="1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V31" s="33"/>
      <c r="X31" s="6"/>
      <c r="Y31" s="6"/>
      <c r="Z31" s="6"/>
    </row>
  </sheetData>
  <mergeCells count="17"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K7:M7"/>
    <mergeCell ref="Q7:S7"/>
    <mergeCell ref="N7:P7"/>
    <mergeCell ref="E4:P4"/>
    <mergeCell ref="Q4:S4"/>
    <mergeCell ref="A10:D10"/>
    <mergeCell ref="A4:D9"/>
  </mergeCells>
  <phoneticPr fontId="2" type="noConversion"/>
  <pageMargins left="0.31496062992125984" right="0.19685039370078741" top="0.55000000000000004" bottom="0.59055118110236227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8"/>
  <dimension ref="A1:X24"/>
  <sheetViews>
    <sheetView showGridLines="0" workbookViewId="0">
      <selection activeCell="E26" sqref="E26:J29"/>
    </sheetView>
  </sheetViews>
  <sheetFormatPr defaultColWidth="9.125" defaultRowHeight="18"/>
  <cols>
    <col min="1" max="1" width="1.75" style="6" customWidth="1"/>
    <col min="2" max="2" width="6.125" style="6" customWidth="1"/>
    <col min="3" max="3" width="3.125" style="6" customWidth="1"/>
    <col min="4" max="4" width="2.125" style="6" customWidth="1"/>
    <col min="5" max="5" width="9.875" style="6" customWidth="1"/>
    <col min="6" max="6" width="8.375" style="6" customWidth="1"/>
    <col min="7" max="8" width="9.875" style="6" customWidth="1"/>
    <col min="9" max="9" width="8.75" style="6" customWidth="1"/>
    <col min="10" max="11" width="9.875" style="6" customWidth="1"/>
    <col min="12" max="12" width="8.375" style="6" customWidth="1"/>
    <col min="13" max="19" width="9.875" style="6" customWidth="1"/>
    <col min="20" max="20" width="15" style="6" customWidth="1"/>
    <col min="21" max="21" width="1.375" style="6" customWidth="1"/>
    <col min="22" max="22" width="2.75" style="5" customWidth="1"/>
    <col min="23" max="23" width="2.25" style="5" hidden="1" customWidth="1"/>
    <col min="24" max="24" width="4.125" style="5" customWidth="1"/>
    <col min="25" max="16384" width="9.125" style="6"/>
  </cols>
  <sheetData>
    <row r="1" spans="1:24" s="1" customFormat="1">
      <c r="B1" s="1" t="s">
        <v>225</v>
      </c>
      <c r="C1" s="2"/>
      <c r="D1" s="1" t="s">
        <v>213</v>
      </c>
      <c r="V1" s="21"/>
      <c r="W1" s="21"/>
      <c r="X1" s="21"/>
    </row>
    <row r="2" spans="1:24" s="3" customFormat="1">
      <c r="B2" s="1" t="s">
        <v>226</v>
      </c>
      <c r="C2" s="2"/>
      <c r="D2" s="1" t="s">
        <v>214</v>
      </c>
      <c r="E2" s="1"/>
      <c r="V2" s="22"/>
      <c r="W2" s="22"/>
      <c r="X2" s="22"/>
    </row>
    <row r="3" spans="1:2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204" t="s">
        <v>122</v>
      </c>
    </row>
    <row r="4" spans="1:24" ht="21.75" customHeight="1">
      <c r="A4" s="322" t="s">
        <v>59</v>
      </c>
      <c r="B4" s="322"/>
      <c r="C4" s="322"/>
      <c r="D4" s="323"/>
      <c r="E4" s="270" t="s">
        <v>206</v>
      </c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2"/>
      <c r="Q4" s="270" t="s">
        <v>247</v>
      </c>
      <c r="R4" s="271"/>
      <c r="S4" s="272"/>
      <c r="T4" s="317" t="s">
        <v>60</v>
      </c>
      <c r="U4" s="5"/>
    </row>
    <row r="5" spans="1:24" s="14" customFormat="1" ht="22.5" customHeight="1">
      <c r="A5" s="326"/>
      <c r="B5" s="326"/>
      <c r="C5" s="326"/>
      <c r="D5" s="327"/>
      <c r="E5" s="317" t="s">
        <v>72</v>
      </c>
      <c r="F5" s="322"/>
      <c r="G5" s="323"/>
      <c r="H5" s="317" t="s">
        <v>73</v>
      </c>
      <c r="I5" s="322"/>
      <c r="J5" s="323"/>
      <c r="K5" s="317" t="s">
        <v>74</v>
      </c>
      <c r="L5" s="322"/>
      <c r="M5" s="323"/>
      <c r="N5" s="317" t="s">
        <v>71</v>
      </c>
      <c r="O5" s="322"/>
      <c r="P5" s="323"/>
      <c r="Q5" s="317" t="s">
        <v>72</v>
      </c>
      <c r="R5" s="322"/>
      <c r="S5" s="323"/>
      <c r="T5" s="318"/>
      <c r="U5" s="33"/>
      <c r="V5" s="33"/>
      <c r="W5" s="33"/>
      <c r="X5" s="33"/>
    </row>
    <row r="6" spans="1:24" s="14" customFormat="1" ht="21.75" customHeight="1">
      <c r="A6" s="326"/>
      <c r="B6" s="326"/>
      <c r="C6" s="326"/>
      <c r="D6" s="327"/>
      <c r="E6" s="319" t="s">
        <v>67</v>
      </c>
      <c r="F6" s="320"/>
      <c r="G6" s="321"/>
      <c r="H6" s="319" t="s">
        <v>68</v>
      </c>
      <c r="I6" s="320"/>
      <c r="J6" s="321"/>
      <c r="K6" s="319" t="s">
        <v>69</v>
      </c>
      <c r="L6" s="320"/>
      <c r="M6" s="321"/>
      <c r="N6" s="319" t="s">
        <v>70</v>
      </c>
      <c r="O6" s="320"/>
      <c r="P6" s="321"/>
      <c r="Q6" s="319" t="s">
        <v>67</v>
      </c>
      <c r="R6" s="320"/>
      <c r="S6" s="321"/>
      <c r="T6" s="318"/>
      <c r="U6" s="33"/>
      <c r="V6" s="33"/>
      <c r="W6" s="33"/>
      <c r="X6" s="33"/>
    </row>
    <row r="7" spans="1:24" s="14" customFormat="1" ht="21.75" customHeight="1">
      <c r="A7" s="326"/>
      <c r="B7" s="326"/>
      <c r="C7" s="326"/>
      <c r="D7" s="327"/>
      <c r="E7" s="25" t="s">
        <v>0</v>
      </c>
      <c r="F7" s="26" t="s">
        <v>1</v>
      </c>
      <c r="G7" s="27" t="s">
        <v>2</v>
      </c>
      <c r="H7" s="28" t="s">
        <v>0</v>
      </c>
      <c r="I7" s="26" t="s">
        <v>1</v>
      </c>
      <c r="J7" s="27" t="s">
        <v>2</v>
      </c>
      <c r="K7" s="25" t="s">
        <v>0</v>
      </c>
      <c r="L7" s="26" t="s">
        <v>1</v>
      </c>
      <c r="M7" s="27" t="s">
        <v>2</v>
      </c>
      <c r="N7" s="25" t="s">
        <v>0</v>
      </c>
      <c r="O7" s="26" t="s">
        <v>1</v>
      </c>
      <c r="P7" s="27" t="s">
        <v>2</v>
      </c>
      <c r="Q7" s="25" t="s">
        <v>0</v>
      </c>
      <c r="R7" s="26" t="s">
        <v>1</v>
      </c>
      <c r="S7" s="27" t="s">
        <v>2</v>
      </c>
      <c r="T7" s="318"/>
      <c r="U7" s="33"/>
      <c r="V7" s="33"/>
      <c r="W7" s="33"/>
      <c r="X7" s="33"/>
    </row>
    <row r="8" spans="1:24" s="14" customFormat="1" ht="21.75" customHeight="1">
      <c r="A8" s="320"/>
      <c r="B8" s="320"/>
      <c r="C8" s="320"/>
      <c r="D8" s="321"/>
      <c r="E8" s="29" t="s">
        <v>3</v>
      </c>
      <c r="F8" s="30" t="s">
        <v>4</v>
      </c>
      <c r="G8" s="31" t="s">
        <v>5</v>
      </c>
      <c r="H8" s="32" t="s">
        <v>3</v>
      </c>
      <c r="I8" s="30" t="s">
        <v>4</v>
      </c>
      <c r="J8" s="31" t="s">
        <v>5</v>
      </c>
      <c r="K8" s="29" t="s">
        <v>3</v>
      </c>
      <c r="L8" s="30" t="s">
        <v>4</v>
      </c>
      <c r="M8" s="31" t="s">
        <v>5</v>
      </c>
      <c r="N8" s="29" t="s">
        <v>3</v>
      </c>
      <c r="O8" s="30" t="s">
        <v>4</v>
      </c>
      <c r="P8" s="31" t="s">
        <v>5</v>
      </c>
      <c r="Q8" s="29" t="s">
        <v>3</v>
      </c>
      <c r="R8" s="30" t="s">
        <v>4</v>
      </c>
      <c r="S8" s="31" t="s">
        <v>5</v>
      </c>
      <c r="T8" s="319"/>
      <c r="U8" s="33"/>
      <c r="V8" s="33"/>
      <c r="W8" s="33"/>
      <c r="X8" s="33"/>
    </row>
    <row r="9" spans="1:24" s="52" customFormat="1" ht="36" customHeight="1">
      <c r="A9" s="324" t="s">
        <v>93</v>
      </c>
      <c r="B9" s="324"/>
      <c r="C9" s="324"/>
      <c r="D9" s="325"/>
      <c r="E9" s="132">
        <v>1244459.3500000001</v>
      </c>
      <c r="F9" s="131">
        <v>702946</v>
      </c>
      <c r="G9" s="130">
        <v>541512.82999999996</v>
      </c>
      <c r="H9" s="132">
        <v>1264250</v>
      </c>
      <c r="I9" s="131">
        <v>688457</v>
      </c>
      <c r="J9" s="130">
        <v>575793</v>
      </c>
      <c r="K9" s="132">
        <v>1361389</v>
      </c>
      <c r="L9" s="131">
        <v>736463</v>
      </c>
      <c r="M9" s="130">
        <v>624926</v>
      </c>
      <c r="N9" s="132">
        <v>1306823</v>
      </c>
      <c r="O9" s="131">
        <v>719730</v>
      </c>
      <c r="P9" s="130">
        <v>587093</v>
      </c>
      <c r="Q9" s="132"/>
      <c r="R9" s="131"/>
      <c r="S9" s="130"/>
      <c r="T9" s="199" t="s">
        <v>3</v>
      </c>
      <c r="U9" s="33"/>
      <c r="V9" s="33"/>
      <c r="W9" s="33"/>
      <c r="X9" s="33"/>
    </row>
    <row r="10" spans="1:24" s="14" customFormat="1" ht="31.5" customHeight="1">
      <c r="A10" s="203" t="s">
        <v>168</v>
      </c>
      <c r="B10" s="203"/>
      <c r="C10" s="24"/>
      <c r="D10" s="24"/>
      <c r="E10" s="200">
        <v>36245.040000000001</v>
      </c>
      <c r="F10" s="201">
        <v>25162.2</v>
      </c>
      <c r="G10" s="202">
        <v>11082.85</v>
      </c>
      <c r="H10" s="200">
        <v>31608</v>
      </c>
      <c r="I10" s="201">
        <v>18225</v>
      </c>
      <c r="J10" s="202">
        <v>13383</v>
      </c>
      <c r="K10" s="200">
        <v>1433</v>
      </c>
      <c r="L10" s="201">
        <v>479</v>
      </c>
      <c r="M10" s="202">
        <v>954</v>
      </c>
      <c r="N10" s="200">
        <v>5849</v>
      </c>
      <c r="O10" s="201">
        <v>3424</v>
      </c>
      <c r="P10" s="202">
        <v>2424.8000000000002</v>
      </c>
      <c r="Q10" s="200"/>
      <c r="R10" s="201"/>
      <c r="S10" s="202"/>
      <c r="T10" s="203" t="s">
        <v>117</v>
      </c>
      <c r="U10" s="203"/>
      <c r="V10" s="203"/>
      <c r="W10" s="33"/>
      <c r="X10" s="33"/>
    </row>
    <row r="11" spans="1:24" s="14" customFormat="1" ht="31.5" customHeight="1">
      <c r="A11" s="203" t="s">
        <v>227</v>
      </c>
      <c r="B11" s="203"/>
      <c r="C11" s="24"/>
      <c r="D11" s="24"/>
      <c r="E11" s="200">
        <v>10044.950000000001</v>
      </c>
      <c r="F11" s="201">
        <v>8488.73</v>
      </c>
      <c r="G11" s="202">
        <v>1556.22</v>
      </c>
      <c r="H11" s="200">
        <v>4630</v>
      </c>
      <c r="I11" s="201">
        <v>3316</v>
      </c>
      <c r="J11" s="202">
        <v>1314</v>
      </c>
      <c r="K11" s="200">
        <v>3158</v>
      </c>
      <c r="L11" s="201">
        <v>2692</v>
      </c>
      <c r="M11" s="202">
        <v>466</v>
      </c>
      <c r="N11" s="200">
        <v>275</v>
      </c>
      <c r="O11" s="201">
        <v>275</v>
      </c>
      <c r="P11" s="202">
        <v>0</v>
      </c>
      <c r="Q11" s="200"/>
      <c r="R11" s="201"/>
      <c r="S11" s="202"/>
      <c r="T11" s="203" t="s">
        <v>228</v>
      </c>
      <c r="U11" s="203"/>
      <c r="V11" s="203"/>
      <c r="W11" s="33"/>
      <c r="X11" s="33"/>
    </row>
    <row r="12" spans="1:24" s="14" customFormat="1" ht="31.5" customHeight="1">
      <c r="A12" s="203" t="s">
        <v>88</v>
      </c>
      <c r="B12" s="203"/>
      <c r="C12" s="24"/>
      <c r="D12" s="24"/>
      <c r="E12" s="200">
        <v>42929.26</v>
      </c>
      <c r="F12" s="201">
        <v>22485.37</v>
      </c>
      <c r="G12" s="202">
        <v>20443.88</v>
      </c>
      <c r="H12" s="200">
        <v>54940</v>
      </c>
      <c r="I12" s="201">
        <v>32434</v>
      </c>
      <c r="J12" s="202">
        <v>22506</v>
      </c>
      <c r="K12" s="200">
        <v>41573</v>
      </c>
      <c r="L12" s="201">
        <v>23081</v>
      </c>
      <c r="M12" s="202">
        <v>18492</v>
      </c>
      <c r="N12" s="200">
        <v>31201</v>
      </c>
      <c r="O12" s="201">
        <v>23208</v>
      </c>
      <c r="P12" s="202">
        <v>7993</v>
      </c>
      <c r="Q12" s="200"/>
      <c r="R12" s="201"/>
      <c r="S12" s="202"/>
      <c r="T12" s="203" t="s">
        <v>116</v>
      </c>
      <c r="U12" s="203"/>
      <c r="V12" s="203"/>
      <c r="W12" s="33"/>
      <c r="X12" s="33"/>
    </row>
    <row r="13" spans="1:24" s="14" customFormat="1" ht="31.5" customHeight="1">
      <c r="A13" s="203" t="s">
        <v>89</v>
      </c>
      <c r="B13" s="203"/>
      <c r="C13" s="24"/>
      <c r="D13" s="24"/>
      <c r="E13" s="200">
        <v>134880.17000000001</v>
      </c>
      <c r="F13" s="201">
        <v>70581.990000000005</v>
      </c>
      <c r="G13" s="202">
        <v>64298.18</v>
      </c>
      <c r="H13" s="200">
        <v>106873</v>
      </c>
      <c r="I13" s="201">
        <v>66683</v>
      </c>
      <c r="J13" s="202">
        <v>40190</v>
      </c>
      <c r="K13" s="200">
        <v>71220</v>
      </c>
      <c r="L13" s="201">
        <v>43647</v>
      </c>
      <c r="M13" s="202">
        <v>27573</v>
      </c>
      <c r="N13" s="200">
        <v>48466</v>
      </c>
      <c r="O13" s="201">
        <v>32916</v>
      </c>
      <c r="P13" s="202">
        <v>15550</v>
      </c>
      <c r="Q13" s="200"/>
      <c r="R13" s="201"/>
      <c r="S13" s="202"/>
      <c r="T13" s="203" t="s">
        <v>115</v>
      </c>
      <c r="U13" s="203"/>
      <c r="V13" s="203"/>
      <c r="W13" s="33"/>
      <c r="X13" s="33"/>
    </row>
    <row r="14" spans="1:24" s="14" customFormat="1" ht="31.5" customHeight="1">
      <c r="A14" s="203" t="s">
        <v>90</v>
      </c>
      <c r="B14" s="203"/>
      <c r="C14" s="24"/>
      <c r="D14" s="24"/>
      <c r="E14" s="200">
        <v>96858.61</v>
      </c>
      <c r="F14" s="201">
        <v>59966.69</v>
      </c>
      <c r="G14" s="202">
        <v>36891.919999999998</v>
      </c>
      <c r="H14" s="200">
        <v>67936</v>
      </c>
      <c r="I14" s="201">
        <v>42753</v>
      </c>
      <c r="J14" s="202">
        <v>25183</v>
      </c>
      <c r="K14" s="200">
        <v>115966</v>
      </c>
      <c r="L14" s="201">
        <v>62339</v>
      </c>
      <c r="M14" s="202">
        <v>53627</v>
      </c>
      <c r="N14" s="200">
        <v>63174</v>
      </c>
      <c r="O14" s="201">
        <v>33557</v>
      </c>
      <c r="P14" s="202">
        <v>29617</v>
      </c>
      <c r="Q14" s="200"/>
      <c r="R14" s="201"/>
      <c r="S14" s="202"/>
      <c r="T14" s="203" t="s">
        <v>114</v>
      </c>
      <c r="U14" s="203"/>
      <c r="V14" s="203"/>
      <c r="W14" s="33"/>
      <c r="X14" s="33"/>
    </row>
    <row r="15" spans="1:24" s="14" customFormat="1" ht="31.5" customHeight="1">
      <c r="A15" s="203" t="s">
        <v>91</v>
      </c>
      <c r="B15" s="203"/>
      <c r="C15" s="24"/>
      <c r="D15" s="24"/>
      <c r="E15" s="200">
        <v>134733.79999999999</v>
      </c>
      <c r="F15" s="201">
        <v>73196.800000000003</v>
      </c>
      <c r="G15" s="202">
        <v>61537</v>
      </c>
      <c r="H15" s="200">
        <v>168725</v>
      </c>
      <c r="I15" s="201">
        <v>78635</v>
      </c>
      <c r="J15" s="202">
        <v>90090</v>
      </c>
      <c r="K15" s="200">
        <v>200473</v>
      </c>
      <c r="L15" s="201">
        <v>103402</v>
      </c>
      <c r="M15" s="202">
        <v>97071</v>
      </c>
      <c r="N15" s="200">
        <v>174361</v>
      </c>
      <c r="O15" s="201">
        <v>90923</v>
      </c>
      <c r="P15" s="202">
        <v>83438</v>
      </c>
      <c r="Q15" s="200"/>
      <c r="R15" s="201"/>
      <c r="S15" s="202"/>
      <c r="T15" s="203" t="s">
        <v>113</v>
      </c>
      <c r="U15" s="203"/>
      <c r="V15" s="203"/>
      <c r="W15" s="33"/>
      <c r="X15" s="33"/>
    </row>
    <row r="16" spans="1:24" s="14" customFormat="1" ht="31.5" customHeight="1">
      <c r="A16" s="203" t="s">
        <v>92</v>
      </c>
      <c r="B16" s="203"/>
      <c r="C16" s="24"/>
      <c r="D16" s="24"/>
      <c r="E16" s="200">
        <v>532256.12</v>
      </c>
      <c r="F16" s="201">
        <v>323847</v>
      </c>
      <c r="G16" s="202">
        <v>208408.51</v>
      </c>
      <c r="H16" s="200">
        <v>600712</v>
      </c>
      <c r="I16" s="201">
        <v>329060</v>
      </c>
      <c r="J16" s="202">
        <v>271652</v>
      </c>
      <c r="K16" s="200">
        <v>696493</v>
      </c>
      <c r="L16" s="201">
        <v>384458</v>
      </c>
      <c r="M16" s="202">
        <v>312035</v>
      </c>
      <c r="N16" s="200">
        <v>698203</v>
      </c>
      <c r="O16" s="201">
        <v>394758</v>
      </c>
      <c r="P16" s="202">
        <v>303445</v>
      </c>
      <c r="Q16" s="200"/>
      <c r="R16" s="201"/>
      <c r="S16" s="202"/>
      <c r="T16" s="203" t="s">
        <v>112</v>
      </c>
      <c r="U16" s="203"/>
      <c r="V16" s="203"/>
      <c r="W16" s="33"/>
      <c r="X16" s="33"/>
    </row>
    <row r="17" spans="1:24" s="14" customFormat="1" ht="31.5" customHeight="1">
      <c r="A17" s="203" t="s">
        <v>110</v>
      </c>
      <c r="B17" s="203"/>
      <c r="C17" s="24"/>
      <c r="D17" s="24"/>
      <c r="E17" s="200">
        <v>256511.4</v>
      </c>
      <c r="F17" s="201">
        <v>119217.14</v>
      </c>
      <c r="G17" s="202">
        <v>137294.26</v>
      </c>
      <c r="H17" s="200">
        <v>228826</v>
      </c>
      <c r="I17" s="201">
        <v>117351</v>
      </c>
      <c r="J17" s="202">
        <v>111475</v>
      </c>
      <c r="K17" s="200">
        <v>231073</v>
      </c>
      <c r="L17" s="201">
        <v>116365</v>
      </c>
      <c r="M17" s="202">
        <v>114708</v>
      </c>
      <c r="N17" s="200">
        <v>285294</v>
      </c>
      <c r="O17" s="201">
        <v>140669</v>
      </c>
      <c r="P17" s="202">
        <v>144625</v>
      </c>
      <c r="Q17" s="200"/>
      <c r="R17" s="201"/>
      <c r="S17" s="202"/>
      <c r="T17" s="203" t="s">
        <v>111</v>
      </c>
      <c r="U17" s="203"/>
      <c r="V17" s="203"/>
      <c r="W17" s="33"/>
      <c r="X17" s="33"/>
    </row>
    <row r="18" spans="1:24" s="14" customFormat="1" ht="16.5" customHeight="1">
      <c r="A18" s="63"/>
      <c r="B18" s="63"/>
      <c r="C18" s="63"/>
      <c r="D18" s="63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63"/>
      <c r="R18" s="38"/>
      <c r="S18" s="63"/>
      <c r="T18" s="39"/>
      <c r="U18" s="203"/>
      <c r="V18" s="203"/>
      <c r="W18" s="33"/>
      <c r="X18" s="33"/>
    </row>
    <row r="19" spans="1:24" s="14" customFormat="1" ht="4.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3"/>
      <c r="T19" s="23"/>
      <c r="U19" s="203"/>
      <c r="V19" s="203"/>
      <c r="W19" s="33"/>
      <c r="X19" s="33"/>
    </row>
    <row r="20" spans="1:24" s="14" customFormat="1" ht="17.399999999999999">
      <c r="A20" s="24"/>
      <c r="B20" s="79" t="s">
        <v>61</v>
      </c>
      <c r="C20" s="92" t="s">
        <v>211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3"/>
      <c r="W20" s="33"/>
      <c r="X20" s="33"/>
    </row>
    <row r="21" spans="1:24" s="14" customFormat="1" ht="17.399999999999999">
      <c r="A21" s="127"/>
      <c r="B21" s="129" t="s">
        <v>62</v>
      </c>
      <c r="C21" s="128" t="s">
        <v>212</v>
      </c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24"/>
      <c r="O21" s="24"/>
      <c r="P21" s="24"/>
      <c r="Q21" s="24"/>
      <c r="R21" s="24"/>
      <c r="S21" s="24"/>
      <c r="T21" s="24"/>
      <c r="U21" s="24"/>
      <c r="V21" s="23"/>
      <c r="W21" s="33"/>
      <c r="X21" s="33"/>
    </row>
    <row r="22" spans="1:2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2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</sheetData>
  <mergeCells count="15">
    <mergeCell ref="A9:D9"/>
    <mergeCell ref="A4:D8"/>
    <mergeCell ref="H5:J5"/>
    <mergeCell ref="N5:P5"/>
    <mergeCell ref="Q5:S5"/>
    <mergeCell ref="E5:G5"/>
    <mergeCell ref="E4:P4"/>
    <mergeCell ref="Q6:S6"/>
    <mergeCell ref="Q4:S4"/>
    <mergeCell ref="T4:T8"/>
    <mergeCell ref="E6:G6"/>
    <mergeCell ref="K5:M5"/>
    <mergeCell ref="H6:J6"/>
    <mergeCell ref="K6:M6"/>
    <mergeCell ref="N6:P6"/>
  </mergeCells>
  <phoneticPr fontId="2" type="noConversion"/>
  <pageMargins left="0.35433070866141736" right="0" top="0.98425196850393704" bottom="0.19685039370078741" header="0.51181102362204722" footer="0.11811023622047245"/>
  <pageSetup paperSize="9" scale="85" orientation="landscape" horizontalDpi="4294967292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9"/>
  <dimension ref="A1:AA35"/>
  <sheetViews>
    <sheetView showGridLines="0" topLeftCell="A22" workbookViewId="0">
      <selection activeCell="E26" sqref="E26:J29"/>
    </sheetView>
  </sheetViews>
  <sheetFormatPr defaultColWidth="9.125" defaultRowHeight="18.600000000000001" customHeight="1"/>
  <cols>
    <col min="1" max="1" width="1.25" style="6" customWidth="1"/>
    <col min="2" max="2" width="7.25" style="6" customWidth="1"/>
    <col min="3" max="3" width="5.875" style="6" customWidth="1"/>
    <col min="4" max="4" width="10.125" style="6" customWidth="1"/>
    <col min="5" max="7" width="16.75" style="6" customWidth="1"/>
    <col min="8" max="10" width="15.75" style="6" customWidth="1"/>
    <col min="11" max="11" width="7.125" style="6" customWidth="1"/>
    <col min="12" max="12" width="13.375" style="5" customWidth="1"/>
    <col min="13" max="13" width="2.25" style="6" customWidth="1"/>
    <col min="14" max="14" width="4.75" style="6" customWidth="1"/>
    <col min="15" max="15" width="9.125" style="6"/>
    <col min="16" max="42" width="0" style="6" hidden="1" customWidth="1"/>
    <col min="43" max="16384" width="9.125" style="6"/>
  </cols>
  <sheetData>
    <row r="1" spans="1:27" s="1" customFormat="1" ht="18">
      <c r="B1" s="20" t="s">
        <v>238</v>
      </c>
      <c r="C1" s="2"/>
      <c r="D1" s="1" t="s">
        <v>215</v>
      </c>
      <c r="L1" s="21"/>
      <c r="M1" s="21"/>
    </row>
    <row r="2" spans="1:27" s="3" customFormat="1" ht="18">
      <c r="B2" s="20" t="s">
        <v>239</v>
      </c>
      <c r="C2" s="2"/>
      <c r="D2" s="1" t="s">
        <v>216</v>
      </c>
      <c r="E2" s="1"/>
      <c r="L2" s="22"/>
      <c r="M2" s="22"/>
    </row>
    <row r="3" spans="1:27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27" s="24" customFormat="1" ht="19.5" customHeight="1">
      <c r="A4" s="336" t="s">
        <v>76</v>
      </c>
      <c r="B4" s="336"/>
      <c r="C4" s="336"/>
      <c r="D4" s="336"/>
      <c r="E4" s="317" t="s">
        <v>165</v>
      </c>
      <c r="F4" s="322"/>
      <c r="G4" s="323"/>
      <c r="H4" s="317" t="s">
        <v>169</v>
      </c>
      <c r="I4" s="322"/>
      <c r="J4" s="322"/>
      <c r="K4" s="317" t="s">
        <v>77</v>
      </c>
      <c r="L4" s="322"/>
      <c r="M4" s="23"/>
    </row>
    <row r="5" spans="1:27" s="24" customFormat="1" ht="18" customHeight="1">
      <c r="A5" s="337"/>
      <c r="B5" s="337"/>
      <c r="C5" s="337"/>
      <c r="D5" s="337"/>
      <c r="E5" s="319" t="s">
        <v>108</v>
      </c>
      <c r="F5" s="320"/>
      <c r="G5" s="321"/>
      <c r="H5" s="319" t="s">
        <v>172</v>
      </c>
      <c r="I5" s="320"/>
      <c r="J5" s="320"/>
      <c r="K5" s="318"/>
      <c r="L5" s="335"/>
    </row>
    <row r="6" spans="1:27" s="24" customFormat="1" ht="18" customHeight="1">
      <c r="A6" s="337"/>
      <c r="B6" s="337"/>
      <c r="C6" s="337"/>
      <c r="D6" s="337"/>
      <c r="E6" s="25" t="s">
        <v>0</v>
      </c>
      <c r="F6" s="26" t="s">
        <v>1</v>
      </c>
      <c r="G6" s="27" t="s">
        <v>2</v>
      </c>
      <c r="H6" s="28" t="s">
        <v>0</v>
      </c>
      <c r="I6" s="26" t="s">
        <v>1</v>
      </c>
      <c r="J6" s="28" t="s">
        <v>2</v>
      </c>
      <c r="K6" s="318"/>
      <c r="L6" s="335"/>
    </row>
    <row r="7" spans="1:27" s="24" customFormat="1" ht="18" customHeight="1">
      <c r="A7" s="338"/>
      <c r="B7" s="338"/>
      <c r="C7" s="338"/>
      <c r="D7" s="338"/>
      <c r="E7" s="29" t="s">
        <v>3</v>
      </c>
      <c r="F7" s="30" t="s">
        <v>4</v>
      </c>
      <c r="G7" s="31" t="s">
        <v>5</v>
      </c>
      <c r="H7" s="32" t="s">
        <v>3</v>
      </c>
      <c r="I7" s="30" t="s">
        <v>4</v>
      </c>
      <c r="J7" s="32" t="s">
        <v>5</v>
      </c>
      <c r="K7" s="319"/>
      <c r="L7" s="320"/>
      <c r="M7" s="23"/>
    </row>
    <row r="8" spans="1:27" s="14" customFormat="1" ht="6" customHeight="1">
      <c r="A8" s="333"/>
      <c r="B8" s="333"/>
      <c r="C8" s="333"/>
      <c r="D8" s="334"/>
      <c r="E8" s="134"/>
      <c r="F8" s="145"/>
      <c r="G8" s="134"/>
      <c r="H8" s="151"/>
      <c r="I8" s="150"/>
      <c r="J8" s="149"/>
      <c r="K8" s="25"/>
      <c r="L8" s="33"/>
      <c r="M8" s="33"/>
    </row>
    <row r="9" spans="1:27" s="14" customFormat="1" ht="24" customHeight="1">
      <c r="A9" s="328">
        <v>2557</v>
      </c>
      <c r="B9" s="329"/>
      <c r="C9" s="329"/>
      <c r="D9" s="330"/>
      <c r="E9" s="141"/>
      <c r="F9" s="147"/>
      <c r="G9" s="141"/>
      <c r="H9" s="148"/>
      <c r="I9" s="141"/>
      <c r="J9" s="148"/>
      <c r="K9" s="331" t="s">
        <v>162</v>
      </c>
      <c r="L9" s="332"/>
    </row>
    <row r="10" spans="1:27" s="14" customFormat="1" ht="19.5" customHeight="1">
      <c r="A10" s="328" t="s">
        <v>86</v>
      </c>
      <c r="B10" s="329"/>
      <c r="C10" s="329"/>
      <c r="D10" s="330"/>
      <c r="E10" s="134">
        <v>25164.14</v>
      </c>
      <c r="F10" s="147">
        <v>11591</v>
      </c>
      <c r="G10" s="134">
        <v>13572.63</v>
      </c>
      <c r="H10" s="146">
        <v>1.7895801033650995</v>
      </c>
      <c r="I10" s="138">
        <v>1.5041482287068937</v>
      </c>
      <c r="J10" s="146">
        <v>2.1357014790462432</v>
      </c>
      <c r="K10" s="34"/>
      <c r="L10" s="33" t="s">
        <v>79</v>
      </c>
    </row>
    <row r="11" spans="1:27" s="14" customFormat="1" ht="18" customHeight="1">
      <c r="A11" s="328" t="s">
        <v>83</v>
      </c>
      <c r="B11" s="329"/>
      <c r="C11" s="329"/>
      <c r="D11" s="330"/>
      <c r="E11" s="134">
        <v>26169.03</v>
      </c>
      <c r="F11" s="145">
        <v>9450.2999999999993</v>
      </c>
      <c r="G11" s="134">
        <v>16718.72</v>
      </c>
      <c r="H11" s="144">
        <v>1.828303310064278</v>
      </c>
      <c r="I11" s="143">
        <v>1.212828468762188</v>
      </c>
      <c r="J11" s="142">
        <v>2.563695576545904</v>
      </c>
      <c r="K11" s="34"/>
      <c r="L11" s="33" t="s">
        <v>80</v>
      </c>
      <c r="P11" s="14">
        <v>1.7895801033650995</v>
      </c>
      <c r="Q11" s="14">
        <v>1.828303310064278</v>
      </c>
      <c r="R11" s="14">
        <v>2.0496824261429323</v>
      </c>
      <c r="S11" s="14">
        <v>0.46187727910512888</v>
      </c>
      <c r="T11" s="14">
        <v>1.7330999201303905</v>
      </c>
      <c r="U11" s="14">
        <v>1.4635990299946733</v>
      </c>
      <c r="V11" s="14">
        <v>2.054432907741405</v>
      </c>
      <c r="W11" s="14">
        <v>1.4429196546141849</v>
      </c>
      <c r="X11" s="14">
        <v>1.5140485471923326</v>
      </c>
      <c r="Y11" s="14">
        <v>1.9612507861185322</v>
      </c>
      <c r="Z11" s="14">
        <v>1.1541941150278474</v>
      </c>
      <c r="AA11" s="14">
        <v>2.4497677205539907</v>
      </c>
    </row>
    <row r="12" spans="1:27" s="14" customFormat="1" ht="18" customHeight="1">
      <c r="A12" s="328" t="s">
        <v>84</v>
      </c>
      <c r="B12" s="329"/>
      <c r="C12" s="329"/>
      <c r="D12" s="330"/>
      <c r="E12" s="134">
        <v>29440.6</v>
      </c>
      <c r="F12" s="145">
        <v>17564.59</v>
      </c>
      <c r="G12" s="134">
        <v>11876.01</v>
      </c>
      <c r="H12" s="144">
        <v>2.0496824261429323</v>
      </c>
      <c r="I12" s="143">
        <v>2.2600984592125184</v>
      </c>
      <c r="J12" s="142">
        <v>1.8016093868078342</v>
      </c>
      <c r="K12" s="34"/>
      <c r="L12" s="33" t="s">
        <v>81</v>
      </c>
    </row>
    <row r="13" spans="1:27" s="14" customFormat="1" ht="18" customHeight="1">
      <c r="A13" s="328" t="s">
        <v>87</v>
      </c>
      <c r="B13" s="329"/>
      <c r="C13" s="329"/>
      <c r="D13" s="330"/>
      <c r="E13" s="134">
        <v>6573.43</v>
      </c>
      <c r="F13" s="145">
        <v>4987.16</v>
      </c>
      <c r="G13" s="134">
        <v>1586.27</v>
      </c>
      <c r="H13" s="144">
        <v>0.46187727910512888</v>
      </c>
      <c r="I13" s="143">
        <v>0.64483674051446105</v>
      </c>
      <c r="J13" s="142">
        <v>0.24411682784688993</v>
      </c>
      <c r="K13" s="34"/>
      <c r="L13" s="33" t="s">
        <v>82</v>
      </c>
    </row>
    <row r="14" spans="1:27" s="14" customFormat="1" ht="18" customHeight="1">
      <c r="A14" s="112"/>
      <c r="B14" s="112"/>
      <c r="C14" s="112"/>
      <c r="D14" s="112"/>
      <c r="E14" s="141"/>
      <c r="F14" s="141"/>
      <c r="G14" s="141"/>
      <c r="H14" s="133"/>
      <c r="I14" s="141"/>
      <c r="J14" s="140"/>
      <c r="K14" s="34"/>
      <c r="L14" s="33"/>
      <c r="M14" s="33"/>
    </row>
    <row r="15" spans="1:27" s="14" customFormat="1" ht="18.75" customHeight="1">
      <c r="A15" s="328">
        <v>2558</v>
      </c>
      <c r="B15" s="329"/>
      <c r="C15" s="329"/>
      <c r="D15" s="330"/>
      <c r="E15" s="141"/>
      <c r="F15" s="141"/>
      <c r="G15" s="141"/>
      <c r="H15" s="133"/>
      <c r="I15" s="141"/>
      <c r="J15" s="140"/>
      <c r="K15" s="331" t="s">
        <v>167</v>
      </c>
      <c r="L15" s="332"/>
      <c r="M15" s="33"/>
    </row>
    <row r="16" spans="1:27" s="14" customFormat="1" ht="20.25" customHeight="1">
      <c r="A16" s="328" t="s">
        <v>78</v>
      </c>
      <c r="B16" s="329"/>
      <c r="C16" s="329"/>
      <c r="D16" s="330"/>
      <c r="E16" s="134">
        <v>24153.72</v>
      </c>
      <c r="F16" s="134">
        <v>13149.22</v>
      </c>
      <c r="G16" s="134">
        <v>11004.5</v>
      </c>
      <c r="H16" s="137">
        <v>1.7330999201303905</v>
      </c>
      <c r="I16" s="138">
        <v>1.7543218548116357</v>
      </c>
      <c r="J16" s="139">
        <v>1.708405639848406</v>
      </c>
      <c r="K16" s="34"/>
      <c r="L16" s="33" t="s">
        <v>79</v>
      </c>
      <c r="M16" s="33"/>
    </row>
    <row r="17" spans="1:27" s="14" customFormat="1" ht="18" customHeight="1">
      <c r="A17" s="328" t="s">
        <v>83</v>
      </c>
      <c r="B17" s="329"/>
      <c r="C17" s="329"/>
      <c r="D17" s="330"/>
      <c r="E17" s="134">
        <v>20414.650000000001</v>
      </c>
      <c r="F17" s="134">
        <v>12682.12</v>
      </c>
      <c r="G17" s="134">
        <v>7732.52</v>
      </c>
      <c r="H17" s="137">
        <v>1.4635990299946733</v>
      </c>
      <c r="I17" s="138">
        <v>1.6713646390507266</v>
      </c>
      <c r="J17" s="139">
        <v>1.2157343238794964</v>
      </c>
      <c r="K17" s="34"/>
      <c r="L17" s="33" t="s">
        <v>80</v>
      </c>
      <c r="M17" s="33"/>
    </row>
    <row r="18" spans="1:27" s="14" customFormat="1" ht="18" customHeight="1">
      <c r="A18" s="328" t="s">
        <v>84</v>
      </c>
      <c r="B18" s="329"/>
      <c r="C18" s="329"/>
      <c r="D18" s="330"/>
      <c r="E18" s="134">
        <v>28714.720000000001</v>
      </c>
      <c r="F18" s="134">
        <v>17043</v>
      </c>
      <c r="G18" s="134">
        <v>11672.29</v>
      </c>
      <c r="H18" s="137">
        <v>2.054432907741405</v>
      </c>
      <c r="I18" s="138">
        <v>2.2573510207771985</v>
      </c>
      <c r="J18" s="139">
        <v>1.8160743292415524</v>
      </c>
      <c r="K18" s="34"/>
      <c r="L18" s="33" t="s">
        <v>81</v>
      </c>
      <c r="M18" s="33"/>
      <c r="P18" s="14">
        <v>1.5041482287068937</v>
      </c>
      <c r="Q18" s="14">
        <v>1.212828468762188</v>
      </c>
      <c r="R18" s="14">
        <v>2.2600984592125184</v>
      </c>
      <c r="S18" s="14">
        <v>0.64483674051446105</v>
      </c>
      <c r="T18" s="14">
        <v>1.7543218548116357</v>
      </c>
      <c r="U18" s="14">
        <v>1.6713646390507266</v>
      </c>
      <c r="V18" s="14">
        <v>2.2573510207771985</v>
      </c>
      <c r="W18" s="14">
        <v>2.1619783788968876</v>
      </c>
      <c r="X18" s="14">
        <v>2.1557269568591515</v>
      </c>
      <c r="Y18" s="14">
        <v>1.6209342853204336</v>
      </c>
      <c r="Z18" s="14">
        <v>0.9474016129772489</v>
      </c>
      <c r="AA18" s="14">
        <v>2.4484384173788789</v>
      </c>
    </row>
    <row r="19" spans="1:27" s="14" customFormat="1" ht="18" customHeight="1">
      <c r="A19" s="328" t="s">
        <v>85</v>
      </c>
      <c r="B19" s="329"/>
      <c r="C19" s="329"/>
      <c r="D19" s="330"/>
      <c r="E19" s="134">
        <v>20349</v>
      </c>
      <c r="F19" s="134">
        <v>16223</v>
      </c>
      <c r="G19" s="134">
        <v>4126</v>
      </c>
      <c r="H19" s="138">
        <v>1.4429196546141849</v>
      </c>
      <c r="I19" s="138">
        <v>2.1619783788968876</v>
      </c>
      <c r="J19" s="137">
        <v>0.62522075553901935</v>
      </c>
      <c r="K19" s="34"/>
      <c r="L19" s="33" t="s">
        <v>82</v>
      </c>
      <c r="M19" s="33"/>
    </row>
    <row r="20" spans="1:27" s="14" customFormat="1" ht="18" customHeight="1">
      <c r="A20" s="332">
        <v>2559</v>
      </c>
      <c r="B20" s="332"/>
      <c r="C20" s="332"/>
      <c r="D20" s="332"/>
      <c r="E20" s="136"/>
      <c r="F20" s="136"/>
      <c r="G20" s="136"/>
      <c r="H20" s="136"/>
      <c r="I20" s="136"/>
      <c r="J20" s="135"/>
      <c r="K20" s="331" t="s">
        <v>205</v>
      </c>
      <c r="L20" s="332"/>
      <c r="M20" s="33"/>
    </row>
    <row r="21" spans="1:27" s="14" customFormat="1" ht="15" customHeight="1">
      <c r="A21" s="332" t="s">
        <v>78</v>
      </c>
      <c r="B21" s="332"/>
      <c r="C21" s="332"/>
      <c r="D21" s="328"/>
      <c r="E21" s="119">
        <v>19850.34</v>
      </c>
      <c r="F21" s="134">
        <v>15764</v>
      </c>
      <c r="G21" s="134">
        <v>4086</v>
      </c>
      <c r="H21" s="137">
        <v>1.5140485471923326</v>
      </c>
      <c r="I21" s="138">
        <v>2.1557269568591515</v>
      </c>
      <c r="J21" s="139">
        <v>0.70468381728505169</v>
      </c>
      <c r="K21" s="152"/>
      <c r="L21" s="33" t="s">
        <v>79</v>
      </c>
      <c r="M21" s="33"/>
    </row>
    <row r="22" spans="1:27" s="14" customFormat="1" ht="18.75" customHeight="1">
      <c r="A22" s="328" t="s">
        <v>83</v>
      </c>
      <c r="B22" s="329"/>
      <c r="C22" s="329"/>
      <c r="D22" s="330"/>
      <c r="E22" s="119">
        <v>26018.83</v>
      </c>
      <c r="F22" s="119">
        <v>11971.67</v>
      </c>
      <c r="G22" s="153">
        <v>14047.16</v>
      </c>
      <c r="H22" s="137">
        <v>1.9612507861185322</v>
      </c>
      <c r="I22" s="138">
        <v>1.6209342853204336</v>
      </c>
      <c r="J22" s="139">
        <v>2.3886531239552315</v>
      </c>
      <c r="K22" s="34"/>
      <c r="L22" s="33" t="s">
        <v>80</v>
      </c>
      <c r="M22" s="33"/>
    </row>
    <row r="23" spans="1:27" s="14" customFormat="1" ht="18" customHeight="1">
      <c r="A23" s="328" t="s">
        <v>84</v>
      </c>
      <c r="B23" s="329"/>
      <c r="C23" s="329"/>
      <c r="D23" s="330"/>
      <c r="E23" s="119">
        <v>15560.65</v>
      </c>
      <c r="F23" s="119">
        <v>7053.76</v>
      </c>
      <c r="G23" s="153">
        <v>8506.89</v>
      </c>
      <c r="H23" s="137">
        <v>1.1541941150278474</v>
      </c>
      <c r="I23" s="138">
        <v>0.9474016129772489</v>
      </c>
      <c r="J23" s="139">
        <v>1.4092523124867151</v>
      </c>
      <c r="K23" s="34"/>
      <c r="L23" s="33" t="s">
        <v>81</v>
      </c>
    </row>
    <row r="24" spans="1:27" s="14" customFormat="1" ht="18" customHeight="1">
      <c r="A24" s="328" t="s">
        <v>85</v>
      </c>
      <c r="B24" s="329"/>
      <c r="C24" s="329"/>
      <c r="D24" s="330"/>
      <c r="E24" s="119">
        <v>33060.5</v>
      </c>
      <c r="F24" s="119">
        <v>18230.18</v>
      </c>
      <c r="G24" s="119">
        <v>14830.32</v>
      </c>
      <c r="H24" s="138">
        <v>2.4497677205539907</v>
      </c>
      <c r="I24" s="138">
        <v>2.4484384173788789</v>
      </c>
      <c r="J24" s="137">
        <v>2.4514037463120637</v>
      </c>
      <c r="K24" s="34"/>
      <c r="L24" s="33" t="s">
        <v>82</v>
      </c>
    </row>
    <row r="25" spans="1:27" s="14" customFormat="1" ht="18" customHeight="1">
      <c r="A25" s="332">
        <v>2560</v>
      </c>
      <c r="B25" s="332"/>
      <c r="C25" s="332"/>
      <c r="D25" s="332"/>
      <c r="E25" s="119"/>
      <c r="F25" s="134"/>
      <c r="G25" s="134"/>
      <c r="H25" s="137"/>
      <c r="I25" s="138"/>
      <c r="J25" s="190"/>
      <c r="K25" s="111" t="s">
        <v>208</v>
      </c>
      <c r="L25" s="35"/>
      <c r="P25" s="14">
        <v>2.1357014790462432</v>
      </c>
      <c r="Q25" s="14">
        <v>2.563695576545904</v>
      </c>
      <c r="R25" s="14">
        <v>1.8016093868078342</v>
      </c>
      <c r="S25" s="14">
        <v>0.24411682784688993</v>
      </c>
      <c r="T25" s="14">
        <v>1.708405639848406</v>
      </c>
      <c r="U25" s="14">
        <v>1.2157343238794964</v>
      </c>
      <c r="V25" s="14">
        <v>1.8160743292415524</v>
      </c>
      <c r="W25" s="14">
        <v>0.62522075553901935</v>
      </c>
      <c r="X25" s="14">
        <v>0.70468381728505169</v>
      </c>
      <c r="Y25" s="14">
        <v>2.3886531239552315</v>
      </c>
      <c r="Z25" s="14">
        <v>1.4092523124867151</v>
      </c>
      <c r="AA25" s="14">
        <v>2.4514037463120637</v>
      </c>
    </row>
    <row r="26" spans="1:27" s="14" customFormat="1" ht="18" customHeight="1">
      <c r="A26" s="328" t="s">
        <v>78</v>
      </c>
      <c r="B26" s="329"/>
      <c r="C26" s="329"/>
      <c r="D26" s="330"/>
      <c r="E26" s="119">
        <v>34305.43</v>
      </c>
      <c r="F26" s="119">
        <v>22264.98</v>
      </c>
      <c r="G26" s="153">
        <v>12040.45</v>
      </c>
      <c r="H26" s="137">
        <v>2.6347932744298075</v>
      </c>
      <c r="I26" s="138">
        <v>3.0267151043020695</v>
      </c>
      <c r="J26" s="190">
        <v>2.1257804094410782</v>
      </c>
      <c r="K26" s="34"/>
      <c r="L26" s="33" t="s">
        <v>79</v>
      </c>
    </row>
    <row r="27" spans="1:27" s="14" customFormat="1" ht="18" customHeight="1">
      <c r="A27" s="328" t="s">
        <v>83</v>
      </c>
      <c r="B27" s="329"/>
      <c r="C27" s="329"/>
      <c r="D27" s="330"/>
      <c r="E27" s="119">
        <v>23887</v>
      </c>
      <c r="F27" s="119">
        <v>11446</v>
      </c>
      <c r="G27" s="153">
        <v>12441</v>
      </c>
      <c r="H27" s="137">
        <v>1.8263908003792397</v>
      </c>
      <c r="I27" s="138">
        <v>1.6107741454284468</v>
      </c>
      <c r="J27" s="190">
        <v>2.0829078002310437</v>
      </c>
      <c r="K27" s="34"/>
      <c r="L27" s="33"/>
    </row>
    <row r="28" spans="1:27" s="14" customFormat="1" ht="18" customHeight="1">
      <c r="A28" s="328" t="s">
        <v>84</v>
      </c>
      <c r="B28" s="329"/>
      <c r="C28" s="329"/>
      <c r="D28" s="330"/>
      <c r="E28" s="119">
        <v>24490</v>
      </c>
      <c r="F28" s="119">
        <v>15984</v>
      </c>
      <c r="G28" s="153">
        <v>8506</v>
      </c>
      <c r="H28" s="137">
        <v>1.767109538422907</v>
      </c>
      <c r="I28" s="138">
        <v>2.1242692176326039</v>
      </c>
      <c r="J28" s="190">
        <v>1.3428434307076371</v>
      </c>
      <c r="K28" s="34"/>
      <c r="L28" s="33"/>
    </row>
    <row r="29" spans="1:27" s="14" customFormat="1" ht="18" customHeight="1">
      <c r="A29" s="328" t="s">
        <v>85</v>
      </c>
      <c r="B29" s="329"/>
      <c r="C29" s="329"/>
      <c r="D29" s="330"/>
      <c r="E29" s="119">
        <v>28784</v>
      </c>
      <c r="F29" s="119">
        <v>13806</v>
      </c>
      <c r="G29" s="153">
        <v>14978</v>
      </c>
      <c r="H29" s="137">
        <v>2.1429246782523372</v>
      </c>
      <c r="I29" s="138">
        <v>1.8682306072629056</v>
      </c>
      <c r="J29" s="190">
        <v>2.478886106619576</v>
      </c>
      <c r="K29" s="34"/>
      <c r="L29" s="33"/>
    </row>
    <row r="30" spans="1:27" s="36" customFormat="1" ht="19.5" customHeight="1">
      <c r="A30" s="37"/>
      <c r="B30" s="37"/>
      <c r="C30" s="37"/>
      <c r="D30" s="37"/>
      <c r="E30" s="191"/>
      <c r="F30" s="191"/>
      <c r="G30" s="192"/>
      <c r="H30" s="193"/>
      <c r="I30" s="194"/>
      <c r="J30" s="195"/>
      <c r="K30" s="39"/>
      <c r="L30" s="40"/>
    </row>
    <row r="31" spans="1:27" s="14" customFormat="1" ht="18.75" customHeight="1">
      <c r="A31" s="35"/>
      <c r="B31" s="35"/>
      <c r="C31" s="35"/>
      <c r="D31" s="35"/>
      <c r="E31" s="23"/>
      <c r="F31" s="23"/>
      <c r="G31" s="23"/>
      <c r="H31" s="23"/>
      <c r="I31" s="23"/>
      <c r="J31" s="23"/>
      <c r="K31" s="23"/>
      <c r="L31" s="33"/>
      <c r="M31" s="33"/>
    </row>
    <row r="32" spans="1:27" s="14" customFormat="1" ht="18.600000000000001" customHeight="1">
      <c r="A32" s="41"/>
      <c r="B32" s="41" t="s">
        <v>66</v>
      </c>
      <c r="C32" s="41" t="s">
        <v>155</v>
      </c>
      <c r="D32" s="41"/>
    </row>
    <row r="33" spans="1:12" s="14" customFormat="1" ht="18.600000000000001" customHeight="1">
      <c r="A33" s="42"/>
      <c r="B33" s="41" t="s">
        <v>163</v>
      </c>
      <c r="C33" s="41" t="s">
        <v>156</v>
      </c>
      <c r="D33" s="42"/>
    </row>
    <row r="34" spans="1:12" s="14" customFormat="1" ht="18.600000000000001" customHeight="1">
      <c r="A34" s="24"/>
      <c r="B34" s="79" t="s">
        <v>61</v>
      </c>
      <c r="C34" s="92" t="s">
        <v>217</v>
      </c>
      <c r="D34" s="24"/>
    </row>
    <row r="35" spans="1:12" ht="18.600000000000001" customHeight="1">
      <c r="A35" s="24"/>
      <c r="B35" s="79" t="s">
        <v>62</v>
      </c>
      <c r="C35" s="56" t="s">
        <v>218</v>
      </c>
      <c r="D35" s="24"/>
      <c r="F35" s="14"/>
      <c r="L35" s="6"/>
    </row>
  </sheetData>
  <mergeCells count="30">
    <mergeCell ref="A11:D11"/>
    <mergeCell ref="A12:D12"/>
    <mergeCell ref="A13:D13"/>
    <mergeCell ref="A15:D15"/>
    <mergeCell ref="A16:D16"/>
    <mergeCell ref="A8:D8"/>
    <mergeCell ref="A9:D9"/>
    <mergeCell ref="A10:D10"/>
    <mergeCell ref="K4:L7"/>
    <mergeCell ref="A4:D7"/>
    <mergeCell ref="E4:G4"/>
    <mergeCell ref="E5:G5"/>
    <mergeCell ref="H4:J4"/>
    <mergeCell ref="H5:J5"/>
    <mergeCell ref="K9:L9"/>
    <mergeCell ref="A27:D27"/>
    <mergeCell ref="A28:D28"/>
    <mergeCell ref="A29:D29"/>
    <mergeCell ref="K15:L15"/>
    <mergeCell ref="A26:D26"/>
    <mergeCell ref="A25:D25"/>
    <mergeCell ref="A23:D23"/>
    <mergeCell ref="A24:D24"/>
    <mergeCell ref="A22:D22"/>
    <mergeCell ref="A21:D21"/>
    <mergeCell ref="K20:L20"/>
    <mergeCell ref="A17:D17"/>
    <mergeCell ref="A18:D18"/>
    <mergeCell ref="A19:D19"/>
    <mergeCell ref="A20:D20"/>
  </mergeCells>
  <phoneticPr fontId="2" type="noConversion"/>
  <pageMargins left="0.55118110236220474" right="0.35433070866141736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4" workbookViewId="0">
      <selection activeCell="AL37" sqref="AL37"/>
    </sheetView>
  </sheetViews>
  <sheetFormatPr defaultRowHeight="21"/>
  <cols>
    <col min="10" max="10" width="15.375" customWidth="1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5536"/>
  <sheetViews>
    <sheetView topLeftCell="M1" zoomScale="58" zoomScaleNormal="58" workbookViewId="0">
      <selection activeCell="T20" sqref="T20"/>
    </sheetView>
  </sheetViews>
  <sheetFormatPr defaultColWidth="9.125" defaultRowHeight="5.25" customHeight="1"/>
  <cols>
    <col min="1" max="1" width="30.125" style="457" customWidth="1"/>
    <col min="2" max="3" width="22.625" style="456" customWidth="1"/>
    <col min="4" max="4" width="24.625" style="456" customWidth="1"/>
    <col min="5" max="5" width="30.25" style="457" customWidth="1"/>
    <col min="6" max="6" width="16.625" style="456" customWidth="1"/>
    <col min="7" max="7" width="17.75" style="456" customWidth="1"/>
    <col min="8" max="8" width="16.125" style="456" customWidth="1"/>
    <col min="9" max="9" width="31.25" style="443" customWidth="1"/>
    <col min="10" max="12" width="18.625" style="460" customWidth="1"/>
    <col min="13" max="13" width="29" style="459" customWidth="1"/>
    <col min="14" max="14" width="17.25" style="458" customWidth="1"/>
    <col min="15" max="15" width="18.625" style="458" customWidth="1"/>
    <col min="16" max="16" width="19" style="458" customWidth="1"/>
    <col min="17" max="17" width="30.125" style="457" customWidth="1"/>
    <col min="18" max="20" width="20.25" style="456" customWidth="1"/>
    <col min="21" max="16384" width="9.125" style="456"/>
  </cols>
  <sheetData>
    <row r="1" spans="1:21" s="443" customFormat="1" ht="30.75" customHeight="1">
      <c r="A1" s="451" t="s">
        <v>294</v>
      </c>
      <c r="B1" s="450"/>
      <c r="C1" s="450"/>
      <c r="D1" s="450"/>
      <c r="E1" s="449" t="s">
        <v>294</v>
      </c>
      <c r="F1" s="448"/>
      <c r="G1" s="448"/>
      <c r="H1" s="448"/>
      <c r="I1" s="447" t="s">
        <v>294</v>
      </c>
      <c r="J1" s="446"/>
      <c r="K1" s="446"/>
      <c r="L1" s="446"/>
      <c r="M1" s="445" t="s">
        <v>294</v>
      </c>
      <c r="N1" s="444"/>
      <c r="O1" s="444"/>
      <c r="P1" s="444"/>
      <c r="Q1" s="443" t="s">
        <v>294</v>
      </c>
    </row>
    <row r="2" spans="1:21" s="443" customFormat="1" ht="30.75" customHeight="1">
      <c r="A2" s="451"/>
      <c r="B2" s="450" t="s">
        <v>270</v>
      </c>
      <c r="C2" s="450"/>
      <c r="D2" s="450"/>
      <c r="E2" s="449"/>
      <c r="F2" s="448" t="s">
        <v>269</v>
      </c>
      <c r="G2" s="448"/>
      <c r="H2" s="448"/>
      <c r="I2" s="447"/>
      <c r="J2" s="446" t="s">
        <v>268</v>
      </c>
      <c r="K2" s="446"/>
      <c r="L2" s="446"/>
      <c r="M2" s="445"/>
      <c r="N2" s="444" t="s">
        <v>267</v>
      </c>
      <c r="O2" s="444"/>
      <c r="P2" s="444"/>
      <c r="S2" s="443" t="s">
        <v>266</v>
      </c>
    </row>
    <row r="3" spans="1:21" s="459" customFormat="1" ht="30" customHeight="1">
      <c r="A3" s="578" t="s">
        <v>55</v>
      </c>
      <c r="B3" s="577" t="s">
        <v>0</v>
      </c>
      <c r="C3" s="577" t="s">
        <v>1</v>
      </c>
      <c r="D3" s="577" t="s">
        <v>2</v>
      </c>
      <c r="E3" s="576" t="s">
        <v>55</v>
      </c>
      <c r="F3" s="575" t="s">
        <v>0</v>
      </c>
      <c r="G3" s="575" t="s">
        <v>1</v>
      </c>
      <c r="H3" s="575" t="s">
        <v>2</v>
      </c>
      <c r="I3" s="574" t="s">
        <v>55</v>
      </c>
      <c r="J3" s="573" t="s">
        <v>0</v>
      </c>
      <c r="K3" s="573" t="s">
        <v>1</v>
      </c>
      <c r="L3" s="573" t="s">
        <v>2</v>
      </c>
      <c r="M3" s="572" t="s">
        <v>55</v>
      </c>
      <c r="N3" s="571" t="s">
        <v>0</v>
      </c>
      <c r="O3" s="571" t="s">
        <v>1</v>
      </c>
      <c r="P3" s="571" t="s">
        <v>2</v>
      </c>
      <c r="Q3" s="570" t="s">
        <v>55</v>
      </c>
      <c r="R3" s="569" t="s">
        <v>0</v>
      </c>
      <c r="S3" s="569" t="s">
        <v>1</v>
      </c>
      <c r="T3" s="569" t="s">
        <v>2</v>
      </c>
    </row>
    <row r="4" spans="1:21" s="459" customFormat="1" ht="19.5" customHeight="1">
      <c r="A4" s="568"/>
      <c r="B4" s="567" t="s">
        <v>265</v>
      </c>
      <c r="C4" s="567"/>
      <c r="D4" s="567"/>
      <c r="E4" s="566"/>
      <c r="F4" s="565" t="s">
        <v>265</v>
      </c>
      <c r="G4" s="565"/>
      <c r="H4" s="565"/>
      <c r="I4" s="564"/>
      <c r="J4" s="563" t="s">
        <v>265</v>
      </c>
      <c r="K4" s="563"/>
      <c r="L4" s="563"/>
      <c r="M4" s="468"/>
      <c r="N4" s="562" t="s">
        <v>265</v>
      </c>
      <c r="O4" s="562"/>
      <c r="P4" s="562"/>
      <c r="R4" s="561" t="s">
        <v>265</v>
      </c>
      <c r="S4" s="561"/>
      <c r="T4" s="561"/>
    </row>
    <row r="5" spans="1:21" s="532" customFormat="1" ht="21" customHeight="1">
      <c r="A5" s="559" t="s">
        <v>290</v>
      </c>
      <c r="B5" s="560">
        <v>2043022</v>
      </c>
      <c r="C5" s="560">
        <v>987697</v>
      </c>
      <c r="D5" s="560">
        <v>1055325</v>
      </c>
      <c r="E5" s="558" t="s">
        <v>290</v>
      </c>
      <c r="F5" s="557">
        <v>2041594</v>
      </c>
      <c r="G5" s="557">
        <v>987230</v>
      </c>
      <c r="H5" s="557">
        <v>1054364</v>
      </c>
      <c r="I5" s="554" t="s">
        <v>290</v>
      </c>
      <c r="J5" s="553">
        <v>2039805</v>
      </c>
      <c r="K5" s="553">
        <v>986409</v>
      </c>
      <c r="L5" s="553">
        <v>1053396</v>
      </c>
      <c r="M5" s="550" t="s">
        <v>290</v>
      </c>
      <c r="N5" s="549">
        <v>2037730</v>
      </c>
      <c r="O5" s="549">
        <v>985521</v>
      </c>
      <c r="P5" s="549">
        <v>1052209</v>
      </c>
      <c r="Q5" s="546" t="s">
        <v>290</v>
      </c>
      <c r="R5" s="533">
        <f>R7+R8+R9+R10+R11+R15+R20</f>
        <v>2040538</v>
      </c>
      <c r="S5" s="533">
        <f>S7+S8+S9+S10+S11+S15+S20</f>
        <v>986714</v>
      </c>
      <c r="T5" s="533">
        <f>T7+T8+T9+T10+T11+T15+T20</f>
        <v>1053824</v>
      </c>
    </row>
    <row r="6" spans="1:21" s="532" customFormat="1" ht="6" customHeight="1">
      <c r="A6" s="559"/>
      <c r="B6" s="545"/>
      <c r="C6" s="545"/>
      <c r="D6" s="545"/>
      <c r="E6" s="558"/>
      <c r="F6" s="557"/>
      <c r="G6" s="556"/>
      <c r="H6" s="555"/>
      <c r="I6" s="554"/>
      <c r="J6" s="553"/>
      <c r="K6" s="552"/>
      <c r="L6" s="551"/>
      <c r="M6" s="550"/>
      <c r="N6" s="549"/>
      <c r="O6" s="548"/>
      <c r="P6" s="547"/>
      <c r="Q6" s="546"/>
    </row>
    <row r="7" spans="1:21" s="532" customFormat="1" ht="20.25" customHeight="1">
      <c r="A7" s="515" t="s">
        <v>289</v>
      </c>
      <c r="B7" s="538">
        <v>53979</v>
      </c>
      <c r="C7" s="538">
        <v>7084</v>
      </c>
      <c r="D7" s="538">
        <v>46895</v>
      </c>
      <c r="E7" s="514" t="s">
        <v>289</v>
      </c>
      <c r="F7" s="537">
        <v>67737</v>
      </c>
      <c r="G7" s="537">
        <v>17092</v>
      </c>
      <c r="H7" s="537">
        <v>50645</v>
      </c>
      <c r="I7" s="513" t="s">
        <v>289</v>
      </c>
      <c r="J7" s="536">
        <v>60743</v>
      </c>
      <c r="K7" s="536">
        <v>19667</v>
      </c>
      <c r="L7" s="536">
        <v>41076</v>
      </c>
      <c r="M7" s="512" t="s">
        <v>289</v>
      </c>
      <c r="N7" s="544">
        <v>52242</v>
      </c>
      <c r="O7" s="544">
        <v>10766</v>
      </c>
      <c r="P7" s="544">
        <v>41476</v>
      </c>
      <c r="Q7" s="511" t="s">
        <v>289</v>
      </c>
      <c r="R7" s="543">
        <v>58675</v>
      </c>
      <c r="S7" s="543">
        <v>13652</v>
      </c>
      <c r="T7" s="543">
        <v>45023</v>
      </c>
      <c r="U7" s="533"/>
    </row>
    <row r="8" spans="1:21" s="532" customFormat="1" ht="20.25" customHeight="1">
      <c r="A8" s="480" t="s">
        <v>288</v>
      </c>
      <c r="B8" s="538">
        <v>644049</v>
      </c>
      <c r="C8" s="538">
        <v>287320</v>
      </c>
      <c r="D8" s="538">
        <v>356729</v>
      </c>
      <c r="E8" s="448" t="s">
        <v>288</v>
      </c>
      <c r="F8" s="537">
        <v>624260</v>
      </c>
      <c r="G8" s="537">
        <v>283529</v>
      </c>
      <c r="H8" s="537">
        <v>340731</v>
      </c>
      <c r="I8" s="477" t="s">
        <v>288</v>
      </c>
      <c r="J8" s="536">
        <v>626555</v>
      </c>
      <c r="K8" s="536">
        <v>275484</v>
      </c>
      <c r="L8" s="536">
        <v>351071</v>
      </c>
      <c r="M8" s="467" t="s">
        <v>288</v>
      </c>
      <c r="N8" s="544">
        <v>619080</v>
      </c>
      <c r="O8" s="544">
        <v>279395</v>
      </c>
      <c r="P8" s="544">
        <v>339685</v>
      </c>
      <c r="Q8" s="456" t="s">
        <v>288</v>
      </c>
      <c r="R8" s="543">
        <v>628486</v>
      </c>
      <c r="S8" s="543">
        <v>281432</v>
      </c>
      <c r="T8" s="543">
        <v>347054</v>
      </c>
      <c r="U8" s="533"/>
    </row>
    <row r="9" spans="1:21" s="532" customFormat="1" ht="20.25" customHeight="1">
      <c r="A9" s="510" t="s">
        <v>287</v>
      </c>
      <c r="B9" s="538">
        <v>394311</v>
      </c>
      <c r="C9" s="538">
        <v>216387</v>
      </c>
      <c r="D9" s="538">
        <v>177924</v>
      </c>
      <c r="E9" s="509" t="s">
        <v>287</v>
      </c>
      <c r="F9" s="537">
        <v>400201</v>
      </c>
      <c r="G9" s="537">
        <v>210764</v>
      </c>
      <c r="H9" s="537">
        <v>189437</v>
      </c>
      <c r="I9" s="508" t="s">
        <v>287</v>
      </c>
      <c r="J9" s="536">
        <v>395606</v>
      </c>
      <c r="K9" s="536">
        <v>220791</v>
      </c>
      <c r="L9" s="536">
        <v>174815</v>
      </c>
      <c r="M9" s="507" t="s">
        <v>287</v>
      </c>
      <c r="N9" s="544">
        <v>422581</v>
      </c>
      <c r="O9" s="544">
        <v>244160</v>
      </c>
      <c r="P9" s="544">
        <v>178421</v>
      </c>
      <c r="Q9" s="506" t="s">
        <v>287</v>
      </c>
      <c r="R9" s="543">
        <v>403175</v>
      </c>
      <c r="S9" s="543">
        <v>223026</v>
      </c>
      <c r="T9" s="543">
        <v>180149</v>
      </c>
      <c r="U9" s="533"/>
    </row>
    <row r="10" spans="1:21" s="532" customFormat="1" ht="20.25" customHeight="1">
      <c r="A10" s="510" t="s">
        <v>286</v>
      </c>
      <c r="B10" s="538">
        <v>399984</v>
      </c>
      <c r="C10" s="538">
        <v>206496</v>
      </c>
      <c r="D10" s="538">
        <v>193488</v>
      </c>
      <c r="E10" s="509" t="s">
        <v>286</v>
      </c>
      <c r="F10" s="537">
        <v>369741</v>
      </c>
      <c r="G10" s="537">
        <v>189584</v>
      </c>
      <c r="H10" s="537">
        <v>180157</v>
      </c>
      <c r="I10" s="508" t="s">
        <v>286</v>
      </c>
      <c r="J10" s="536">
        <v>366148</v>
      </c>
      <c r="K10" s="536">
        <v>206357</v>
      </c>
      <c r="L10" s="536">
        <v>159791</v>
      </c>
      <c r="M10" s="507" t="s">
        <v>286</v>
      </c>
      <c r="N10" s="544">
        <v>398918</v>
      </c>
      <c r="O10" s="544">
        <v>201277</v>
      </c>
      <c r="P10" s="544">
        <v>197641</v>
      </c>
      <c r="Q10" s="506" t="s">
        <v>286</v>
      </c>
      <c r="R10" s="543">
        <v>383698</v>
      </c>
      <c r="S10" s="543">
        <v>200929</v>
      </c>
      <c r="T10" s="543">
        <v>182769</v>
      </c>
      <c r="U10" s="533"/>
    </row>
    <row r="11" spans="1:21" s="456" customFormat="1" ht="20.25" customHeight="1">
      <c r="A11" s="480" t="s">
        <v>285</v>
      </c>
      <c r="B11" s="545">
        <f>SUM(B12:B14)</f>
        <v>302093</v>
      </c>
      <c r="C11" s="545">
        <f>SUM(C12:C14)</f>
        <v>153643</v>
      </c>
      <c r="D11" s="545">
        <f>SUM(D12:D14)</f>
        <v>148450</v>
      </c>
      <c r="E11" s="448" t="s">
        <v>285</v>
      </c>
      <c r="F11" s="537">
        <v>329600</v>
      </c>
      <c r="G11" s="537">
        <v>157394</v>
      </c>
      <c r="H11" s="537">
        <v>172206</v>
      </c>
      <c r="I11" s="477" t="s">
        <v>285</v>
      </c>
      <c r="J11" s="536">
        <v>344150</v>
      </c>
      <c r="K11" s="536">
        <v>149941</v>
      </c>
      <c r="L11" s="536">
        <v>194209</v>
      </c>
      <c r="M11" s="467" t="s">
        <v>285</v>
      </c>
      <c r="N11" s="544">
        <v>309470</v>
      </c>
      <c r="O11" s="544">
        <v>141843</v>
      </c>
      <c r="P11" s="544">
        <v>167627</v>
      </c>
      <c r="Q11" s="456" t="s">
        <v>285</v>
      </c>
      <c r="R11" s="543">
        <v>321328</v>
      </c>
      <c r="S11" s="543">
        <v>150705</v>
      </c>
      <c r="T11" s="543">
        <v>170623</v>
      </c>
      <c r="U11" s="533"/>
    </row>
    <row r="12" spans="1:21" s="456" customFormat="1" ht="20.25" customHeight="1">
      <c r="A12" s="500" t="s">
        <v>293</v>
      </c>
      <c r="B12" s="538">
        <v>233849</v>
      </c>
      <c r="C12" s="538">
        <v>120102</v>
      </c>
      <c r="D12" s="538">
        <v>113747</v>
      </c>
      <c r="E12" s="497" t="s">
        <v>293</v>
      </c>
      <c r="F12" s="537">
        <v>276230</v>
      </c>
      <c r="G12" s="537">
        <v>125576</v>
      </c>
      <c r="H12" s="537">
        <v>150654</v>
      </c>
      <c r="I12" s="495" t="s">
        <v>293</v>
      </c>
      <c r="J12" s="536">
        <v>289526</v>
      </c>
      <c r="K12" s="536">
        <v>110857</v>
      </c>
      <c r="L12" s="536">
        <v>178669</v>
      </c>
      <c r="M12" s="493" t="s">
        <v>284</v>
      </c>
      <c r="N12" s="544">
        <v>256237</v>
      </c>
      <c r="O12" s="544">
        <v>106128</v>
      </c>
      <c r="P12" s="544">
        <v>150109</v>
      </c>
      <c r="Q12" s="491" t="s">
        <v>293</v>
      </c>
      <c r="R12" s="543">
        <v>263961</v>
      </c>
      <c r="S12" s="543">
        <v>115666</v>
      </c>
      <c r="T12" s="543">
        <v>148295</v>
      </c>
      <c r="U12" s="533"/>
    </row>
    <row r="13" spans="1:21" s="456" customFormat="1" ht="20.25" customHeight="1">
      <c r="A13" s="500" t="s">
        <v>292</v>
      </c>
      <c r="B13" s="538">
        <v>68244</v>
      </c>
      <c r="C13" s="538">
        <v>33541</v>
      </c>
      <c r="D13" s="538">
        <v>34703</v>
      </c>
      <c r="E13" s="497" t="s">
        <v>292</v>
      </c>
      <c r="F13" s="537">
        <v>53370</v>
      </c>
      <c r="G13" s="537">
        <v>31818</v>
      </c>
      <c r="H13" s="537">
        <v>21552</v>
      </c>
      <c r="I13" s="495" t="s">
        <v>292</v>
      </c>
      <c r="J13" s="536">
        <v>54624</v>
      </c>
      <c r="K13" s="536">
        <v>39084</v>
      </c>
      <c r="L13" s="536">
        <v>15540</v>
      </c>
      <c r="M13" s="493" t="s">
        <v>283</v>
      </c>
      <c r="N13" s="544">
        <v>53233</v>
      </c>
      <c r="O13" s="544">
        <v>35715</v>
      </c>
      <c r="P13" s="544">
        <v>17518</v>
      </c>
      <c r="Q13" s="491" t="s">
        <v>292</v>
      </c>
      <c r="R13" s="543">
        <v>57368</v>
      </c>
      <c r="S13" s="543">
        <v>35040</v>
      </c>
      <c r="T13" s="543">
        <v>22328</v>
      </c>
      <c r="U13" s="533"/>
    </row>
    <row r="14" spans="1:21" s="456" customFormat="1" ht="20.25" customHeight="1">
      <c r="A14" s="505" t="s">
        <v>291</v>
      </c>
      <c r="B14" s="538">
        <v>0</v>
      </c>
      <c r="C14" s="538">
        <v>0</v>
      </c>
      <c r="D14" s="538">
        <v>0</v>
      </c>
      <c r="E14" s="504" t="s">
        <v>291</v>
      </c>
      <c r="F14" s="541">
        <v>0</v>
      </c>
      <c r="G14" s="541">
        <v>0</v>
      </c>
      <c r="H14" s="541">
        <v>0</v>
      </c>
      <c r="I14" s="503" t="s">
        <v>291</v>
      </c>
      <c r="J14" s="540">
        <v>0</v>
      </c>
      <c r="K14" s="535">
        <v>0</v>
      </c>
      <c r="L14" s="535">
        <v>0</v>
      </c>
      <c r="M14" s="502" t="s">
        <v>282</v>
      </c>
      <c r="N14" s="539">
        <v>0</v>
      </c>
      <c r="O14" s="539">
        <v>0</v>
      </c>
      <c r="P14" s="539">
        <v>0</v>
      </c>
      <c r="Q14" s="501" t="s">
        <v>291</v>
      </c>
      <c r="R14" s="489">
        <v>0</v>
      </c>
      <c r="S14" s="489">
        <v>0</v>
      </c>
      <c r="T14" s="489">
        <v>0</v>
      </c>
      <c r="U14" s="533"/>
    </row>
    <row r="15" spans="1:21" s="456" customFormat="1" ht="20.25" customHeight="1">
      <c r="A15" s="480" t="s">
        <v>281</v>
      </c>
      <c r="B15" s="545">
        <f>SUM(B16:B18)</f>
        <v>248331</v>
      </c>
      <c r="C15" s="545">
        <f>SUM(C16:C18)</f>
        <v>116492</v>
      </c>
      <c r="D15" s="545">
        <f>SUM(D16:D18)</f>
        <v>131839</v>
      </c>
      <c r="E15" s="448" t="s">
        <v>281</v>
      </c>
      <c r="F15" s="537">
        <v>249833</v>
      </c>
      <c r="G15" s="537">
        <v>128645</v>
      </c>
      <c r="H15" s="537">
        <v>121188</v>
      </c>
      <c r="I15" s="477" t="s">
        <v>281</v>
      </c>
      <c r="J15" s="536">
        <v>245501</v>
      </c>
      <c r="K15" s="536">
        <v>113067</v>
      </c>
      <c r="L15" s="536">
        <v>132434</v>
      </c>
      <c r="M15" s="467" t="s">
        <v>281</v>
      </c>
      <c r="N15" s="544">
        <v>234865</v>
      </c>
      <c r="O15" s="544">
        <v>108080</v>
      </c>
      <c r="P15" s="544">
        <v>126785</v>
      </c>
      <c r="Q15" s="456" t="s">
        <v>281</v>
      </c>
      <c r="R15" s="543">
        <v>244633</v>
      </c>
      <c r="S15" s="543">
        <v>116571</v>
      </c>
      <c r="T15" s="543">
        <v>128062</v>
      </c>
      <c r="U15" s="533"/>
    </row>
    <row r="16" spans="1:21" s="532" customFormat="1" ht="20.25" customHeight="1">
      <c r="A16" s="505" t="s">
        <v>280</v>
      </c>
      <c r="B16" s="538">
        <v>123047</v>
      </c>
      <c r="C16" s="538">
        <v>55929</v>
      </c>
      <c r="D16" s="538">
        <v>67118</v>
      </c>
      <c r="E16" s="504" t="s">
        <v>280</v>
      </c>
      <c r="F16" s="537">
        <v>139492</v>
      </c>
      <c r="G16" s="537">
        <v>63585</v>
      </c>
      <c r="H16" s="537">
        <v>75907</v>
      </c>
      <c r="I16" s="503" t="s">
        <v>280</v>
      </c>
      <c r="J16" s="536">
        <v>133439</v>
      </c>
      <c r="K16" s="536">
        <v>55201</v>
      </c>
      <c r="L16" s="536">
        <v>78238</v>
      </c>
      <c r="M16" s="502" t="s">
        <v>280</v>
      </c>
      <c r="N16" s="544">
        <v>143531</v>
      </c>
      <c r="O16" s="544">
        <v>66903</v>
      </c>
      <c r="P16" s="544">
        <v>76628</v>
      </c>
      <c r="Q16" s="501" t="s">
        <v>280</v>
      </c>
      <c r="R16" s="543">
        <v>134877</v>
      </c>
      <c r="S16" s="543">
        <v>60404</v>
      </c>
      <c r="T16" s="543">
        <v>74473</v>
      </c>
      <c r="U16" s="533"/>
    </row>
    <row r="17" spans="1:23" s="532" customFormat="1" ht="20.25" customHeight="1">
      <c r="A17" s="505" t="s">
        <v>279</v>
      </c>
      <c r="B17" s="538">
        <v>97347</v>
      </c>
      <c r="C17" s="538">
        <v>51589</v>
      </c>
      <c r="D17" s="538">
        <v>45758</v>
      </c>
      <c r="E17" s="504" t="s">
        <v>279</v>
      </c>
      <c r="F17" s="537">
        <v>79298</v>
      </c>
      <c r="G17" s="537">
        <v>53130</v>
      </c>
      <c r="H17" s="537">
        <v>26168</v>
      </c>
      <c r="I17" s="503" t="s">
        <v>279</v>
      </c>
      <c r="J17" s="536">
        <v>74063</v>
      </c>
      <c r="K17" s="536">
        <v>41484</v>
      </c>
      <c r="L17" s="536">
        <v>32579</v>
      </c>
      <c r="M17" s="502" t="s">
        <v>279</v>
      </c>
      <c r="N17" s="544">
        <v>55419</v>
      </c>
      <c r="O17" s="544">
        <v>32658</v>
      </c>
      <c r="P17" s="544">
        <v>22761</v>
      </c>
      <c r="Q17" s="501" t="s">
        <v>279</v>
      </c>
      <c r="R17" s="543">
        <v>76532</v>
      </c>
      <c r="S17" s="543">
        <v>44715</v>
      </c>
      <c r="T17" s="543">
        <v>31817</v>
      </c>
      <c r="U17" s="533"/>
    </row>
    <row r="18" spans="1:23" s="532" customFormat="1" ht="20.25" customHeight="1">
      <c r="A18" s="505" t="s">
        <v>278</v>
      </c>
      <c r="B18" s="538">
        <v>27937</v>
      </c>
      <c r="C18" s="538">
        <v>8974</v>
      </c>
      <c r="D18" s="538">
        <v>18963</v>
      </c>
      <c r="E18" s="504" t="s">
        <v>278</v>
      </c>
      <c r="F18" s="537">
        <v>31043</v>
      </c>
      <c r="G18" s="537">
        <v>11930</v>
      </c>
      <c r="H18" s="537">
        <v>19113</v>
      </c>
      <c r="I18" s="503" t="s">
        <v>278</v>
      </c>
      <c r="J18" s="536">
        <v>37999</v>
      </c>
      <c r="K18" s="536">
        <v>16382</v>
      </c>
      <c r="L18" s="536">
        <v>21617</v>
      </c>
      <c r="M18" s="502" t="s">
        <v>278</v>
      </c>
      <c r="N18" s="544">
        <v>35916</v>
      </c>
      <c r="O18" s="544">
        <v>8520</v>
      </c>
      <c r="P18" s="544">
        <v>27396</v>
      </c>
      <c r="Q18" s="501" t="s">
        <v>278</v>
      </c>
      <c r="R18" s="543">
        <v>33224</v>
      </c>
      <c r="S18" s="543">
        <v>11452</v>
      </c>
      <c r="T18" s="543">
        <v>21772</v>
      </c>
      <c r="U18" s="533"/>
    </row>
    <row r="19" spans="1:23" s="532" customFormat="1" ht="20.25" customHeight="1">
      <c r="A19" s="500" t="s">
        <v>277</v>
      </c>
      <c r="B19" s="538">
        <v>0</v>
      </c>
      <c r="C19" s="538">
        <v>0</v>
      </c>
      <c r="D19" s="538">
        <v>0</v>
      </c>
      <c r="E19" s="497" t="s">
        <v>277</v>
      </c>
      <c r="F19" s="542">
        <v>0</v>
      </c>
      <c r="G19" s="541">
        <v>0</v>
      </c>
      <c r="H19" s="541">
        <v>0</v>
      </c>
      <c r="I19" s="495" t="s">
        <v>277</v>
      </c>
      <c r="J19" s="540">
        <v>0</v>
      </c>
      <c r="K19" s="535">
        <v>0</v>
      </c>
      <c r="L19" s="535">
        <v>0</v>
      </c>
      <c r="M19" s="493" t="s">
        <v>277</v>
      </c>
      <c r="N19" s="534">
        <v>0</v>
      </c>
      <c r="O19" s="539">
        <v>0</v>
      </c>
      <c r="P19" s="539">
        <v>0</v>
      </c>
      <c r="Q19" s="491" t="s">
        <v>277</v>
      </c>
      <c r="R19" s="489">
        <v>0</v>
      </c>
      <c r="S19" s="489">
        <v>0</v>
      </c>
      <c r="T19" s="489">
        <v>0</v>
      </c>
      <c r="U19" s="533"/>
    </row>
    <row r="20" spans="1:23" s="532" customFormat="1" ht="20.25" customHeight="1">
      <c r="A20" s="500" t="s">
        <v>274</v>
      </c>
      <c r="B20" s="538">
        <v>275</v>
      </c>
      <c r="C20" s="538">
        <v>275</v>
      </c>
      <c r="D20" s="538">
        <v>0</v>
      </c>
      <c r="E20" s="497" t="s">
        <v>274</v>
      </c>
      <c r="F20" s="537">
        <v>222</v>
      </c>
      <c r="G20" s="537">
        <v>222</v>
      </c>
      <c r="H20" s="537">
        <v>0</v>
      </c>
      <c r="I20" s="495" t="s">
        <v>274</v>
      </c>
      <c r="J20" s="536">
        <v>1102</v>
      </c>
      <c r="K20" s="536">
        <v>1102</v>
      </c>
      <c r="L20" s="535">
        <v>0</v>
      </c>
      <c r="M20" s="493" t="s">
        <v>274</v>
      </c>
      <c r="N20" s="534">
        <v>574</v>
      </c>
      <c r="O20" s="534">
        <v>0</v>
      </c>
      <c r="P20" s="534">
        <v>574</v>
      </c>
      <c r="Q20" s="491" t="s">
        <v>274</v>
      </c>
      <c r="R20" s="489">
        <v>543</v>
      </c>
      <c r="S20" s="489">
        <v>399</v>
      </c>
      <c r="T20" s="489">
        <v>144</v>
      </c>
      <c r="U20" s="533"/>
    </row>
    <row r="21" spans="1:23" s="456" customFormat="1" ht="21" customHeight="1">
      <c r="A21" s="480"/>
      <c r="B21" s="531" t="s">
        <v>264</v>
      </c>
      <c r="C21" s="531"/>
      <c r="D21" s="531"/>
      <c r="E21" s="448"/>
      <c r="F21" s="530" t="s">
        <v>264</v>
      </c>
      <c r="G21" s="530"/>
      <c r="H21" s="530"/>
      <c r="I21" s="477"/>
      <c r="J21" s="529" t="s">
        <v>264</v>
      </c>
      <c r="K21" s="529"/>
      <c r="L21" s="529"/>
      <c r="M21" s="467"/>
      <c r="N21" s="528" t="s">
        <v>264</v>
      </c>
      <c r="O21" s="528"/>
      <c r="P21" s="528"/>
      <c r="R21" s="527" t="s">
        <v>264</v>
      </c>
      <c r="S21" s="527"/>
      <c r="T21" s="527"/>
    </row>
    <row r="22" spans="1:23" s="456" customFormat="1" ht="21" customHeight="1">
      <c r="A22" s="524" t="s">
        <v>290</v>
      </c>
      <c r="B22" s="526">
        <f>B5/$B$5*100</f>
        <v>100</v>
      </c>
      <c r="C22" s="526">
        <f>C5/$C$5*100</f>
        <v>100</v>
      </c>
      <c r="D22" s="526">
        <f>D5/$D$5*100</f>
        <v>100</v>
      </c>
      <c r="E22" s="522" t="s">
        <v>290</v>
      </c>
      <c r="F22" s="496">
        <f>F5/F$5*100</f>
        <v>100</v>
      </c>
      <c r="G22" s="496">
        <f>G5/G$5*100</f>
        <v>100</v>
      </c>
      <c r="H22" s="496">
        <f>H5/H$5*100</f>
        <v>100</v>
      </c>
      <c r="I22" s="520" t="s">
        <v>290</v>
      </c>
      <c r="J22" s="494">
        <f>J5/J$5*100</f>
        <v>100</v>
      </c>
      <c r="K22" s="494">
        <f>K5/K$5*100</f>
        <v>100</v>
      </c>
      <c r="L22" s="494">
        <f>L5/L$5*100</f>
        <v>100</v>
      </c>
      <c r="M22" s="518" t="s">
        <v>290</v>
      </c>
      <c r="N22" s="492">
        <f>N5/N$5*100</f>
        <v>100</v>
      </c>
      <c r="O22" s="492">
        <f>O5/O$5*100</f>
        <v>100</v>
      </c>
      <c r="P22" s="492">
        <f>P5/P$5*100</f>
        <v>100</v>
      </c>
      <c r="Q22" s="517" t="s">
        <v>290</v>
      </c>
      <c r="R22" s="516">
        <f>R5/R$5*100</f>
        <v>100</v>
      </c>
      <c r="S22" s="516">
        <f>S5/S$5*100</f>
        <v>100</v>
      </c>
      <c r="T22" s="516">
        <f>T5/T$5*100</f>
        <v>100</v>
      </c>
      <c r="U22" s="525"/>
      <c r="V22" s="525"/>
      <c r="W22" s="525"/>
    </row>
    <row r="23" spans="1:23" s="456" customFormat="1" ht="9" customHeight="1">
      <c r="A23" s="524"/>
      <c r="B23" s="523"/>
      <c r="C23" s="523"/>
      <c r="D23" s="523"/>
      <c r="E23" s="522"/>
      <c r="F23" s="521"/>
      <c r="G23" s="521"/>
      <c r="H23" s="521"/>
      <c r="I23" s="520"/>
      <c r="J23" s="519"/>
      <c r="K23" s="519"/>
      <c r="L23" s="519"/>
      <c r="M23" s="518"/>
      <c r="N23" s="492"/>
      <c r="O23" s="492"/>
      <c r="P23" s="492"/>
      <c r="Q23" s="517"/>
      <c r="R23" s="516"/>
      <c r="S23" s="516"/>
      <c r="T23" s="516"/>
    </row>
    <row r="24" spans="1:23" s="456" customFormat="1" ht="20.25" customHeight="1">
      <c r="A24" s="515" t="s">
        <v>289</v>
      </c>
      <c r="B24" s="499">
        <f>B7*100/$B$5</f>
        <v>2.6421154544591299</v>
      </c>
      <c r="C24" s="499">
        <f>C7*100/$C$5</f>
        <v>0.71722400695759936</v>
      </c>
      <c r="D24" s="499">
        <f>D7*100/$D$5</f>
        <v>4.4436547982848884</v>
      </c>
      <c r="E24" s="514" t="s">
        <v>289</v>
      </c>
      <c r="F24" s="496">
        <f>F7/F$5*100</f>
        <v>3.3178487005741593</v>
      </c>
      <c r="G24" s="496">
        <f>G7/G$5*100</f>
        <v>1.7313088135490211</v>
      </c>
      <c r="H24" s="496">
        <f>H7/H$5*100</f>
        <v>4.8033696142888038</v>
      </c>
      <c r="I24" s="513" t="s">
        <v>289</v>
      </c>
      <c r="J24" s="494">
        <f>J7/J$5*100</f>
        <v>2.9778826897669139</v>
      </c>
      <c r="K24" s="494">
        <f>K7/K$5*100</f>
        <v>1.9937977046032629</v>
      </c>
      <c r="L24" s="494">
        <f>L7/L$5*100</f>
        <v>3.8993882642425071</v>
      </c>
      <c r="M24" s="512" t="s">
        <v>289</v>
      </c>
      <c r="N24" s="492">
        <f>N7/N$5*100</f>
        <v>2.5637351366471517</v>
      </c>
      <c r="O24" s="492">
        <f>O7/O$5*100</f>
        <v>1.0924171072965467</v>
      </c>
      <c r="P24" s="492">
        <f>P7/P$5*100</f>
        <v>3.9418024365881683</v>
      </c>
      <c r="Q24" s="511" t="s">
        <v>289</v>
      </c>
      <c r="R24" s="489">
        <v>2.9</v>
      </c>
      <c r="S24" s="489">
        <v>1.4</v>
      </c>
      <c r="T24" s="489">
        <v>4.3</v>
      </c>
      <c r="U24" s="489"/>
      <c r="V24" s="489"/>
      <c r="W24" s="489"/>
    </row>
    <row r="25" spans="1:23" s="456" customFormat="1" ht="20.25" customHeight="1">
      <c r="A25" s="480" t="s">
        <v>288</v>
      </c>
      <c r="B25" s="499">
        <f>B8*100/$B$5</f>
        <v>31.52433013447726</v>
      </c>
      <c r="C25" s="499">
        <f>C8*100/$C$5</f>
        <v>29.089892953000767</v>
      </c>
      <c r="D25" s="499">
        <f>D8*100/$D$5</f>
        <v>33.802762182266129</v>
      </c>
      <c r="E25" s="448" t="s">
        <v>288</v>
      </c>
      <c r="F25" s="496">
        <f>F8/F$5*100</f>
        <v>30.577088294734406</v>
      </c>
      <c r="G25" s="496">
        <f>G8/G$5*100</f>
        <v>28.719649929601005</v>
      </c>
      <c r="H25" s="496">
        <f>H8/H$5*100</f>
        <v>32.316258901100568</v>
      </c>
      <c r="I25" s="477" t="s">
        <v>288</v>
      </c>
      <c r="J25" s="494">
        <f>J8/J$5*100</f>
        <v>30.71641652020659</v>
      </c>
      <c r="K25" s="494">
        <f>K8/K$5*100</f>
        <v>27.92796902704659</v>
      </c>
      <c r="L25" s="494">
        <f>L8/L$5*100</f>
        <v>33.327542538608462</v>
      </c>
      <c r="M25" s="467" t="s">
        <v>288</v>
      </c>
      <c r="N25" s="492">
        <f>N8/N$5*100</f>
        <v>30.380864982112449</v>
      </c>
      <c r="O25" s="492">
        <f>O8/O$5*100</f>
        <v>28.349979351023467</v>
      </c>
      <c r="P25" s="492">
        <f>P8/P$5*100</f>
        <v>32.283035024410552</v>
      </c>
      <c r="Q25" s="456" t="s">
        <v>288</v>
      </c>
      <c r="R25" s="489">
        <v>30.8</v>
      </c>
      <c r="S25" s="489">
        <v>28.5</v>
      </c>
      <c r="T25" s="489">
        <v>32.9</v>
      </c>
      <c r="U25" s="489"/>
      <c r="V25" s="489"/>
      <c r="W25" s="489"/>
    </row>
    <row r="26" spans="1:23" s="456" customFormat="1" ht="20.25" customHeight="1">
      <c r="A26" s="510" t="s">
        <v>287</v>
      </c>
      <c r="B26" s="499">
        <f>B9*100/$B$5</f>
        <v>19.300379535805291</v>
      </c>
      <c r="C26" s="499">
        <f>C9*100/$C$5</f>
        <v>21.908237040306897</v>
      </c>
      <c r="D26" s="499">
        <f>D9*100/$D$5</f>
        <v>16.859640395138939</v>
      </c>
      <c r="E26" s="509" t="s">
        <v>287</v>
      </c>
      <c r="F26" s="496">
        <f>F9/F$5*100</f>
        <v>19.602379317337334</v>
      </c>
      <c r="G26" s="496">
        <f>G9/G$5*100</f>
        <v>21.349027075757423</v>
      </c>
      <c r="H26" s="496">
        <f>H9/H$5*100</f>
        <v>17.966945001915846</v>
      </c>
      <c r="I26" s="508" t="s">
        <v>287</v>
      </c>
      <c r="J26" s="494">
        <f>J9/J$5*100</f>
        <v>19.394304847767309</v>
      </c>
      <c r="K26" s="494">
        <f>K9/K$5*100</f>
        <v>22.383311587789649</v>
      </c>
      <c r="L26" s="494">
        <f>L9/L$5*100</f>
        <v>16.595373439808011</v>
      </c>
      <c r="M26" s="507" t="s">
        <v>287</v>
      </c>
      <c r="N26" s="492">
        <f>N9/N$5*100</f>
        <v>20.73783082155143</v>
      </c>
      <c r="O26" s="492">
        <f>O9/O$5*100</f>
        <v>24.774713070548472</v>
      </c>
      <c r="P26" s="492">
        <f>P9/P$5*100</f>
        <v>16.956802308286662</v>
      </c>
      <c r="Q26" s="506" t="s">
        <v>287</v>
      </c>
      <c r="R26" s="489">
        <v>19.8</v>
      </c>
      <c r="S26" s="489">
        <v>22.6</v>
      </c>
      <c r="T26" s="489">
        <v>17.100000000000001</v>
      </c>
      <c r="U26" s="489"/>
      <c r="V26" s="489"/>
      <c r="W26" s="489"/>
    </row>
    <row r="27" spans="1:23" s="456" customFormat="1" ht="20.25" customHeight="1">
      <c r="A27" s="510" t="s">
        <v>286</v>
      </c>
      <c r="B27" s="499">
        <f>B10*100/$B$5</f>
        <v>19.578056428173557</v>
      </c>
      <c r="C27" s="499">
        <f>C10*100/$C$5</f>
        <v>20.906816564189221</v>
      </c>
      <c r="D27" s="499">
        <f>D10*100/$D$5</f>
        <v>18.334446734418307</v>
      </c>
      <c r="E27" s="509" t="s">
        <v>286</v>
      </c>
      <c r="F27" s="496">
        <f>F10/F$5*100</f>
        <v>18.110407847985446</v>
      </c>
      <c r="G27" s="496">
        <f>G10/G$5*100</f>
        <v>19.203630359693282</v>
      </c>
      <c r="H27" s="496">
        <f>H10/H$5*100</f>
        <v>17.086793555166906</v>
      </c>
      <c r="I27" s="508" t="s">
        <v>286</v>
      </c>
      <c r="J27" s="494">
        <f>J10/J$5*100</f>
        <v>17.9501471954427</v>
      </c>
      <c r="K27" s="494">
        <f>K10/K$5*100</f>
        <v>20.920024046820334</v>
      </c>
      <c r="L27" s="494">
        <f>L10/L$5*100</f>
        <v>15.169129178390653</v>
      </c>
      <c r="M27" s="507" t="s">
        <v>286</v>
      </c>
      <c r="N27" s="492">
        <f>N10/N$5*100</f>
        <v>19.576587673538693</v>
      </c>
      <c r="O27" s="492">
        <f>O10/O$5*100</f>
        <v>20.423410561520253</v>
      </c>
      <c r="P27" s="492">
        <f>P10/P$5*100</f>
        <v>18.783435610225723</v>
      </c>
      <c r="Q27" s="506" t="s">
        <v>286</v>
      </c>
      <c r="R27" s="489">
        <v>18.8</v>
      </c>
      <c r="S27" s="489">
        <v>20.399999999999999</v>
      </c>
      <c r="T27" s="489">
        <v>17.3</v>
      </c>
      <c r="U27" s="489"/>
      <c r="V27" s="489"/>
      <c r="W27" s="489"/>
    </row>
    <row r="28" spans="1:23" s="456" customFormat="1" ht="20.25" customHeight="1">
      <c r="A28" s="480" t="s">
        <v>285</v>
      </c>
      <c r="B28" s="499">
        <f>B11*100/$B$5</f>
        <v>14.786575964429165</v>
      </c>
      <c r="C28" s="499">
        <f>C11*100/$C$5</f>
        <v>15.555681550111016</v>
      </c>
      <c r="D28" s="499">
        <f>D11*100/$D$5</f>
        <v>14.066756686328857</v>
      </c>
      <c r="E28" s="448" t="s">
        <v>285</v>
      </c>
      <c r="F28" s="496">
        <f>F11/F$5*100</f>
        <v>16.144248072829367</v>
      </c>
      <c r="G28" s="496">
        <f>G11/G$5*100</f>
        <v>15.942992007941411</v>
      </c>
      <c r="H28" s="496">
        <f>H11/H$5*100</f>
        <v>16.332689659358625</v>
      </c>
      <c r="I28" s="477" t="s">
        <v>285</v>
      </c>
      <c r="J28" s="494">
        <f>J11/J$5*100</f>
        <v>16.871710776275183</v>
      </c>
      <c r="K28" s="494">
        <f>K11/K$5*100</f>
        <v>15.200692613307462</v>
      </c>
      <c r="L28" s="494">
        <f>L11/L$5*100</f>
        <v>18.436466438072671</v>
      </c>
      <c r="M28" s="467" t="s">
        <v>285</v>
      </c>
      <c r="N28" s="492">
        <f>N11/N$5*100</f>
        <v>15.186997296010757</v>
      </c>
      <c r="O28" s="492">
        <f>O11/O$5*100</f>
        <v>14.392691784345541</v>
      </c>
      <c r="P28" s="492">
        <f>P11/P$5*100</f>
        <v>15.930960484086338</v>
      </c>
      <c r="Q28" s="456" t="s">
        <v>285</v>
      </c>
      <c r="R28" s="489">
        <v>15.7</v>
      </c>
      <c r="S28" s="489">
        <v>15.3</v>
      </c>
      <c r="T28" s="489">
        <v>16.2</v>
      </c>
      <c r="U28" s="489"/>
      <c r="V28" s="489"/>
      <c r="W28" s="489"/>
    </row>
    <row r="29" spans="1:23" s="456" customFormat="1" ht="20.25" customHeight="1">
      <c r="A29" s="500" t="s">
        <v>284</v>
      </c>
      <c r="B29" s="499">
        <f>B12*100/$B$5</f>
        <v>11.446230143385632</v>
      </c>
      <c r="C29" s="499">
        <f>C12*100/$C$5</f>
        <v>12.15980204455415</v>
      </c>
      <c r="D29" s="499">
        <f>D12*100/$D$5</f>
        <v>10.778385805320635</v>
      </c>
      <c r="E29" s="497" t="s">
        <v>284</v>
      </c>
      <c r="F29" s="496">
        <f>F12/F$5*100</f>
        <v>13.530114214677354</v>
      </c>
      <c r="G29" s="496">
        <f>G12/G$5*100</f>
        <v>12.720034844970272</v>
      </c>
      <c r="H29" s="496">
        <f>H12/H$5*100</f>
        <v>14.288613799408934</v>
      </c>
      <c r="I29" s="495" t="s">
        <v>284</v>
      </c>
      <c r="J29" s="494">
        <f>J12/J$5*100</f>
        <v>14.193807741426264</v>
      </c>
      <c r="K29" s="494">
        <f>K12/K$5*100</f>
        <v>11.238441660609341</v>
      </c>
      <c r="L29" s="494">
        <f>L12/L$5*100</f>
        <v>16.961237749146569</v>
      </c>
      <c r="M29" s="493" t="s">
        <v>284</v>
      </c>
      <c r="N29" s="492">
        <f>N12/N$5*100</f>
        <v>12.574629612362775</v>
      </c>
      <c r="O29" s="492">
        <f>O12/O$5*100</f>
        <v>10.768720301241679</v>
      </c>
      <c r="P29" s="492">
        <f>P12/P$5*100</f>
        <v>14.266082118666541</v>
      </c>
      <c r="Q29" s="491" t="s">
        <v>284</v>
      </c>
      <c r="R29" s="489">
        <v>12.9</v>
      </c>
      <c r="S29" s="489">
        <v>11.7</v>
      </c>
      <c r="T29" s="489">
        <v>14.1</v>
      </c>
      <c r="U29" s="489"/>
      <c r="V29" s="489"/>
      <c r="W29" s="489"/>
    </row>
    <row r="30" spans="1:23" s="456" customFormat="1" ht="20.25" customHeight="1">
      <c r="A30" s="500" t="s">
        <v>283</v>
      </c>
      <c r="B30" s="499">
        <f>B13*100/$B$5</f>
        <v>3.3403458210435324</v>
      </c>
      <c r="C30" s="499">
        <f>C13*100/$C$5</f>
        <v>3.395879505556866</v>
      </c>
      <c r="D30" s="499">
        <f>D13*100/$D$5</f>
        <v>3.2883708810082202</v>
      </c>
      <c r="E30" s="497" t="s">
        <v>283</v>
      </c>
      <c r="F30" s="496">
        <f>F13/F$5*100</f>
        <v>2.6141338581520128</v>
      </c>
      <c r="G30" s="496">
        <f>G13/G$5*100</f>
        <v>3.2229571629711415</v>
      </c>
      <c r="H30" s="496">
        <f>H13/H$5*100</f>
        <v>2.0440758599496949</v>
      </c>
      <c r="I30" s="495" t="s">
        <v>283</v>
      </c>
      <c r="J30" s="494">
        <f>J13/J$5*100</f>
        <v>2.6779030348489195</v>
      </c>
      <c r="K30" s="494">
        <f>K13/K$5*100</f>
        <v>3.96225095269812</v>
      </c>
      <c r="L30" s="494">
        <f>L13/L$5*100</f>
        <v>1.4752286889261019</v>
      </c>
      <c r="M30" s="493" t="s">
        <v>283</v>
      </c>
      <c r="N30" s="492">
        <f>N13/N$5*100</f>
        <v>2.6123676836479808</v>
      </c>
      <c r="O30" s="492">
        <f>O13/O$5*100</f>
        <v>3.6239714831038605</v>
      </c>
      <c r="P30" s="492">
        <f>P13/P$5*100</f>
        <v>1.6648783654197978</v>
      </c>
      <c r="Q30" s="491" t="s">
        <v>283</v>
      </c>
      <c r="R30" s="489">
        <v>2.8</v>
      </c>
      <c r="S30" s="489">
        <v>3.6</v>
      </c>
      <c r="T30" s="489">
        <v>2.1</v>
      </c>
      <c r="U30" s="489"/>
      <c r="V30" s="489"/>
      <c r="W30" s="489"/>
    </row>
    <row r="31" spans="1:23" s="456" customFormat="1" ht="20.25" customHeight="1">
      <c r="A31" s="505" t="s">
        <v>282</v>
      </c>
      <c r="B31" s="499" t="s">
        <v>209</v>
      </c>
      <c r="C31" s="499" t="s">
        <v>209</v>
      </c>
      <c r="D31" s="499" t="s">
        <v>209</v>
      </c>
      <c r="E31" s="504" t="s">
        <v>282</v>
      </c>
      <c r="F31" s="496">
        <f>F14/F$5*100</f>
        <v>0</v>
      </c>
      <c r="G31" s="496">
        <f>G14/G$5*100</f>
        <v>0</v>
      </c>
      <c r="H31" s="496">
        <f>H14/H$5*100</f>
        <v>0</v>
      </c>
      <c r="I31" s="503" t="s">
        <v>282</v>
      </c>
      <c r="J31" s="494">
        <f>J14/J$5*100</f>
        <v>0</v>
      </c>
      <c r="K31" s="494">
        <f>K14/K$5*100</f>
        <v>0</v>
      </c>
      <c r="L31" s="494">
        <f>L14/L$5*100</f>
        <v>0</v>
      </c>
      <c r="M31" s="502" t="s">
        <v>282</v>
      </c>
      <c r="N31" s="492">
        <f>N14/N$5*100</f>
        <v>0</v>
      </c>
      <c r="O31" s="492">
        <f>O14/O$5*100</f>
        <v>0</v>
      </c>
      <c r="P31" s="492">
        <f>P14/P$5*100</f>
        <v>0</v>
      </c>
      <c r="Q31" s="501" t="s">
        <v>282</v>
      </c>
      <c r="R31" s="489" t="s">
        <v>276</v>
      </c>
      <c r="S31" s="489" t="s">
        <v>275</v>
      </c>
      <c r="T31" s="489" t="s">
        <v>275</v>
      </c>
      <c r="U31" s="489"/>
      <c r="V31" s="489"/>
      <c r="W31" s="489"/>
    </row>
    <row r="32" spans="1:23" s="456" customFormat="1" ht="20.25" customHeight="1">
      <c r="A32" s="480" t="s">
        <v>281</v>
      </c>
      <c r="B32" s="499">
        <f>B15*100/$B$5</f>
        <v>12.155082030443138</v>
      </c>
      <c r="C32" s="499">
        <f>C15*100/$C$5</f>
        <v>11.794305338580557</v>
      </c>
      <c r="D32" s="499">
        <f>D15*100/$D$5</f>
        <v>12.492739203562884</v>
      </c>
      <c r="E32" s="448" t="s">
        <v>281</v>
      </c>
      <c r="F32" s="496">
        <f>F15/F$5*100</f>
        <v>12.237153910131006</v>
      </c>
      <c r="G32" s="496">
        <f>G15/G$5*100</f>
        <v>13.030904652411293</v>
      </c>
      <c r="H32" s="496">
        <f>H15/H$5*100</f>
        <v>11.493943268169247</v>
      </c>
      <c r="I32" s="477" t="s">
        <v>281</v>
      </c>
      <c r="J32" s="494">
        <f>J15/J$5*100</f>
        <v>12.03551319856555</v>
      </c>
      <c r="K32" s="494">
        <f>K15/K$5*100</f>
        <v>11.462486656143648</v>
      </c>
      <c r="L32" s="494">
        <f>L15/L$5*100</f>
        <v>12.572100140877696</v>
      </c>
      <c r="M32" s="467" t="s">
        <v>281</v>
      </c>
      <c r="N32" s="492">
        <f>N15/N$5*100</f>
        <v>11.525815490766686</v>
      </c>
      <c r="O32" s="492">
        <f>O15/O$5*100</f>
        <v>10.966788125265722</v>
      </c>
      <c r="P32" s="492">
        <f>P15/P$5*100</f>
        <v>12.049412236542361</v>
      </c>
      <c r="Q32" s="456" t="s">
        <v>281</v>
      </c>
      <c r="R32" s="489">
        <v>12</v>
      </c>
      <c r="S32" s="489">
        <v>11.8</v>
      </c>
      <c r="T32" s="489">
        <v>12.2</v>
      </c>
      <c r="U32" s="489"/>
      <c r="V32" s="489"/>
      <c r="W32" s="489"/>
    </row>
    <row r="33" spans="1:23" s="456" customFormat="1" ht="20.25" customHeight="1">
      <c r="A33" s="505" t="s">
        <v>280</v>
      </c>
      <c r="B33" s="499">
        <f>B16*100/$B$5</f>
        <v>6.0227936850410817</v>
      </c>
      <c r="C33" s="499">
        <f>C16*100/$C$5</f>
        <v>5.6625665563426839</v>
      </c>
      <c r="D33" s="499">
        <f>D16*100/$D$5</f>
        <v>6.3599365124487717</v>
      </c>
      <c r="E33" s="504" t="s">
        <v>280</v>
      </c>
      <c r="F33" s="496">
        <f>F16/F$5*100</f>
        <v>6.8325044058710986</v>
      </c>
      <c r="G33" s="496">
        <f>G16/G$5*100</f>
        <v>6.4407483565126666</v>
      </c>
      <c r="H33" s="496">
        <f>H16/H$5*100</f>
        <v>7.1993163651262755</v>
      </c>
      <c r="I33" s="503" t="s">
        <v>280</v>
      </c>
      <c r="J33" s="494">
        <f>J16/J$5*100</f>
        <v>6.5417527655829852</v>
      </c>
      <c r="K33" s="494">
        <f>K16/K$5*100</f>
        <v>5.5961573748820213</v>
      </c>
      <c r="L33" s="494">
        <f>L16/L$5*100</f>
        <v>7.4272163554826482</v>
      </c>
      <c r="M33" s="502" t="s">
        <v>280</v>
      </c>
      <c r="N33" s="492">
        <f>N16/N$5*100</f>
        <v>7.0436711438708759</v>
      </c>
      <c r="O33" s="492">
        <f>O16/O$5*100</f>
        <v>6.7885920239142541</v>
      </c>
      <c r="P33" s="492">
        <f>P16/P$5*100</f>
        <v>7.2825835931834835</v>
      </c>
      <c r="Q33" s="501" t="s">
        <v>280</v>
      </c>
      <c r="R33" s="489">
        <v>6.6</v>
      </c>
      <c r="S33" s="489">
        <v>6.1</v>
      </c>
      <c r="T33" s="489">
        <v>7.1</v>
      </c>
      <c r="U33" s="489"/>
      <c r="V33" s="489"/>
      <c r="W33" s="489"/>
    </row>
    <row r="34" spans="1:23" s="456" customFormat="1" ht="20.25" customHeight="1">
      <c r="A34" s="505" t="s">
        <v>279</v>
      </c>
      <c r="B34" s="499">
        <f>B17*100/$B$5</f>
        <v>4.7648532419132055</v>
      </c>
      <c r="C34" s="499">
        <f>C17*100/$C$5</f>
        <v>5.2231605441749851</v>
      </c>
      <c r="D34" s="499">
        <f>D17*100/$D$5</f>
        <v>4.3359154762750816</v>
      </c>
      <c r="E34" s="504" t="s">
        <v>279</v>
      </c>
      <c r="F34" s="496">
        <f>F17/F$5*100</f>
        <v>3.8841219165024974</v>
      </c>
      <c r="G34" s="496">
        <f>G17/G$5*100</f>
        <v>5.3817246234413458</v>
      </c>
      <c r="H34" s="496">
        <f>H17/H$5*100</f>
        <v>2.4818753295825733</v>
      </c>
      <c r="I34" s="503" t="s">
        <v>279</v>
      </c>
      <c r="J34" s="494">
        <f>J17/J$5*100</f>
        <v>3.6308862856988782</v>
      </c>
      <c r="K34" s="494">
        <f>K17/K$5*100</f>
        <v>4.2055577351788154</v>
      </c>
      <c r="L34" s="494">
        <f>L17/L$5*100</f>
        <v>3.0927590383863239</v>
      </c>
      <c r="M34" s="502" t="s">
        <v>279</v>
      </c>
      <c r="N34" s="492">
        <f>N17/N$5*100</f>
        <v>2.71964391749643</v>
      </c>
      <c r="O34" s="492">
        <f>O17/O$5*100</f>
        <v>3.3137802238612872</v>
      </c>
      <c r="P34" s="492">
        <f>P17/P$5*100</f>
        <v>2.163163401947712</v>
      </c>
      <c r="Q34" s="501" t="s">
        <v>279</v>
      </c>
      <c r="R34" s="489">
        <v>3.8</v>
      </c>
      <c r="S34" s="489">
        <v>4.5</v>
      </c>
      <c r="T34" s="489">
        <v>3</v>
      </c>
      <c r="U34" s="489"/>
      <c r="V34" s="489"/>
      <c r="W34" s="489"/>
    </row>
    <row r="35" spans="1:23" s="456" customFormat="1" ht="20.25" customHeight="1">
      <c r="A35" s="505" t="s">
        <v>278</v>
      </c>
      <c r="B35" s="499">
        <f>B18*100/$B$5</f>
        <v>1.3674351034888512</v>
      </c>
      <c r="C35" s="499">
        <f>C18*100/$C$5</f>
        <v>0.90857823806288773</v>
      </c>
      <c r="D35" s="499">
        <f>D18*100/$D$5</f>
        <v>1.7968872148390307</v>
      </c>
      <c r="E35" s="504" t="s">
        <v>278</v>
      </c>
      <c r="F35" s="496">
        <f>F18/F$5*100</f>
        <v>1.5205275877574091</v>
      </c>
      <c r="G35" s="496">
        <f>G18/G$5*100</f>
        <v>1.2084316724572794</v>
      </c>
      <c r="H35" s="496">
        <f>H18/H$5*100</f>
        <v>1.8127515734603989</v>
      </c>
      <c r="I35" s="503" t="s">
        <v>278</v>
      </c>
      <c r="J35" s="494">
        <f>J18/J$5*100</f>
        <v>1.8628741472836865</v>
      </c>
      <c r="K35" s="494">
        <f>K18/K$5*100</f>
        <v>1.6607715460828114</v>
      </c>
      <c r="L35" s="494">
        <f>L18/L$5*100</f>
        <v>2.052124747008722</v>
      </c>
      <c r="M35" s="502" t="s">
        <v>278</v>
      </c>
      <c r="N35" s="492">
        <f>N18/N$5*100</f>
        <v>1.7625495036143159</v>
      </c>
      <c r="O35" s="492">
        <f>O18/O$5*100</f>
        <v>0.86451734666232372</v>
      </c>
      <c r="P35" s="492">
        <f>P18/P$5*100</f>
        <v>2.6036652414111643</v>
      </c>
      <c r="Q35" s="501" t="s">
        <v>278</v>
      </c>
      <c r="R35" s="489">
        <v>1.6</v>
      </c>
      <c r="S35" s="489">
        <v>1.2</v>
      </c>
      <c r="T35" s="489">
        <v>2.1</v>
      </c>
      <c r="U35" s="489"/>
      <c r="V35" s="489"/>
      <c r="W35" s="489"/>
    </row>
    <row r="36" spans="1:23" s="456" customFormat="1" ht="20.25" customHeight="1">
      <c r="A36" s="500" t="s">
        <v>277</v>
      </c>
      <c r="B36" s="499" t="s">
        <v>209</v>
      </c>
      <c r="C36" s="499" t="s">
        <v>209</v>
      </c>
      <c r="D36" s="498" t="s">
        <v>209</v>
      </c>
      <c r="E36" s="497" t="s">
        <v>277</v>
      </c>
      <c r="F36" s="496">
        <f>F19/F$5*100</f>
        <v>0</v>
      </c>
      <c r="G36" s="496">
        <f>G19/G$5*100</f>
        <v>0</v>
      </c>
      <c r="H36" s="496">
        <f>H19/H$5*100</f>
        <v>0</v>
      </c>
      <c r="I36" s="495" t="s">
        <v>277</v>
      </c>
      <c r="J36" s="494">
        <f>J19/J$5*100</f>
        <v>0</v>
      </c>
      <c r="K36" s="494">
        <f>K19/K$5*100</f>
        <v>0</v>
      </c>
      <c r="L36" s="494">
        <f>L19/L$5*100</f>
        <v>0</v>
      </c>
      <c r="M36" s="493" t="s">
        <v>277</v>
      </c>
      <c r="N36" s="492">
        <f>N19/N$5*100</f>
        <v>0</v>
      </c>
      <c r="O36" s="492">
        <f>O19/O$5*100</f>
        <v>0</v>
      </c>
      <c r="P36" s="492">
        <f>P19/P$5*100</f>
        <v>0</v>
      </c>
      <c r="Q36" s="491" t="s">
        <v>277</v>
      </c>
      <c r="R36" s="489" t="s">
        <v>276</v>
      </c>
      <c r="S36" s="489" t="s">
        <v>275</v>
      </c>
      <c r="T36" s="489" t="s">
        <v>275</v>
      </c>
      <c r="U36" s="489"/>
      <c r="V36" s="489"/>
      <c r="W36" s="489"/>
    </row>
    <row r="37" spans="1:23" s="456" customFormat="1" ht="20.25" customHeight="1">
      <c r="A37" s="500" t="s">
        <v>274</v>
      </c>
      <c r="B37" s="499">
        <f>B20*100/$B$5</f>
        <v>1.346045221245782E-2</v>
      </c>
      <c r="C37" s="499">
        <f>C20*100/$C$5</f>
        <v>2.7842546853944074E-2</v>
      </c>
      <c r="D37" s="498" t="s">
        <v>209</v>
      </c>
      <c r="E37" s="497" t="s">
        <v>274</v>
      </c>
      <c r="F37" s="496">
        <f>F20/F$5*100</f>
        <v>1.0873856408277063E-2</v>
      </c>
      <c r="G37" s="496">
        <f>G20/G$5*100</f>
        <v>2.2487161046564629E-2</v>
      </c>
      <c r="H37" s="496">
        <f>H20/H$5*100</f>
        <v>0</v>
      </c>
      <c r="I37" s="495" t="s">
        <v>274</v>
      </c>
      <c r="J37" s="494">
        <f>J20/J$5*100</f>
        <v>5.4024771975752582E-2</v>
      </c>
      <c r="K37" s="494">
        <f>K20/K$5*100</f>
        <v>0.11171836428905252</v>
      </c>
      <c r="L37" s="494">
        <f>L20/L$5*100</f>
        <v>0</v>
      </c>
      <c r="M37" s="493" t="s">
        <v>274</v>
      </c>
      <c r="N37" s="492">
        <f>N20/N$5*100</f>
        <v>2.8168599372831536E-2</v>
      </c>
      <c r="O37" s="492">
        <f>O20/O$5*100</f>
        <v>0</v>
      </c>
      <c r="P37" s="492">
        <f>P20/P$5*100</f>
        <v>5.4551899860198878E-2</v>
      </c>
      <c r="Q37" s="491" t="s">
        <v>274</v>
      </c>
      <c r="R37" s="490">
        <v>0</v>
      </c>
      <c r="S37" s="490">
        <v>0</v>
      </c>
      <c r="T37" s="490">
        <v>0</v>
      </c>
      <c r="U37" s="489"/>
      <c r="V37" s="489"/>
      <c r="W37" s="489"/>
    </row>
    <row r="38" spans="1:23" s="456" customFormat="1" ht="5.25" customHeight="1">
      <c r="A38" s="488"/>
      <c r="B38" s="488"/>
      <c r="C38" s="488"/>
      <c r="D38" s="488"/>
      <c r="E38" s="487"/>
      <c r="F38" s="487"/>
      <c r="G38" s="487"/>
      <c r="H38" s="487"/>
      <c r="I38" s="486"/>
      <c r="J38" s="486"/>
      <c r="K38" s="486"/>
      <c r="L38" s="486"/>
      <c r="M38" s="485"/>
      <c r="N38" s="485"/>
      <c r="O38" s="485"/>
      <c r="P38" s="484">
        <v>0</v>
      </c>
      <c r="Q38" s="483"/>
      <c r="R38" s="482"/>
      <c r="S38" s="482"/>
      <c r="T38" s="482"/>
    </row>
    <row r="39" spans="1:23" s="456" customFormat="1" ht="15" customHeight="1">
      <c r="A39" s="481"/>
      <c r="B39" s="480"/>
      <c r="C39" s="480"/>
      <c r="D39" s="480"/>
      <c r="E39" s="472"/>
      <c r="F39" s="479"/>
      <c r="G39" s="479"/>
      <c r="H39" s="479"/>
      <c r="I39" s="478"/>
      <c r="J39" s="477"/>
      <c r="K39" s="477"/>
      <c r="L39" s="477"/>
      <c r="M39" s="476"/>
      <c r="N39" s="475"/>
      <c r="O39" s="467"/>
      <c r="P39" s="467"/>
      <c r="Q39" s="457"/>
    </row>
    <row r="40" spans="1:23" s="456" customFormat="1" ht="18.600000000000001" customHeight="1">
      <c r="A40" s="474" t="s">
        <v>273</v>
      </c>
      <c r="B40" s="473"/>
      <c r="C40" s="473"/>
      <c r="D40" s="473"/>
      <c r="E40" s="472"/>
      <c r="F40" s="471"/>
      <c r="G40" s="471"/>
      <c r="H40" s="471"/>
      <c r="I40" s="470" t="s">
        <v>273</v>
      </c>
      <c r="J40" s="469"/>
      <c r="K40" s="469"/>
      <c r="L40" s="469"/>
      <c r="M40" s="468"/>
      <c r="N40" s="467"/>
      <c r="O40" s="467"/>
      <c r="P40" s="467"/>
      <c r="Q40" s="466" t="s">
        <v>273</v>
      </c>
    </row>
    <row r="41" spans="1:23" s="456" customFormat="1" ht="15" customHeight="1">
      <c r="A41" s="463"/>
      <c r="B41" s="463"/>
      <c r="C41" s="463"/>
      <c r="D41" s="369"/>
      <c r="E41" s="465"/>
      <c r="F41" s="465"/>
      <c r="G41" s="464"/>
      <c r="H41" s="369"/>
      <c r="I41" s="465"/>
      <c r="J41" s="465"/>
      <c r="K41" s="464"/>
      <c r="L41" s="369"/>
      <c r="M41" s="459"/>
      <c r="N41" s="458"/>
      <c r="O41" s="458"/>
      <c r="P41" s="458"/>
      <c r="Q41" s="463"/>
    </row>
    <row r="42" spans="1:23" s="456" customFormat="1" ht="15" customHeight="1">
      <c r="A42" s="457"/>
      <c r="B42" s="461"/>
      <c r="C42" s="461"/>
      <c r="D42" s="461"/>
      <c r="E42" s="457"/>
      <c r="F42" s="461"/>
      <c r="G42" s="461"/>
      <c r="H42" s="461"/>
      <c r="I42" s="443"/>
      <c r="J42" s="462"/>
      <c r="K42" s="462"/>
      <c r="L42" s="462"/>
      <c r="M42" s="459"/>
      <c r="N42" s="458"/>
      <c r="O42" s="458"/>
      <c r="P42" s="458"/>
      <c r="Q42" s="457"/>
    </row>
    <row r="43" spans="1:23" s="341" customFormat="1" ht="36.6" customHeight="1">
      <c r="B43" s="341">
        <v>4</v>
      </c>
      <c r="F43" s="341">
        <v>3</v>
      </c>
      <c r="J43" s="341">
        <v>2</v>
      </c>
      <c r="N43" s="341">
        <v>1</v>
      </c>
      <c r="R43" s="341">
        <v>2560</v>
      </c>
    </row>
    <row r="44" spans="1:23" s="456" customFormat="1" ht="15" customHeight="1">
      <c r="A44" s="457"/>
      <c r="B44" s="461"/>
      <c r="C44" s="461"/>
      <c r="D44" s="461"/>
      <c r="E44" s="457"/>
      <c r="F44" s="461"/>
      <c r="G44" s="461"/>
      <c r="H44" s="461"/>
      <c r="I44" s="443"/>
      <c r="J44" s="460"/>
      <c r="K44" s="460"/>
      <c r="L44" s="460"/>
      <c r="M44" s="459"/>
      <c r="N44" s="458"/>
      <c r="O44" s="458"/>
      <c r="P44" s="458"/>
      <c r="Q44" s="457"/>
    </row>
    <row r="45" spans="1:23" s="456" customFormat="1" ht="15" customHeight="1">
      <c r="A45" s="457"/>
      <c r="B45" s="461"/>
      <c r="C45" s="461"/>
      <c r="D45" s="461"/>
      <c r="E45" s="457"/>
      <c r="F45" s="461"/>
      <c r="G45" s="461"/>
      <c r="H45" s="461"/>
      <c r="I45" s="443"/>
      <c r="J45" s="460"/>
      <c r="K45" s="460"/>
      <c r="L45" s="460"/>
      <c r="M45" s="459"/>
      <c r="N45" s="458"/>
      <c r="O45" s="458"/>
      <c r="P45" s="458"/>
      <c r="Q45" s="457"/>
    </row>
    <row r="46" spans="1:23" s="456" customFormat="1" ht="15" customHeight="1">
      <c r="A46" s="457"/>
      <c r="B46" s="461"/>
      <c r="C46" s="461"/>
      <c r="D46" s="461"/>
      <c r="E46" s="457"/>
      <c r="F46" s="461"/>
      <c r="G46" s="461"/>
      <c r="H46" s="461"/>
      <c r="I46" s="443"/>
      <c r="J46" s="460"/>
      <c r="K46" s="460"/>
      <c r="L46" s="460"/>
      <c r="M46" s="459"/>
      <c r="N46" s="458"/>
      <c r="O46" s="458"/>
      <c r="P46" s="458"/>
      <c r="Q46" s="457"/>
    </row>
    <row r="47" spans="1:23" s="456" customFormat="1" ht="15" customHeight="1">
      <c r="A47" s="457"/>
      <c r="B47" s="461"/>
      <c r="C47" s="461"/>
      <c r="D47" s="461"/>
      <c r="E47" s="457"/>
      <c r="F47" s="461"/>
      <c r="G47" s="461"/>
      <c r="H47" s="461"/>
      <c r="I47" s="443"/>
      <c r="J47" s="460"/>
      <c r="K47" s="460"/>
      <c r="L47" s="460"/>
      <c r="M47" s="459"/>
      <c r="N47" s="458"/>
      <c r="O47" s="458"/>
      <c r="P47" s="458"/>
      <c r="Q47" s="457"/>
    </row>
    <row r="48" spans="1:23" s="456" customFormat="1" ht="15" customHeight="1">
      <c r="A48" s="457"/>
      <c r="B48" s="461"/>
      <c r="C48" s="461"/>
      <c r="D48" s="461"/>
      <c r="E48" s="457"/>
      <c r="F48" s="461"/>
      <c r="G48" s="461"/>
      <c r="H48" s="461"/>
      <c r="I48" s="443"/>
      <c r="J48" s="460"/>
      <c r="K48" s="460"/>
      <c r="L48" s="460"/>
      <c r="M48" s="459"/>
      <c r="N48" s="458"/>
      <c r="O48" s="458"/>
      <c r="P48" s="458"/>
      <c r="Q48" s="457"/>
    </row>
    <row r="49" spans="2:16" s="456" customFormat="1" ht="15" customHeight="1">
      <c r="B49" s="461"/>
      <c r="C49" s="461"/>
      <c r="D49" s="461"/>
      <c r="F49" s="461"/>
      <c r="G49" s="461"/>
      <c r="H49" s="461"/>
      <c r="M49" s="459"/>
      <c r="N49" s="458"/>
      <c r="O49" s="458"/>
      <c r="P49" s="458"/>
    </row>
    <row r="50" spans="2:16" s="456" customFormat="1" ht="15" customHeight="1">
      <c r="B50" s="461"/>
      <c r="C50" s="461"/>
      <c r="D50" s="461"/>
      <c r="F50" s="461"/>
      <c r="G50" s="461"/>
      <c r="H50" s="461"/>
      <c r="M50" s="459"/>
      <c r="N50" s="458"/>
      <c r="O50" s="458"/>
      <c r="P50" s="458"/>
    </row>
    <row r="51" spans="2:16" s="456" customFormat="1" ht="15" customHeight="1">
      <c r="B51" s="461"/>
      <c r="C51" s="461"/>
      <c r="D51" s="461"/>
      <c r="F51" s="461"/>
      <c r="G51" s="461"/>
      <c r="H51" s="461"/>
      <c r="M51" s="459"/>
      <c r="N51" s="458"/>
      <c r="O51" s="458"/>
      <c r="P51" s="458"/>
    </row>
    <row r="52" spans="2:16" s="456" customFormat="1" ht="15" customHeight="1">
      <c r="B52" s="461"/>
      <c r="C52" s="461"/>
      <c r="D52" s="461"/>
      <c r="F52" s="461"/>
      <c r="G52" s="461"/>
      <c r="H52" s="461"/>
      <c r="M52" s="459"/>
      <c r="N52" s="458"/>
      <c r="O52" s="458"/>
      <c r="P52" s="458"/>
    </row>
    <row r="53" spans="2:16" s="456" customFormat="1" ht="15" customHeight="1">
      <c r="B53" s="461"/>
      <c r="C53" s="461"/>
      <c r="D53" s="461"/>
      <c r="F53" s="461"/>
      <c r="G53" s="461"/>
      <c r="H53" s="461"/>
      <c r="M53" s="459"/>
      <c r="N53" s="458"/>
      <c r="O53" s="458"/>
      <c r="P53" s="458"/>
    </row>
    <row r="54" spans="2:16" s="456" customFormat="1" ht="15" customHeight="1">
      <c r="B54" s="461"/>
      <c r="C54" s="461"/>
      <c r="D54" s="461"/>
      <c r="F54" s="461"/>
      <c r="G54" s="461"/>
      <c r="H54" s="461"/>
      <c r="M54" s="459"/>
      <c r="N54" s="458"/>
      <c r="O54" s="458"/>
      <c r="P54" s="458"/>
    </row>
    <row r="55" spans="2:16" s="456" customFormat="1" ht="15" customHeight="1">
      <c r="B55" s="461"/>
      <c r="C55" s="461"/>
      <c r="D55" s="461"/>
      <c r="F55" s="461"/>
      <c r="G55" s="461"/>
      <c r="H55" s="461"/>
      <c r="M55" s="459"/>
      <c r="N55" s="458"/>
      <c r="O55" s="458"/>
      <c r="P55" s="458"/>
    </row>
    <row r="56" spans="2:16" s="456" customFormat="1" ht="15" customHeight="1">
      <c r="B56" s="461"/>
      <c r="C56" s="461"/>
      <c r="D56" s="461"/>
      <c r="F56" s="461"/>
      <c r="G56" s="461"/>
      <c r="H56" s="461"/>
      <c r="M56" s="459"/>
      <c r="N56" s="458"/>
      <c r="O56" s="458"/>
      <c r="P56" s="458"/>
    </row>
    <row r="57" spans="2:16" s="456" customFormat="1" ht="15" customHeight="1">
      <c r="B57" s="461"/>
      <c r="C57" s="461"/>
      <c r="D57" s="461"/>
      <c r="F57" s="461"/>
      <c r="G57" s="461"/>
      <c r="H57" s="461"/>
      <c r="M57" s="459"/>
      <c r="N57" s="458"/>
      <c r="O57" s="458"/>
      <c r="P57" s="458"/>
    </row>
    <row r="58" spans="2:16" s="456" customFormat="1" ht="15" customHeight="1">
      <c r="B58" s="461"/>
      <c r="C58" s="461"/>
      <c r="D58" s="461"/>
      <c r="F58" s="461"/>
      <c r="G58" s="461"/>
      <c r="H58" s="461"/>
      <c r="M58" s="459"/>
      <c r="N58" s="458"/>
      <c r="O58" s="458"/>
      <c r="P58" s="458"/>
    </row>
    <row r="59" spans="2:16" s="456" customFormat="1" ht="15" customHeight="1">
      <c r="B59" s="461"/>
      <c r="C59" s="461"/>
      <c r="D59" s="461"/>
      <c r="F59" s="461"/>
      <c r="G59" s="461"/>
      <c r="H59" s="461"/>
      <c r="M59" s="459"/>
      <c r="N59" s="458"/>
      <c r="O59" s="458"/>
      <c r="P59" s="458"/>
    </row>
    <row r="60" spans="2:16" s="456" customFormat="1" ht="15" customHeight="1">
      <c r="B60" s="461"/>
      <c r="C60" s="461"/>
      <c r="D60" s="461"/>
      <c r="F60" s="461"/>
      <c r="G60" s="461"/>
      <c r="H60" s="461"/>
      <c r="M60" s="459"/>
      <c r="N60" s="458"/>
      <c r="O60" s="458"/>
      <c r="P60" s="458"/>
    </row>
    <row r="61" spans="2:16" s="456" customFormat="1" ht="15" customHeight="1">
      <c r="B61" s="461"/>
      <c r="C61" s="461"/>
      <c r="D61" s="461"/>
      <c r="F61" s="461"/>
      <c r="G61" s="461"/>
      <c r="H61" s="461"/>
      <c r="M61" s="459"/>
      <c r="N61" s="458"/>
      <c r="O61" s="458"/>
      <c r="P61" s="458"/>
    </row>
    <row r="62" spans="2:16" s="456" customFormat="1" ht="15" customHeight="1">
      <c r="B62" s="461"/>
      <c r="C62" s="461"/>
      <c r="D62" s="461"/>
      <c r="F62" s="461"/>
      <c r="G62" s="461"/>
      <c r="H62" s="461"/>
      <c r="M62" s="459"/>
      <c r="N62" s="458"/>
      <c r="O62" s="458"/>
      <c r="P62" s="458"/>
    </row>
    <row r="63" spans="2:16" s="456" customFormat="1" ht="15" customHeight="1">
      <c r="B63" s="461"/>
      <c r="C63" s="461"/>
      <c r="D63" s="461"/>
      <c r="F63" s="461"/>
      <c r="G63" s="461"/>
      <c r="H63" s="461"/>
      <c r="M63" s="459"/>
      <c r="N63" s="458"/>
      <c r="O63" s="458"/>
      <c r="P63" s="458"/>
    </row>
    <row r="64" spans="2:16" s="456" customFormat="1" ht="15" customHeight="1">
      <c r="M64" s="459"/>
      <c r="N64" s="458"/>
      <c r="O64" s="458"/>
      <c r="P64" s="458"/>
    </row>
    <row r="65" spans="9:16" s="456" customFormat="1" ht="15" customHeight="1">
      <c r="I65" s="443"/>
      <c r="J65" s="460"/>
      <c r="K65" s="460"/>
      <c r="L65" s="460"/>
      <c r="M65" s="459"/>
      <c r="N65" s="458"/>
      <c r="O65" s="458"/>
      <c r="P65" s="458"/>
    </row>
    <row r="66" spans="9:16" s="456" customFormat="1" ht="15" customHeight="1">
      <c r="I66" s="443"/>
      <c r="J66" s="460"/>
      <c r="K66" s="460"/>
      <c r="L66" s="460"/>
      <c r="M66" s="459"/>
      <c r="N66" s="458"/>
      <c r="O66" s="458"/>
      <c r="P66" s="458"/>
    </row>
    <row r="67" spans="9:16" s="456" customFormat="1" ht="15" customHeight="1">
      <c r="I67" s="443"/>
      <c r="J67" s="460"/>
      <c r="K67" s="460"/>
      <c r="L67" s="460"/>
      <c r="M67" s="459"/>
      <c r="N67" s="458"/>
      <c r="O67" s="458"/>
      <c r="P67" s="458"/>
    </row>
    <row r="68" spans="9:16" s="456" customFormat="1" ht="15" customHeight="1">
      <c r="I68" s="443"/>
      <c r="J68" s="460"/>
      <c r="K68" s="460"/>
      <c r="L68" s="460"/>
      <c r="M68" s="459"/>
      <c r="N68" s="458"/>
      <c r="O68" s="458"/>
      <c r="P68" s="458"/>
    </row>
    <row r="69" spans="9:16" s="456" customFormat="1" ht="15" customHeight="1">
      <c r="I69" s="443"/>
      <c r="J69" s="460"/>
      <c r="K69" s="460"/>
      <c r="L69" s="460"/>
      <c r="M69" s="459"/>
      <c r="N69" s="458"/>
      <c r="O69" s="458"/>
      <c r="P69" s="458"/>
    </row>
    <row r="70" spans="9:16" s="456" customFormat="1" ht="15" customHeight="1">
      <c r="I70" s="443"/>
      <c r="J70" s="460"/>
      <c r="K70" s="460"/>
      <c r="L70" s="460"/>
      <c r="M70" s="459"/>
      <c r="N70" s="458"/>
      <c r="O70" s="458"/>
      <c r="P70" s="458"/>
    </row>
    <row r="71" spans="9:16" s="456" customFormat="1" ht="15" customHeight="1">
      <c r="I71" s="443"/>
      <c r="J71" s="460"/>
      <c r="K71" s="460"/>
      <c r="L71" s="460"/>
      <c r="M71" s="459"/>
      <c r="N71" s="458"/>
      <c r="O71" s="458"/>
      <c r="P71" s="458"/>
    </row>
    <row r="72" spans="9:16" s="456" customFormat="1" ht="15" customHeight="1">
      <c r="I72" s="443"/>
      <c r="J72" s="460"/>
      <c r="K72" s="460"/>
      <c r="L72" s="460"/>
      <c r="M72" s="459"/>
      <c r="N72" s="458"/>
      <c r="O72" s="458"/>
      <c r="P72" s="458"/>
    </row>
    <row r="73" spans="9:16" s="456" customFormat="1" ht="15" customHeight="1">
      <c r="I73" s="443"/>
      <c r="J73" s="460"/>
      <c r="K73" s="460"/>
      <c r="L73" s="460"/>
      <c r="M73" s="459"/>
      <c r="N73" s="458"/>
      <c r="O73" s="458"/>
      <c r="P73" s="458"/>
    </row>
    <row r="74" spans="9:16" s="456" customFormat="1" ht="15" customHeight="1">
      <c r="I74" s="443"/>
      <c r="J74" s="460"/>
      <c r="K74" s="460"/>
      <c r="L74" s="460"/>
      <c r="M74" s="459"/>
      <c r="N74" s="458"/>
      <c r="O74" s="458"/>
      <c r="P74" s="458"/>
    </row>
    <row r="75" spans="9:16" s="456" customFormat="1" ht="15" customHeight="1">
      <c r="I75" s="443"/>
      <c r="J75" s="460"/>
      <c r="K75" s="460"/>
      <c r="L75" s="460"/>
      <c r="M75" s="459"/>
      <c r="N75" s="458"/>
      <c r="O75" s="458"/>
      <c r="P75" s="458"/>
    </row>
    <row r="76" spans="9:16" s="456" customFormat="1" ht="15" customHeight="1">
      <c r="I76" s="443"/>
      <c r="J76" s="460"/>
      <c r="K76" s="460"/>
      <c r="L76" s="460"/>
      <c r="M76" s="459"/>
      <c r="N76" s="458"/>
      <c r="O76" s="458"/>
      <c r="P76" s="458"/>
    </row>
    <row r="77" spans="9:16" s="456" customFormat="1" ht="15" customHeight="1">
      <c r="I77" s="443"/>
      <c r="J77" s="460"/>
      <c r="K77" s="460"/>
      <c r="L77" s="460"/>
      <c r="M77" s="459"/>
      <c r="N77" s="458"/>
      <c r="O77" s="458"/>
      <c r="P77" s="458"/>
    </row>
    <row r="78" spans="9:16" s="456" customFormat="1" ht="15" customHeight="1">
      <c r="I78" s="443"/>
      <c r="J78" s="460"/>
      <c r="K78" s="460"/>
      <c r="L78" s="460"/>
      <c r="M78" s="459"/>
      <c r="N78" s="458"/>
      <c r="O78" s="458"/>
      <c r="P78" s="458"/>
    </row>
    <row r="79" spans="9:16" s="456" customFormat="1" ht="15" customHeight="1">
      <c r="I79" s="443"/>
      <c r="J79" s="460"/>
      <c r="K79" s="460"/>
      <c r="L79" s="460"/>
      <c r="M79" s="459"/>
      <c r="N79" s="458"/>
      <c r="O79" s="458"/>
      <c r="P79" s="458"/>
    </row>
    <row r="80" spans="9:16" s="456" customFormat="1" ht="15" customHeight="1">
      <c r="I80" s="443"/>
      <c r="J80" s="460"/>
      <c r="K80" s="460"/>
      <c r="L80" s="460"/>
      <c r="M80" s="459"/>
      <c r="N80" s="458"/>
      <c r="O80" s="458"/>
      <c r="P80" s="458"/>
    </row>
    <row r="81" spans="9:16" s="456" customFormat="1" ht="15" customHeight="1">
      <c r="I81" s="443"/>
      <c r="J81" s="460"/>
      <c r="K81" s="460"/>
      <c r="L81" s="460"/>
      <c r="M81" s="459"/>
      <c r="N81" s="458"/>
      <c r="O81" s="458"/>
      <c r="P81" s="458"/>
    </row>
    <row r="82" spans="9:16" s="456" customFormat="1" ht="15" customHeight="1">
      <c r="I82" s="460"/>
      <c r="J82" s="460"/>
      <c r="K82" s="460"/>
      <c r="L82" s="460"/>
      <c r="M82" s="459"/>
      <c r="N82" s="458"/>
      <c r="O82" s="458"/>
      <c r="P82" s="458"/>
    </row>
    <row r="83" spans="9:16" s="456" customFormat="1" ht="15" customHeight="1">
      <c r="I83" s="460"/>
      <c r="J83" s="460"/>
      <c r="K83" s="460"/>
      <c r="L83" s="460"/>
      <c r="M83" s="459"/>
      <c r="N83" s="458"/>
      <c r="O83" s="458"/>
      <c r="P83" s="458"/>
    </row>
    <row r="84" spans="9:16" s="456" customFormat="1" ht="15" customHeight="1">
      <c r="I84" s="460"/>
      <c r="J84" s="460"/>
      <c r="K84" s="460"/>
      <c r="L84" s="460"/>
      <c r="M84" s="459"/>
      <c r="N84" s="458"/>
      <c r="O84" s="458"/>
      <c r="P84" s="458"/>
    </row>
    <row r="85" spans="9:16" s="456" customFormat="1" ht="15" customHeight="1">
      <c r="I85" s="460"/>
      <c r="J85" s="460"/>
      <c r="K85" s="460"/>
      <c r="L85" s="460"/>
      <c r="M85" s="459"/>
      <c r="N85" s="458"/>
      <c r="O85" s="458"/>
      <c r="P85" s="458"/>
    </row>
    <row r="86" spans="9:16" s="456" customFormat="1" ht="15" customHeight="1">
      <c r="I86" s="460"/>
      <c r="J86" s="460"/>
      <c r="K86" s="460"/>
      <c r="L86" s="460"/>
      <c r="M86" s="459"/>
      <c r="N86" s="458"/>
      <c r="O86" s="458"/>
      <c r="P86" s="458"/>
    </row>
    <row r="87" spans="9:16" s="456" customFormat="1" ht="15" customHeight="1">
      <c r="I87" s="460"/>
      <c r="J87" s="460"/>
      <c r="K87" s="460"/>
      <c r="L87" s="460"/>
      <c r="M87" s="459"/>
      <c r="N87" s="458"/>
      <c r="O87" s="458"/>
      <c r="P87" s="458"/>
    </row>
    <row r="88" spans="9:16" s="456" customFormat="1" ht="15" customHeight="1">
      <c r="I88" s="460"/>
      <c r="J88" s="460"/>
      <c r="K88" s="460"/>
      <c r="L88" s="460"/>
      <c r="M88" s="459"/>
      <c r="N88" s="458"/>
      <c r="O88" s="458"/>
      <c r="P88" s="458"/>
    </row>
    <row r="89" spans="9:16" s="456" customFormat="1" ht="15" customHeight="1">
      <c r="I89" s="460"/>
      <c r="J89" s="460"/>
      <c r="K89" s="460"/>
      <c r="L89" s="460"/>
      <c r="M89" s="459"/>
      <c r="N89" s="458"/>
      <c r="O89" s="458"/>
      <c r="P89" s="458"/>
    </row>
    <row r="90" spans="9:16" s="456" customFormat="1" ht="15" customHeight="1">
      <c r="I90" s="460"/>
      <c r="J90" s="460"/>
      <c r="K90" s="460"/>
      <c r="L90" s="460"/>
      <c r="M90" s="459"/>
      <c r="N90" s="458"/>
      <c r="O90" s="458"/>
      <c r="P90" s="458"/>
    </row>
    <row r="91" spans="9:16" s="456" customFormat="1" ht="15" customHeight="1">
      <c r="I91" s="460"/>
      <c r="J91" s="460"/>
      <c r="K91" s="460"/>
      <c r="L91" s="460"/>
      <c r="M91" s="459"/>
      <c r="N91" s="458"/>
      <c r="O91" s="458"/>
      <c r="P91" s="458"/>
    </row>
    <row r="92" spans="9:16" s="456" customFormat="1" ht="15" customHeight="1">
      <c r="I92" s="460"/>
      <c r="J92" s="460"/>
      <c r="K92" s="460"/>
      <c r="L92" s="460"/>
      <c r="M92" s="459"/>
      <c r="N92" s="458"/>
      <c r="O92" s="458"/>
      <c r="P92" s="458"/>
    </row>
    <row r="93" spans="9:16" s="456" customFormat="1" ht="15" customHeight="1">
      <c r="I93" s="460"/>
      <c r="J93" s="460"/>
      <c r="K93" s="460"/>
      <c r="L93" s="460"/>
      <c r="M93" s="459"/>
      <c r="N93" s="458"/>
      <c r="O93" s="458"/>
      <c r="P93" s="458"/>
    </row>
    <row r="94" spans="9:16" s="456" customFormat="1" ht="15" customHeight="1">
      <c r="I94" s="460"/>
      <c r="J94" s="460"/>
      <c r="K94" s="460"/>
      <c r="L94" s="460"/>
      <c r="M94" s="459"/>
      <c r="N94" s="458"/>
      <c r="O94" s="458"/>
      <c r="P94" s="458"/>
    </row>
    <row r="95" spans="9:16" s="456" customFormat="1" ht="15" customHeight="1">
      <c r="I95" s="460"/>
      <c r="J95" s="460"/>
      <c r="K95" s="460"/>
      <c r="L95" s="460"/>
      <c r="M95" s="459"/>
      <c r="N95" s="458"/>
      <c r="O95" s="458"/>
      <c r="P95" s="458"/>
    </row>
    <row r="96" spans="9:16" s="456" customFormat="1" ht="15" customHeight="1">
      <c r="I96" s="460"/>
      <c r="J96" s="460"/>
      <c r="K96" s="460"/>
      <c r="L96" s="460"/>
      <c r="M96" s="459"/>
      <c r="N96" s="458"/>
      <c r="O96" s="458"/>
      <c r="P96" s="458"/>
    </row>
    <row r="97" spans="9:16" s="456" customFormat="1" ht="15" customHeight="1">
      <c r="I97" s="460"/>
      <c r="J97" s="460"/>
      <c r="K97" s="460"/>
      <c r="L97" s="460"/>
      <c r="M97" s="459"/>
      <c r="N97" s="458"/>
      <c r="O97" s="458"/>
      <c r="P97" s="458"/>
    </row>
    <row r="98" spans="9:16" s="456" customFormat="1" ht="15" customHeight="1">
      <c r="I98" s="460"/>
      <c r="J98" s="460"/>
      <c r="K98" s="460"/>
      <c r="L98" s="460"/>
      <c r="M98" s="459"/>
      <c r="N98" s="458"/>
      <c r="O98" s="458"/>
      <c r="P98" s="458"/>
    </row>
    <row r="99" spans="9:16" s="456" customFormat="1" ht="15" customHeight="1">
      <c r="I99" s="460"/>
      <c r="J99" s="460"/>
      <c r="K99" s="460"/>
      <c r="L99" s="460"/>
      <c r="M99" s="459"/>
      <c r="N99" s="458"/>
      <c r="O99" s="458"/>
      <c r="P99" s="458"/>
    </row>
    <row r="100" spans="9:16" s="456" customFormat="1" ht="15" customHeight="1">
      <c r="I100" s="460"/>
      <c r="J100" s="460"/>
      <c r="K100" s="460"/>
      <c r="L100" s="460"/>
      <c r="M100" s="459"/>
      <c r="N100" s="458"/>
      <c r="O100" s="458"/>
      <c r="P100" s="458"/>
    </row>
    <row r="101" spans="9:16" s="456" customFormat="1" ht="15" customHeight="1">
      <c r="I101" s="460"/>
      <c r="J101" s="460"/>
      <c r="K101" s="460"/>
      <c r="L101" s="460"/>
      <c r="M101" s="459"/>
      <c r="N101" s="458"/>
      <c r="O101" s="458"/>
      <c r="P101" s="458"/>
    </row>
    <row r="102" spans="9:16" s="456" customFormat="1" ht="15" customHeight="1">
      <c r="I102" s="460"/>
      <c r="J102" s="460"/>
      <c r="K102" s="460"/>
      <c r="L102" s="460"/>
      <c r="M102" s="459"/>
      <c r="N102" s="458"/>
      <c r="O102" s="458"/>
      <c r="P102" s="458"/>
    </row>
    <row r="103" spans="9:16" s="456" customFormat="1" ht="15" customHeight="1">
      <c r="I103" s="460"/>
      <c r="J103" s="460"/>
      <c r="K103" s="460"/>
      <c r="L103" s="460"/>
      <c r="M103" s="459"/>
      <c r="N103" s="458"/>
      <c r="O103" s="458"/>
      <c r="P103" s="458"/>
    </row>
    <row r="104" spans="9:16" s="456" customFormat="1" ht="15" customHeight="1">
      <c r="I104" s="460"/>
      <c r="J104" s="460"/>
      <c r="K104" s="460"/>
      <c r="L104" s="460"/>
      <c r="M104" s="459"/>
      <c r="N104" s="458"/>
      <c r="O104" s="458"/>
      <c r="P104" s="458"/>
    </row>
    <row r="65536" spans="9:16" s="456" customFormat="1" ht="26.25" customHeight="1">
      <c r="I65536" s="460"/>
      <c r="J65536" s="460"/>
      <c r="K65536" s="460"/>
      <c r="L65536" s="460"/>
      <c r="M65536" s="458"/>
      <c r="N65536" s="458"/>
      <c r="O65536" s="458"/>
      <c r="P65536" s="458"/>
    </row>
  </sheetData>
  <sheetProtection selectLockedCells="1" selectUnlockedCells="1"/>
  <mergeCells count="10">
    <mergeCell ref="R21:T21"/>
    <mergeCell ref="R4:T4"/>
    <mergeCell ref="B4:D4"/>
    <mergeCell ref="B21:D21"/>
    <mergeCell ref="J4:L4"/>
    <mergeCell ref="J21:L21"/>
    <mergeCell ref="N4:P4"/>
    <mergeCell ref="N21:P21"/>
    <mergeCell ref="F4:H4"/>
    <mergeCell ref="F21:H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57"/>
  <sheetViews>
    <sheetView topLeftCell="E1" zoomScale="60" zoomScaleNormal="60" workbookViewId="0">
      <selection activeCell="T20" sqref="T20"/>
    </sheetView>
  </sheetViews>
  <sheetFormatPr defaultColWidth="9.125" defaultRowHeight="18" customHeight="1"/>
  <cols>
    <col min="1" max="1" width="41.125" style="532" customWidth="1"/>
    <col min="2" max="4" width="15.75" style="532" customWidth="1"/>
    <col min="5" max="5" width="31.875" style="532" customWidth="1"/>
    <col min="6" max="8" width="15" style="532" customWidth="1"/>
    <col min="9" max="9" width="41.25" style="532" customWidth="1"/>
    <col min="10" max="12" width="15.75" style="532" customWidth="1"/>
    <col min="13" max="13" width="41.25" style="532" customWidth="1"/>
    <col min="14" max="16" width="15.75" style="532" customWidth="1"/>
    <col min="17" max="17" width="2.875" style="532" customWidth="1"/>
    <col min="18" max="18" width="41.125" style="532" customWidth="1"/>
    <col min="19" max="19" width="12.5" style="532" customWidth="1"/>
    <col min="20" max="16384" width="9.125" style="532"/>
  </cols>
  <sheetData>
    <row r="1" spans="1:22" s="443" customFormat="1" ht="30.75" customHeight="1">
      <c r="A1" s="451" t="s">
        <v>311</v>
      </c>
      <c r="B1" s="450"/>
      <c r="C1" s="450"/>
      <c r="D1" s="450"/>
      <c r="E1" s="449" t="s">
        <v>311</v>
      </c>
      <c r="F1" s="448"/>
      <c r="G1" s="448"/>
      <c r="H1" s="448"/>
      <c r="I1" s="447" t="s">
        <v>311</v>
      </c>
      <c r="J1" s="446"/>
      <c r="K1" s="446"/>
      <c r="L1" s="446"/>
      <c r="M1" s="445" t="s">
        <v>311</v>
      </c>
      <c r="N1" s="444"/>
      <c r="O1" s="444"/>
      <c r="P1" s="444"/>
      <c r="R1" s="443" t="s">
        <v>311</v>
      </c>
    </row>
    <row r="2" spans="1:22" s="443" customFormat="1" ht="30.75" customHeight="1">
      <c r="A2" s="451"/>
      <c r="B2" s="450" t="s">
        <v>270</v>
      </c>
      <c r="C2" s="450"/>
      <c r="D2" s="450"/>
      <c r="E2" s="449"/>
      <c r="F2" s="448" t="s">
        <v>269</v>
      </c>
      <c r="G2" s="448"/>
      <c r="H2" s="448"/>
      <c r="I2" s="447"/>
      <c r="J2" s="446" t="s">
        <v>268</v>
      </c>
      <c r="K2" s="446"/>
      <c r="L2" s="446"/>
      <c r="M2" s="445"/>
      <c r="N2" s="444" t="s">
        <v>267</v>
      </c>
      <c r="O2" s="444"/>
      <c r="P2" s="444"/>
      <c r="S2" s="443" t="s">
        <v>266</v>
      </c>
    </row>
    <row r="3" spans="1:22" s="612" customFormat="1" ht="23.25" customHeight="1">
      <c r="A3" s="670" t="s">
        <v>13</v>
      </c>
      <c r="B3" s="669" t="s">
        <v>0</v>
      </c>
      <c r="C3" s="669" t="s">
        <v>1</v>
      </c>
      <c r="D3" s="669" t="s">
        <v>2</v>
      </c>
      <c r="E3" s="668" t="s">
        <v>13</v>
      </c>
      <c r="F3" s="667" t="s">
        <v>0</v>
      </c>
      <c r="G3" s="667" t="s">
        <v>1</v>
      </c>
      <c r="H3" s="667" t="s">
        <v>2</v>
      </c>
      <c r="I3" s="666" t="s">
        <v>13</v>
      </c>
      <c r="J3" s="665" t="s">
        <v>0</v>
      </c>
      <c r="K3" s="665" t="s">
        <v>1</v>
      </c>
      <c r="L3" s="665" t="s">
        <v>2</v>
      </c>
      <c r="M3" s="664" t="s">
        <v>13</v>
      </c>
      <c r="N3" s="663" t="s">
        <v>0</v>
      </c>
      <c r="O3" s="663" t="s">
        <v>1</v>
      </c>
      <c r="P3" s="663" t="s">
        <v>2</v>
      </c>
      <c r="Q3" s="654"/>
      <c r="R3" s="662" t="s">
        <v>13</v>
      </c>
      <c r="S3" s="661" t="s">
        <v>0</v>
      </c>
      <c r="T3" s="661" t="s">
        <v>1</v>
      </c>
      <c r="U3" s="661" t="s">
        <v>2</v>
      </c>
    </row>
    <row r="4" spans="1:22" s="612" customFormat="1" ht="18" customHeight="1">
      <c r="A4" s="524"/>
      <c r="B4" s="660" t="s">
        <v>265</v>
      </c>
      <c r="C4" s="660"/>
      <c r="D4" s="660"/>
      <c r="E4" s="659"/>
      <c r="F4" s="658" t="s">
        <v>265</v>
      </c>
      <c r="G4" s="658"/>
      <c r="H4" s="658"/>
      <c r="I4" s="520"/>
      <c r="J4" s="657" t="s">
        <v>265</v>
      </c>
      <c r="K4" s="657"/>
      <c r="L4" s="657"/>
      <c r="M4" s="656"/>
      <c r="N4" s="655" t="s">
        <v>265</v>
      </c>
      <c r="O4" s="655"/>
      <c r="P4" s="655"/>
      <c r="Q4" s="654"/>
      <c r="R4" s="517"/>
      <c r="S4" s="653" t="s">
        <v>265</v>
      </c>
      <c r="T4" s="653"/>
      <c r="U4" s="653"/>
    </row>
    <row r="5" spans="1:22" s="612" customFormat="1" ht="18" customHeight="1">
      <c r="A5" s="559" t="s">
        <v>290</v>
      </c>
      <c r="B5" s="652">
        <v>1306822.97</v>
      </c>
      <c r="C5" s="652">
        <v>719729.98</v>
      </c>
      <c r="D5" s="652">
        <v>587092.99</v>
      </c>
      <c r="E5" s="626" t="s">
        <v>290</v>
      </c>
      <c r="F5" s="651">
        <v>1361389</v>
      </c>
      <c r="G5" s="651">
        <v>736463</v>
      </c>
      <c r="H5" s="651">
        <v>624926</v>
      </c>
      <c r="I5" s="554" t="s">
        <v>290</v>
      </c>
      <c r="J5" s="650">
        <v>1264250</v>
      </c>
      <c r="K5" s="650">
        <v>688457</v>
      </c>
      <c r="L5" s="650">
        <v>575793</v>
      </c>
      <c r="M5" s="625" t="s">
        <v>290</v>
      </c>
      <c r="N5" s="649">
        <v>1244459</v>
      </c>
      <c r="O5" s="649">
        <v>702946</v>
      </c>
      <c r="P5" s="649">
        <v>541513</v>
      </c>
      <c r="R5" s="546" t="s">
        <v>290</v>
      </c>
      <c r="S5" s="543">
        <f>SUM(S8:S21)</f>
        <v>1294230</v>
      </c>
      <c r="T5" s="543">
        <f>SUM(T8:T21)</f>
        <v>711899</v>
      </c>
      <c r="U5" s="543">
        <f>SUM(U8:U21)</f>
        <v>582331</v>
      </c>
    </row>
    <row r="6" spans="1:22" s="612" customFormat="1" ht="8.25" customHeight="1">
      <c r="A6" s="559"/>
      <c r="B6" s="648"/>
      <c r="C6" s="648"/>
      <c r="D6" s="648"/>
      <c r="E6" s="626"/>
      <c r="F6" s="647"/>
      <c r="G6" s="647"/>
      <c r="H6" s="647"/>
      <c r="I6" s="554"/>
      <c r="J6" s="646"/>
      <c r="K6" s="646"/>
      <c r="L6" s="646"/>
      <c r="M6" s="625"/>
      <c r="N6" s="645"/>
      <c r="O6" s="645"/>
      <c r="P6" s="645"/>
      <c r="R6" s="546"/>
      <c r="S6" s="599"/>
      <c r="T6" s="599"/>
      <c r="U6" s="599"/>
    </row>
    <row r="7" spans="1:22" s="532" customFormat="1" ht="19.5" customHeight="1">
      <c r="A7" s="510" t="s">
        <v>310</v>
      </c>
      <c r="B7" s="648"/>
      <c r="C7" s="648"/>
      <c r="D7" s="648"/>
      <c r="E7" s="597" t="s">
        <v>310</v>
      </c>
      <c r="F7" s="647"/>
      <c r="G7" s="647"/>
      <c r="H7" s="647"/>
      <c r="I7" s="508" t="s">
        <v>310</v>
      </c>
      <c r="J7" s="646"/>
      <c r="K7" s="646"/>
      <c r="L7" s="646"/>
      <c r="M7" s="594" t="s">
        <v>310</v>
      </c>
      <c r="N7" s="645"/>
      <c r="O7" s="645"/>
      <c r="P7" s="645"/>
      <c r="R7" s="506" t="s">
        <v>310</v>
      </c>
      <c r="S7" s="599"/>
      <c r="T7" s="599"/>
      <c r="U7" s="599"/>
    </row>
    <row r="8" spans="1:22" s="532" customFormat="1" ht="19.5" customHeight="1">
      <c r="A8" s="510" t="s">
        <v>309</v>
      </c>
      <c r="B8" s="644">
        <v>25540.799999999999</v>
      </c>
      <c r="C8" s="644">
        <v>20643.560000000001</v>
      </c>
      <c r="D8" s="644">
        <v>4897.24</v>
      </c>
      <c r="E8" s="597" t="s">
        <v>309</v>
      </c>
      <c r="F8" s="643">
        <v>36411</v>
      </c>
      <c r="G8" s="643">
        <v>24775</v>
      </c>
      <c r="H8" s="643">
        <v>11636</v>
      </c>
      <c r="I8" s="508" t="s">
        <v>309</v>
      </c>
      <c r="J8" s="642">
        <v>45374</v>
      </c>
      <c r="K8" s="642">
        <v>31834</v>
      </c>
      <c r="L8" s="642">
        <v>13540</v>
      </c>
      <c r="M8" s="594" t="s">
        <v>309</v>
      </c>
      <c r="N8" s="641">
        <v>36036</v>
      </c>
      <c r="O8" s="641">
        <v>28440</v>
      </c>
      <c r="P8" s="641">
        <v>7596</v>
      </c>
      <c r="R8" s="506" t="s">
        <v>309</v>
      </c>
      <c r="S8" s="543">
        <v>35840</v>
      </c>
      <c r="T8" s="543">
        <v>26423</v>
      </c>
      <c r="U8" s="543">
        <v>9417</v>
      </c>
      <c r="V8" s="533"/>
    </row>
    <row r="9" spans="1:22" s="532" customFormat="1" ht="19.5" customHeight="1">
      <c r="A9" s="510" t="s">
        <v>308</v>
      </c>
      <c r="B9" s="644">
        <v>46193.19</v>
      </c>
      <c r="C9" s="644">
        <v>15399.07</v>
      </c>
      <c r="D9" s="644">
        <v>30794.11</v>
      </c>
      <c r="E9" s="597" t="s">
        <v>308</v>
      </c>
      <c r="F9" s="643">
        <v>50072</v>
      </c>
      <c r="G9" s="643">
        <v>22765</v>
      </c>
      <c r="H9" s="643">
        <v>27307</v>
      </c>
      <c r="I9" s="508" t="s">
        <v>308</v>
      </c>
      <c r="J9" s="642">
        <v>53102</v>
      </c>
      <c r="K9" s="642">
        <v>18515</v>
      </c>
      <c r="L9" s="642">
        <v>34587</v>
      </c>
      <c r="M9" s="594" t="s">
        <v>308</v>
      </c>
      <c r="N9" s="641">
        <v>58900</v>
      </c>
      <c r="O9" s="641">
        <v>22483</v>
      </c>
      <c r="P9" s="641">
        <v>36417</v>
      </c>
      <c r="R9" s="506" t="s">
        <v>308</v>
      </c>
      <c r="S9" s="543">
        <v>52067</v>
      </c>
      <c r="T9" s="543">
        <v>19791</v>
      </c>
      <c r="U9" s="543">
        <v>32276</v>
      </c>
      <c r="V9" s="533"/>
    </row>
    <row r="10" spans="1:22" s="532" customFormat="1" ht="19.5" customHeight="1">
      <c r="A10" s="510" t="s">
        <v>307</v>
      </c>
      <c r="B10" s="648"/>
      <c r="C10" s="648"/>
      <c r="D10" s="648"/>
      <c r="E10" s="597" t="s">
        <v>307</v>
      </c>
      <c r="F10" s="647"/>
      <c r="G10" s="647"/>
      <c r="H10" s="647"/>
      <c r="I10" s="508" t="s">
        <v>307</v>
      </c>
      <c r="J10" s="646"/>
      <c r="K10" s="646"/>
      <c r="L10" s="646"/>
      <c r="M10" s="594" t="s">
        <v>307</v>
      </c>
      <c r="N10" s="645"/>
      <c r="O10" s="645"/>
      <c r="P10" s="645"/>
      <c r="R10" s="506" t="s">
        <v>307</v>
      </c>
      <c r="S10" s="599"/>
      <c r="T10" s="599"/>
      <c r="U10" s="599"/>
      <c r="V10" s="533"/>
    </row>
    <row r="11" spans="1:22" s="532" customFormat="1" ht="19.5" customHeight="1">
      <c r="A11" s="510" t="s">
        <v>306</v>
      </c>
      <c r="B11" s="644">
        <v>29888.07</v>
      </c>
      <c r="C11" s="644">
        <v>17833.349999999999</v>
      </c>
      <c r="D11" s="644">
        <v>12054.72</v>
      </c>
      <c r="E11" s="597" t="s">
        <v>306</v>
      </c>
      <c r="F11" s="643">
        <v>41557</v>
      </c>
      <c r="G11" s="643">
        <v>17886</v>
      </c>
      <c r="H11" s="643">
        <v>23671</v>
      </c>
      <c r="I11" s="508" t="s">
        <v>306</v>
      </c>
      <c r="J11" s="642">
        <v>34457</v>
      </c>
      <c r="K11" s="642">
        <v>14123</v>
      </c>
      <c r="L11" s="642">
        <v>20334</v>
      </c>
      <c r="M11" s="594" t="s">
        <v>306</v>
      </c>
      <c r="N11" s="641">
        <v>35829</v>
      </c>
      <c r="O11" s="641">
        <v>20068</v>
      </c>
      <c r="P11" s="641">
        <v>15761</v>
      </c>
      <c r="R11" s="506" t="s">
        <v>306</v>
      </c>
      <c r="S11" s="543">
        <v>35433</v>
      </c>
      <c r="T11" s="543">
        <v>17478</v>
      </c>
      <c r="U11" s="543">
        <v>17955</v>
      </c>
      <c r="V11" s="533"/>
    </row>
    <row r="12" spans="1:22" s="532" customFormat="1" ht="19.5" customHeight="1">
      <c r="A12" s="510" t="s">
        <v>305</v>
      </c>
      <c r="B12" s="644">
        <v>31538.38</v>
      </c>
      <c r="C12" s="644">
        <v>6974.56</v>
      </c>
      <c r="D12" s="644">
        <v>24563.83</v>
      </c>
      <c r="E12" s="597" t="s">
        <v>305</v>
      </c>
      <c r="F12" s="643">
        <v>33030</v>
      </c>
      <c r="G12" s="643">
        <v>7437</v>
      </c>
      <c r="H12" s="643">
        <v>25593</v>
      </c>
      <c r="I12" s="508" t="s">
        <v>305</v>
      </c>
      <c r="J12" s="642">
        <v>31681</v>
      </c>
      <c r="K12" s="642">
        <v>9951</v>
      </c>
      <c r="L12" s="642">
        <v>21730</v>
      </c>
      <c r="M12" s="594" t="s">
        <v>305</v>
      </c>
      <c r="N12" s="641">
        <v>34859</v>
      </c>
      <c r="O12" s="641">
        <v>7256</v>
      </c>
      <c r="P12" s="641">
        <v>27603</v>
      </c>
      <c r="R12" s="506" t="s">
        <v>305</v>
      </c>
      <c r="S12" s="543">
        <v>32777</v>
      </c>
      <c r="T12" s="543">
        <v>7904</v>
      </c>
      <c r="U12" s="543">
        <v>24873</v>
      </c>
      <c r="V12" s="533"/>
    </row>
    <row r="13" spans="1:22" s="532" customFormat="1" ht="19.5" customHeight="1">
      <c r="A13" s="510" t="s">
        <v>304</v>
      </c>
      <c r="B13" s="644">
        <v>261399.23</v>
      </c>
      <c r="C13" s="644">
        <v>98031.98</v>
      </c>
      <c r="D13" s="644">
        <v>163367.25</v>
      </c>
      <c r="E13" s="597" t="s">
        <v>304</v>
      </c>
      <c r="F13" s="643">
        <v>264756</v>
      </c>
      <c r="G13" s="643">
        <v>102501</v>
      </c>
      <c r="H13" s="643">
        <v>162255</v>
      </c>
      <c r="I13" s="508" t="s">
        <v>304</v>
      </c>
      <c r="J13" s="642">
        <v>256374</v>
      </c>
      <c r="K13" s="642">
        <v>93515</v>
      </c>
      <c r="L13" s="642">
        <v>162859</v>
      </c>
      <c r="M13" s="594" t="s">
        <v>304</v>
      </c>
      <c r="N13" s="641">
        <v>264189</v>
      </c>
      <c r="O13" s="641">
        <v>111731</v>
      </c>
      <c r="P13" s="641">
        <v>152458</v>
      </c>
      <c r="R13" s="506" t="s">
        <v>304</v>
      </c>
      <c r="S13" s="543">
        <v>261680</v>
      </c>
      <c r="T13" s="543">
        <v>101445</v>
      </c>
      <c r="U13" s="543">
        <v>160235</v>
      </c>
      <c r="V13" s="533"/>
    </row>
    <row r="14" spans="1:22" s="532" customFormat="1" ht="19.5" customHeight="1">
      <c r="A14" s="510" t="s">
        <v>303</v>
      </c>
      <c r="B14" s="648"/>
      <c r="C14" s="648"/>
      <c r="D14" s="648"/>
      <c r="E14" s="597" t="s">
        <v>303</v>
      </c>
      <c r="F14" s="647"/>
      <c r="G14" s="647"/>
      <c r="H14" s="647"/>
      <c r="I14" s="508" t="s">
        <v>303</v>
      </c>
      <c r="J14" s="646"/>
      <c r="K14" s="646"/>
      <c r="L14" s="646"/>
      <c r="M14" s="594" t="s">
        <v>303</v>
      </c>
      <c r="N14" s="645"/>
      <c r="O14" s="645"/>
      <c r="P14" s="645"/>
      <c r="R14" s="506" t="s">
        <v>303</v>
      </c>
      <c r="S14" s="599"/>
      <c r="T14" s="599"/>
      <c r="U14" s="599"/>
      <c r="V14" s="533"/>
    </row>
    <row r="15" spans="1:22" s="532" customFormat="1" ht="19.5" customHeight="1">
      <c r="A15" s="605" t="s">
        <v>302</v>
      </c>
      <c r="B15" s="644">
        <v>431531.51</v>
      </c>
      <c r="C15" s="644">
        <v>260018.55</v>
      </c>
      <c r="D15" s="644">
        <v>171512.95999999999</v>
      </c>
      <c r="E15" s="604" t="s">
        <v>302</v>
      </c>
      <c r="F15" s="643">
        <v>476749</v>
      </c>
      <c r="G15" s="643">
        <v>264844</v>
      </c>
      <c r="H15" s="643">
        <v>211905</v>
      </c>
      <c r="I15" s="603" t="s">
        <v>302</v>
      </c>
      <c r="J15" s="642">
        <v>387080</v>
      </c>
      <c r="K15" s="642">
        <v>232950</v>
      </c>
      <c r="L15" s="642">
        <v>154130</v>
      </c>
      <c r="M15" s="602" t="s">
        <v>302</v>
      </c>
      <c r="N15" s="641">
        <v>275349</v>
      </c>
      <c r="O15" s="641">
        <v>173156</v>
      </c>
      <c r="P15" s="641">
        <v>102193</v>
      </c>
      <c r="R15" s="601" t="s">
        <v>302</v>
      </c>
      <c r="S15" s="543">
        <v>392677</v>
      </c>
      <c r="T15" s="543">
        <v>232742</v>
      </c>
      <c r="U15" s="543">
        <v>159935</v>
      </c>
      <c r="V15" s="533"/>
    </row>
    <row r="16" spans="1:22" s="532" customFormat="1" ht="19.5" customHeight="1">
      <c r="A16" s="510" t="s">
        <v>301</v>
      </c>
      <c r="B16" s="648"/>
      <c r="C16" s="648"/>
      <c r="D16" s="648"/>
      <c r="E16" s="597" t="s">
        <v>301</v>
      </c>
      <c r="F16" s="647"/>
      <c r="G16" s="647"/>
      <c r="H16" s="647"/>
      <c r="I16" s="508" t="s">
        <v>301</v>
      </c>
      <c r="J16" s="646"/>
      <c r="K16" s="646"/>
      <c r="L16" s="646"/>
      <c r="M16" s="594" t="s">
        <v>301</v>
      </c>
      <c r="N16" s="645"/>
      <c r="O16" s="645"/>
      <c r="P16" s="645"/>
      <c r="R16" s="506" t="s">
        <v>301</v>
      </c>
      <c r="S16" s="599"/>
      <c r="T16" s="599"/>
      <c r="U16" s="599"/>
      <c r="V16" s="533"/>
    </row>
    <row r="17" spans="1:24" s="532" customFormat="1" ht="19.5" customHeight="1">
      <c r="A17" s="510" t="s">
        <v>300</v>
      </c>
      <c r="B17" s="644">
        <v>179037.4</v>
      </c>
      <c r="C17" s="644">
        <v>128639.26</v>
      </c>
      <c r="D17" s="644">
        <v>50398.14</v>
      </c>
      <c r="E17" s="597" t="s">
        <v>300</v>
      </c>
      <c r="F17" s="643">
        <v>155591</v>
      </c>
      <c r="G17" s="643">
        <v>115669</v>
      </c>
      <c r="H17" s="643">
        <v>39922</v>
      </c>
      <c r="I17" s="508" t="s">
        <v>300</v>
      </c>
      <c r="J17" s="642">
        <v>139510</v>
      </c>
      <c r="K17" s="642">
        <v>105996</v>
      </c>
      <c r="L17" s="642">
        <v>33514</v>
      </c>
      <c r="M17" s="594" t="s">
        <v>300</v>
      </c>
      <c r="N17" s="641">
        <v>140215</v>
      </c>
      <c r="O17" s="641">
        <v>99524</v>
      </c>
      <c r="P17" s="641">
        <v>40691</v>
      </c>
      <c r="R17" s="506" t="s">
        <v>300</v>
      </c>
      <c r="S17" s="543">
        <v>153588</v>
      </c>
      <c r="T17" s="543">
        <v>112457</v>
      </c>
      <c r="U17" s="543">
        <v>41131</v>
      </c>
      <c r="V17" s="533"/>
    </row>
    <row r="18" spans="1:24" s="532" customFormat="1" ht="19.5" customHeight="1">
      <c r="A18" s="510" t="s">
        <v>299</v>
      </c>
      <c r="B18" s="648"/>
      <c r="C18" s="648"/>
      <c r="D18" s="648"/>
      <c r="E18" s="597" t="s">
        <v>299</v>
      </c>
      <c r="F18" s="647"/>
      <c r="G18" s="647"/>
      <c r="H18" s="647"/>
      <c r="I18" s="508" t="s">
        <v>299</v>
      </c>
      <c r="J18" s="646"/>
      <c r="K18" s="646"/>
      <c r="L18" s="646"/>
      <c r="M18" s="594" t="s">
        <v>299</v>
      </c>
      <c r="N18" s="645"/>
      <c r="O18" s="645"/>
      <c r="P18" s="645"/>
      <c r="R18" s="506" t="s">
        <v>299</v>
      </c>
      <c r="S18" s="599"/>
      <c r="T18" s="599"/>
      <c r="U18" s="599"/>
      <c r="V18" s="533"/>
    </row>
    <row r="19" spans="1:24" s="532" customFormat="1" ht="19.5" customHeight="1">
      <c r="A19" s="510" t="s">
        <v>298</v>
      </c>
      <c r="B19" s="644">
        <v>108149.58</v>
      </c>
      <c r="C19" s="644">
        <v>61291.87</v>
      </c>
      <c r="D19" s="644">
        <v>46857.71</v>
      </c>
      <c r="E19" s="597" t="s">
        <v>298</v>
      </c>
      <c r="F19" s="643">
        <v>125599</v>
      </c>
      <c r="G19" s="643">
        <v>78100</v>
      </c>
      <c r="H19" s="643">
        <v>47499</v>
      </c>
      <c r="I19" s="508" t="s">
        <v>298</v>
      </c>
      <c r="J19" s="642">
        <v>120836</v>
      </c>
      <c r="K19" s="642">
        <v>67434</v>
      </c>
      <c r="L19" s="642">
        <v>53402</v>
      </c>
      <c r="M19" s="594" t="s">
        <v>298</v>
      </c>
      <c r="N19" s="641">
        <v>153368</v>
      </c>
      <c r="O19" s="641">
        <v>94526</v>
      </c>
      <c r="P19" s="641">
        <v>58842</v>
      </c>
      <c r="R19" s="506" t="s">
        <v>298</v>
      </c>
      <c r="S19" s="543">
        <v>126988</v>
      </c>
      <c r="T19" s="543">
        <v>75338</v>
      </c>
      <c r="U19" s="543">
        <v>51650</v>
      </c>
      <c r="V19" s="533"/>
    </row>
    <row r="20" spans="1:24" s="532" customFormat="1" ht="19.5" customHeight="1">
      <c r="A20" s="510" t="s">
        <v>297</v>
      </c>
      <c r="B20" s="648"/>
      <c r="C20" s="648"/>
      <c r="D20" s="648"/>
      <c r="E20" s="597" t="s">
        <v>297</v>
      </c>
      <c r="F20" s="647"/>
      <c r="G20" s="647"/>
      <c r="H20" s="647"/>
      <c r="I20" s="508" t="s">
        <v>297</v>
      </c>
      <c r="J20" s="646"/>
      <c r="K20" s="646"/>
      <c r="L20" s="646"/>
      <c r="M20" s="594" t="s">
        <v>297</v>
      </c>
      <c r="N20" s="645"/>
      <c r="O20" s="645"/>
      <c r="P20" s="645"/>
      <c r="R20" s="506" t="s">
        <v>297</v>
      </c>
      <c r="S20" s="599"/>
      <c r="T20" s="599"/>
      <c r="U20" s="599"/>
      <c r="V20" s="533"/>
    </row>
    <row r="21" spans="1:24" s="532" customFormat="1" ht="19.5" customHeight="1">
      <c r="A21" s="510" t="s">
        <v>296</v>
      </c>
      <c r="B21" s="644">
        <v>193544.82</v>
      </c>
      <c r="C21" s="644">
        <v>110897.77</v>
      </c>
      <c r="D21" s="644">
        <v>82647.039999999994</v>
      </c>
      <c r="E21" s="597" t="s">
        <v>296</v>
      </c>
      <c r="F21" s="643">
        <v>177624</v>
      </c>
      <c r="G21" s="643">
        <v>102486</v>
      </c>
      <c r="H21" s="643">
        <v>75138</v>
      </c>
      <c r="I21" s="508" t="s">
        <v>296</v>
      </c>
      <c r="J21" s="642">
        <v>195836</v>
      </c>
      <c r="K21" s="642">
        <v>114139</v>
      </c>
      <c r="L21" s="642">
        <v>81697</v>
      </c>
      <c r="M21" s="594" t="s">
        <v>296</v>
      </c>
      <c r="N21" s="641">
        <v>245714</v>
      </c>
      <c r="O21" s="641">
        <v>145762</v>
      </c>
      <c r="P21" s="641">
        <v>99952</v>
      </c>
      <c r="R21" s="506" t="s">
        <v>296</v>
      </c>
      <c r="S21" s="543">
        <v>203180</v>
      </c>
      <c r="T21" s="543">
        <v>118321</v>
      </c>
      <c r="U21" s="543">
        <v>84859</v>
      </c>
      <c r="V21" s="533"/>
    </row>
    <row r="22" spans="1:24" s="532" customFormat="1" ht="19.5" customHeight="1">
      <c r="A22" s="500" t="s">
        <v>295</v>
      </c>
      <c r="B22" s="640" t="s">
        <v>209</v>
      </c>
      <c r="C22" s="640" t="s">
        <v>209</v>
      </c>
      <c r="D22" s="640" t="s">
        <v>209</v>
      </c>
      <c r="E22" s="590" t="s">
        <v>295</v>
      </c>
      <c r="F22" s="639" t="s">
        <v>209</v>
      </c>
      <c r="G22" s="639" t="s">
        <v>209</v>
      </c>
      <c r="H22" s="639" t="s">
        <v>209</v>
      </c>
      <c r="I22" s="495" t="s">
        <v>295</v>
      </c>
      <c r="J22" s="638" t="s">
        <v>209</v>
      </c>
      <c r="K22" s="638" t="s">
        <v>209</v>
      </c>
      <c r="L22" s="638" t="s">
        <v>209</v>
      </c>
      <c r="M22" s="587" t="s">
        <v>295</v>
      </c>
      <c r="N22" s="637" t="s">
        <v>209</v>
      </c>
      <c r="O22" s="637" t="s">
        <v>209</v>
      </c>
      <c r="P22" s="637" t="s">
        <v>209</v>
      </c>
      <c r="R22" s="491" t="s">
        <v>295</v>
      </c>
      <c r="S22" s="585" t="s">
        <v>209</v>
      </c>
      <c r="T22" s="585" t="s">
        <v>209</v>
      </c>
      <c r="U22" s="585" t="s">
        <v>209</v>
      </c>
    </row>
    <row r="23" spans="1:24" s="532" customFormat="1" ht="21.75" customHeight="1">
      <c r="A23" s="636"/>
      <c r="B23" s="635" t="s">
        <v>264</v>
      </c>
      <c r="C23" s="635"/>
      <c r="D23" s="635"/>
      <c r="E23" s="634"/>
      <c r="F23" s="633" t="s">
        <v>264</v>
      </c>
      <c r="G23" s="633"/>
      <c r="H23" s="633"/>
      <c r="I23" s="632"/>
      <c r="J23" s="631" t="s">
        <v>264</v>
      </c>
      <c r="K23" s="631"/>
      <c r="L23" s="631"/>
      <c r="M23" s="630"/>
      <c r="N23" s="629" t="s">
        <v>264</v>
      </c>
      <c r="O23" s="629"/>
      <c r="P23" s="629"/>
      <c r="S23" s="628" t="s">
        <v>264</v>
      </c>
      <c r="T23" s="628"/>
      <c r="U23" s="628"/>
    </row>
    <row r="24" spans="1:24" s="612" customFormat="1" ht="18" customHeight="1">
      <c r="A24" s="559" t="s">
        <v>290</v>
      </c>
      <c r="B24" s="627">
        <f>B5/$B$5*100</f>
        <v>100</v>
      </c>
      <c r="C24" s="627">
        <f>C5/$C$5*100</f>
        <v>100</v>
      </c>
      <c r="D24" s="627">
        <f>D5/$D$5*100</f>
        <v>100</v>
      </c>
      <c r="E24" s="626" t="s">
        <v>290</v>
      </c>
      <c r="F24" s="596">
        <f>F5/F$5*100</f>
        <v>100</v>
      </c>
      <c r="G24" s="596">
        <f>G5/G$5*100</f>
        <v>100</v>
      </c>
      <c r="H24" s="596">
        <f>H5/H$5*100</f>
        <v>100</v>
      </c>
      <c r="I24" s="554" t="s">
        <v>290</v>
      </c>
      <c r="J24" s="595">
        <f>J5/J$5*100</f>
        <v>100</v>
      </c>
      <c r="K24" s="595">
        <f>K5/K$5*100</f>
        <v>100</v>
      </c>
      <c r="L24" s="595">
        <f>L5/L$5*100</f>
        <v>100</v>
      </c>
      <c r="M24" s="625" t="s">
        <v>290</v>
      </c>
      <c r="N24" s="593">
        <f>N5/N$5*100</f>
        <v>100</v>
      </c>
      <c r="O24" s="593">
        <f>O5/O$5*100</f>
        <v>100</v>
      </c>
      <c r="P24" s="593">
        <f>P5/P$5*100</f>
        <v>100</v>
      </c>
      <c r="R24" s="546" t="s">
        <v>290</v>
      </c>
      <c r="S24" s="624">
        <f>S5/S$5*100</f>
        <v>100</v>
      </c>
      <c r="T24" s="624">
        <f>T5/T$5*100</f>
        <v>100</v>
      </c>
      <c r="U24" s="624">
        <f>U5/U$5*100</f>
        <v>100</v>
      </c>
      <c r="V24" s="623"/>
      <c r="W24" s="623"/>
      <c r="X24" s="623"/>
    </row>
    <row r="25" spans="1:24" s="612" customFormat="1" ht="8.25" customHeight="1">
      <c r="A25" s="622"/>
      <c r="B25" s="621"/>
      <c r="C25" s="621"/>
      <c r="D25" s="621"/>
      <c r="E25" s="620"/>
      <c r="F25" s="619"/>
      <c r="G25" s="619"/>
      <c r="H25" s="619"/>
      <c r="I25" s="618"/>
      <c r="J25" s="617"/>
      <c r="K25" s="617"/>
      <c r="L25" s="617"/>
      <c r="M25" s="616"/>
      <c r="N25" s="615"/>
      <c r="O25" s="615"/>
      <c r="P25" s="615"/>
      <c r="R25" s="614"/>
      <c r="S25" s="613"/>
      <c r="T25" s="613"/>
      <c r="U25" s="613"/>
    </row>
    <row r="26" spans="1:24" s="532" customFormat="1" ht="20.25" customHeight="1">
      <c r="A26" s="510" t="s">
        <v>310</v>
      </c>
      <c r="B26" s="611"/>
      <c r="C26" s="611"/>
      <c r="D26" s="611"/>
      <c r="E26" s="597" t="s">
        <v>310</v>
      </c>
      <c r="F26" s="610"/>
      <c r="G26" s="610"/>
      <c r="H26" s="610"/>
      <c r="I26" s="508" t="s">
        <v>310</v>
      </c>
      <c r="J26" s="609"/>
      <c r="K26" s="609"/>
      <c r="L26" s="609"/>
      <c r="M26" s="594" t="s">
        <v>310</v>
      </c>
      <c r="N26" s="608"/>
      <c r="O26" s="608"/>
      <c r="P26" s="608"/>
      <c r="R26" s="506" t="s">
        <v>310</v>
      </c>
      <c r="S26" s="607"/>
      <c r="T26" s="607"/>
      <c r="U26" s="607"/>
    </row>
    <row r="27" spans="1:24" s="532" customFormat="1" ht="20.25" customHeight="1">
      <c r="A27" s="510" t="s">
        <v>309</v>
      </c>
      <c r="B27" s="598">
        <f>B8*100/$B$5</f>
        <v>1.9544192737903896</v>
      </c>
      <c r="C27" s="598">
        <f>C8*100/$C$5</f>
        <v>2.8682367795766965</v>
      </c>
      <c r="D27" s="598">
        <f>D8*100/$D$5</f>
        <v>0.83415065133037958</v>
      </c>
      <c r="E27" s="597" t="s">
        <v>309</v>
      </c>
      <c r="F27" s="596">
        <f>F8/F$5*100</f>
        <v>2.6745478331321908</v>
      </c>
      <c r="G27" s="596">
        <f>G8/G$5*100</f>
        <v>3.3640522334455367</v>
      </c>
      <c r="H27" s="596">
        <f>H8/H$5*100</f>
        <v>1.8619804584862849</v>
      </c>
      <c r="I27" s="508" t="s">
        <v>309</v>
      </c>
      <c r="J27" s="595">
        <f>J8/J$5*100</f>
        <v>3.5890053391338737</v>
      </c>
      <c r="K27" s="595">
        <f>K8/K$5*100</f>
        <v>4.6239634428875007</v>
      </c>
      <c r="L27" s="595">
        <f>L8/L$5*100</f>
        <v>2.3515395289626655</v>
      </c>
      <c r="M27" s="594" t="s">
        <v>309</v>
      </c>
      <c r="N27" s="593">
        <f>N8/N$5*100</f>
        <v>2.8957161304631169</v>
      </c>
      <c r="O27" s="593">
        <f>O8/O$5*100</f>
        <v>4.0458299784051688</v>
      </c>
      <c r="P27" s="593">
        <f>P8/P$5*100</f>
        <v>1.4027364070668664</v>
      </c>
      <c r="R27" s="506" t="s">
        <v>309</v>
      </c>
      <c r="S27" s="592">
        <v>2.8</v>
      </c>
      <c r="T27" s="592">
        <v>3.7</v>
      </c>
      <c r="U27" s="592">
        <v>1.6</v>
      </c>
      <c r="V27" s="592"/>
      <c r="W27" s="592"/>
      <c r="X27" s="592"/>
    </row>
    <row r="28" spans="1:24" s="532" customFormat="1" ht="20.25" customHeight="1">
      <c r="A28" s="510" t="s">
        <v>308</v>
      </c>
      <c r="B28" s="598">
        <f>B9*100/$B$5</f>
        <v>3.5347702833842907</v>
      </c>
      <c r="C28" s="598">
        <f>C9*100/$C$5</f>
        <v>2.1395621174485466</v>
      </c>
      <c r="D28" s="598">
        <f>D9*100/$D$5</f>
        <v>5.2451844127793112</v>
      </c>
      <c r="E28" s="597" t="s">
        <v>308</v>
      </c>
      <c r="F28" s="596">
        <f>F9/F$5*100</f>
        <v>3.6780082694953462</v>
      </c>
      <c r="G28" s="596">
        <f>G9/G$5*100</f>
        <v>3.0911260986634765</v>
      </c>
      <c r="H28" s="596">
        <f>H9/H$5*100</f>
        <v>4.3696373650640234</v>
      </c>
      <c r="I28" s="508" t="s">
        <v>308</v>
      </c>
      <c r="J28" s="595">
        <f>J9/J$5*100</f>
        <v>4.2002768439786431</v>
      </c>
      <c r="K28" s="595">
        <f>K9/K$5*100</f>
        <v>2.6893473375969741</v>
      </c>
      <c r="L28" s="595">
        <f>L9/L$5*100</f>
        <v>6.006846210356847</v>
      </c>
      <c r="M28" s="594" t="s">
        <v>308</v>
      </c>
      <c r="N28" s="593">
        <f>N9/N$5*100</f>
        <v>4.7329803553190581</v>
      </c>
      <c r="O28" s="593">
        <f>O9/O$5*100</f>
        <v>3.1983964628861958</v>
      </c>
      <c r="P28" s="593">
        <f>P9/P$5*100</f>
        <v>6.7250463054441907</v>
      </c>
      <c r="R28" s="506" t="s">
        <v>308</v>
      </c>
      <c r="S28" s="606">
        <v>4</v>
      </c>
      <c r="T28" s="592">
        <v>2.8</v>
      </c>
      <c r="U28" s="592">
        <v>5.5</v>
      </c>
      <c r="V28" s="592"/>
      <c r="W28" s="592"/>
      <c r="X28" s="592"/>
    </row>
    <row r="29" spans="1:24" s="532" customFormat="1" ht="20.25" customHeight="1">
      <c r="A29" s="510" t="s">
        <v>307</v>
      </c>
      <c r="B29" s="598"/>
      <c r="C29" s="600"/>
      <c r="D29" s="600"/>
      <c r="E29" s="597" t="s">
        <v>307</v>
      </c>
      <c r="F29" s="596"/>
      <c r="G29" s="596"/>
      <c r="H29" s="596"/>
      <c r="I29" s="508" t="s">
        <v>307</v>
      </c>
      <c r="J29" s="595"/>
      <c r="K29" s="595"/>
      <c r="L29" s="595"/>
      <c r="M29" s="594" t="s">
        <v>307</v>
      </c>
      <c r="N29" s="593"/>
      <c r="O29" s="593"/>
      <c r="P29" s="593"/>
      <c r="R29" s="506" t="s">
        <v>307</v>
      </c>
      <c r="S29" s="599"/>
      <c r="T29" s="599"/>
      <c r="U29" s="599"/>
      <c r="V29" s="599"/>
      <c r="W29" s="599"/>
      <c r="X29" s="599"/>
    </row>
    <row r="30" spans="1:24" s="532" customFormat="1" ht="20.25" customHeight="1">
      <c r="A30" s="510" t="s">
        <v>306</v>
      </c>
      <c r="B30" s="598">
        <f>B11*100/$B$5</f>
        <v>2.2870787157957593</v>
      </c>
      <c r="C30" s="598">
        <f>C11*100/$C$5</f>
        <v>2.4777834042705846</v>
      </c>
      <c r="D30" s="598">
        <f>D11*100/$D$5</f>
        <v>2.0532897182097165</v>
      </c>
      <c r="E30" s="597" t="s">
        <v>306</v>
      </c>
      <c r="F30" s="596">
        <f>F11/F$5*100</f>
        <v>3.052544129561793</v>
      </c>
      <c r="G30" s="596">
        <f>G11/G$5*100</f>
        <v>2.4286352471203578</v>
      </c>
      <c r="H30" s="596">
        <f>H11/H$5*100</f>
        <v>3.7878084765236206</v>
      </c>
      <c r="I30" s="508" t="s">
        <v>306</v>
      </c>
      <c r="J30" s="595">
        <f>J11/J$5*100</f>
        <v>2.7254894206051019</v>
      </c>
      <c r="K30" s="595">
        <f>K11/K$5*100</f>
        <v>2.0513989980492608</v>
      </c>
      <c r="L30" s="595">
        <f>L11/L$5*100</f>
        <v>3.5314774580448183</v>
      </c>
      <c r="M30" s="594" t="s">
        <v>306</v>
      </c>
      <c r="N30" s="593">
        <f>N11/N$5*100</f>
        <v>2.8790823964469703</v>
      </c>
      <c r="O30" s="593">
        <f>O11/O$5*100</f>
        <v>2.8548423349730991</v>
      </c>
      <c r="P30" s="593">
        <f>P11/P$5*100</f>
        <v>2.9105487772223384</v>
      </c>
      <c r="R30" s="506" t="s">
        <v>306</v>
      </c>
      <c r="S30" s="592">
        <v>2.7</v>
      </c>
      <c r="T30" s="592">
        <v>2.5</v>
      </c>
      <c r="U30" s="592">
        <v>3.1</v>
      </c>
      <c r="V30" s="592"/>
      <c r="W30" s="592"/>
      <c r="X30" s="592"/>
    </row>
    <row r="31" spans="1:24" s="532" customFormat="1" ht="20.25" customHeight="1">
      <c r="A31" s="510" t="s">
        <v>305</v>
      </c>
      <c r="B31" s="598">
        <f>B12*100/$B$5</f>
        <v>2.4133628443950599</v>
      </c>
      <c r="C31" s="598">
        <f>C12*100/$C$5</f>
        <v>0.96905231042341744</v>
      </c>
      <c r="D31" s="598">
        <f>D12*100/$D$5</f>
        <v>4.1839760341883832</v>
      </c>
      <c r="E31" s="597" t="s">
        <v>305</v>
      </c>
      <c r="F31" s="596">
        <f>F12/F$5*100</f>
        <v>2.4261985369354386</v>
      </c>
      <c r="G31" s="596">
        <f>G12/G$5*100</f>
        <v>1.0098266986936209</v>
      </c>
      <c r="H31" s="596">
        <f>H12/H$5*100</f>
        <v>4.0953648912031184</v>
      </c>
      <c r="I31" s="508" t="s">
        <v>305</v>
      </c>
      <c r="J31" s="595">
        <f>J12/J$5*100</f>
        <v>2.5059125964010285</v>
      </c>
      <c r="K31" s="595">
        <f>K12/K$5*100</f>
        <v>1.4454061764206043</v>
      </c>
      <c r="L31" s="595">
        <f>L12/L$5*100</f>
        <v>3.7739256989925196</v>
      </c>
      <c r="M31" s="594" t="s">
        <v>305</v>
      </c>
      <c r="N31" s="593">
        <f>N12/N$5*100</f>
        <v>2.8011368795597122</v>
      </c>
      <c r="O31" s="593">
        <f>O12/O$5*100</f>
        <v>1.0322272265579433</v>
      </c>
      <c r="P31" s="593">
        <f>P12/P$5*100</f>
        <v>5.0973845503247386</v>
      </c>
      <c r="R31" s="506" t="s">
        <v>305</v>
      </c>
      <c r="S31" s="592">
        <v>2.5</v>
      </c>
      <c r="T31" s="592">
        <v>1.1000000000000001</v>
      </c>
      <c r="U31" s="592">
        <v>4.3</v>
      </c>
      <c r="V31" s="592"/>
      <c r="W31" s="592"/>
      <c r="X31" s="592"/>
    </row>
    <row r="32" spans="1:24" s="532" customFormat="1" ht="20.25" customHeight="1">
      <c r="A32" s="510" t="s">
        <v>304</v>
      </c>
      <c r="B32" s="598">
        <f>B13*100/$B$5</f>
        <v>20.002650397245468</v>
      </c>
      <c r="C32" s="598">
        <f>C13*100/$C$5</f>
        <v>13.620660903968458</v>
      </c>
      <c r="D32" s="598">
        <f>D13*100/$D$5</f>
        <v>27.826469193576983</v>
      </c>
      <c r="E32" s="597" t="s">
        <v>304</v>
      </c>
      <c r="F32" s="596">
        <f>F13/F$5*100</f>
        <v>19.447490761273965</v>
      </c>
      <c r="G32" s="596">
        <f>G13/G$5*100</f>
        <v>13.918010816565124</v>
      </c>
      <c r="H32" s="596">
        <f>H13/H$5*100</f>
        <v>25.963874122696129</v>
      </c>
      <c r="I32" s="508" t="s">
        <v>304</v>
      </c>
      <c r="J32" s="595">
        <f>J13/J$5*100</f>
        <v>20.278742337354164</v>
      </c>
      <c r="K32" s="595">
        <f>K13/K$5*100</f>
        <v>13.583273900911749</v>
      </c>
      <c r="L32" s="595">
        <f>L13/L$5*100</f>
        <v>28.284296613539933</v>
      </c>
      <c r="M32" s="594" t="s">
        <v>304</v>
      </c>
      <c r="N32" s="593">
        <f>N13/N$5*100</f>
        <v>21.229224908172949</v>
      </c>
      <c r="O32" s="593">
        <f>O13/O$5*100</f>
        <v>15.894677542798451</v>
      </c>
      <c r="P32" s="593">
        <f>P13/P$5*100</f>
        <v>28.154079403449224</v>
      </c>
      <c r="R32" s="506" t="s">
        <v>304</v>
      </c>
      <c r="S32" s="592">
        <v>20.2</v>
      </c>
      <c r="T32" s="592">
        <v>14.2</v>
      </c>
      <c r="U32" s="592">
        <v>27.5</v>
      </c>
      <c r="V32" s="592"/>
      <c r="W32" s="592"/>
      <c r="X32" s="592"/>
    </row>
    <row r="33" spans="1:24" s="532" customFormat="1" ht="20.25" customHeight="1">
      <c r="A33" s="510" t="s">
        <v>303</v>
      </c>
      <c r="B33" s="600"/>
      <c r="C33" s="600"/>
      <c r="D33" s="600"/>
      <c r="E33" s="597" t="s">
        <v>303</v>
      </c>
      <c r="F33" s="596"/>
      <c r="G33" s="596"/>
      <c r="H33" s="596"/>
      <c r="I33" s="508" t="s">
        <v>303</v>
      </c>
      <c r="J33" s="595"/>
      <c r="K33" s="595"/>
      <c r="L33" s="595"/>
      <c r="M33" s="594" t="s">
        <v>303</v>
      </c>
      <c r="N33" s="593"/>
      <c r="O33" s="593"/>
      <c r="P33" s="593"/>
      <c r="R33" s="506" t="s">
        <v>303</v>
      </c>
      <c r="S33" s="599"/>
      <c r="T33" s="599"/>
      <c r="U33" s="599"/>
      <c r="V33" s="599"/>
      <c r="W33" s="599"/>
      <c r="X33" s="599"/>
    </row>
    <row r="34" spans="1:24" s="532" customFormat="1" ht="20.25" customHeight="1">
      <c r="A34" s="605" t="s">
        <v>302</v>
      </c>
      <c r="B34" s="598">
        <f>B15*100/$B$5</f>
        <v>33.021420644297372</v>
      </c>
      <c r="C34" s="598">
        <f>C15*100/$C$5</f>
        <v>36.127236217115758</v>
      </c>
      <c r="D34" s="598">
        <f>D15*100/$D$5</f>
        <v>29.213934235528857</v>
      </c>
      <c r="E34" s="604" t="s">
        <v>302</v>
      </c>
      <c r="F34" s="596">
        <f>F15/F$5*100</f>
        <v>35.019307486691901</v>
      </c>
      <c r="G34" s="596">
        <f>G15/G$5*100</f>
        <v>35.961616537422792</v>
      </c>
      <c r="H34" s="596">
        <f>H15/H$5*100</f>
        <v>33.908814803672755</v>
      </c>
      <c r="I34" s="603" t="s">
        <v>302</v>
      </c>
      <c r="J34" s="595">
        <f>J15/J$5*100</f>
        <v>30.617362072374927</v>
      </c>
      <c r="K34" s="595">
        <f>K15/K$5*100</f>
        <v>33.836535905655687</v>
      </c>
      <c r="L34" s="595">
        <f>L15/L$5*100</f>
        <v>26.768300413516666</v>
      </c>
      <c r="M34" s="602" t="s">
        <v>302</v>
      </c>
      <c r="N34" s="593">
        <f>N15/N$5*100</f>
        <v>22.126000133391297</v>
      </c>
      <c r="O34" s="593">
        <f>O15/O$5*100</f>
        <v>24.632902100588097</v>
      </c>
      <c r="P34" s="593">
        <f>P15/P$5*100</f>
        <v>18.871753771377602</v>
      </c>
      <c r="R34" s="601" t="s">
        <v>302</v>
      </c>
      <c r="S34" s="592">
        <v>30.4</v>
      </c>
      <c r="T34" s="592">
        <v>32.700000000000003</v>
      </c>
      <c r="U34" s="592">
        <v>27.4</v>
      </c>
      <c r="V34" s="592"/>
      <c r="W34" s="592"/>
      <c r="X34" s="592"/>
    </row>
    <row r="35" spans="1:24" s="532" customFormat="1" ht="20.25" customHeight="1">
      <c r="A35" s="510" t="s">
        <v>301</v>
      </c>
      <c r="B35" s="600"/>
      <c r="C35" s="600"/>
      <c r="D35" s="600"/>
      <c r="E35" s="597" t="s">
        <v>301</v>
      </c>
      <c r="F35" s="596"/>
      <c r="G35" s="596"/>
      <c r="H35" s="596"/>
      <c r="I35" s="508" t="s">
        <v>301</v>
      </c>
      <c r="J35" s="595"/>
      <c r="K35" s="595"/>
      <c r="L35" s="595"/>
      <c r="M35" s="594" t="s">
        <v>301</v>
      </c>
      <c r="N35" s="593"/>
      <c r="O35" s="593"/>
      <c r="P35" s="593"/>
      <c r="R35" s="506" t="s">
        <v>301</v>
      </c>
      <c r="S35" s="599"/>
      <c r="T35" s="599"/>
      <c r="U35" s="599"/>
      <c r="V35" s="599"/>
      <c r="W35" s="599"/>
      <c r="X35" s="599"/>
    </row>
    <row r="36" spans="1:24" s="532" customFormat="1" ht="20.25" customHeight="1">
      <c r="A36" s="510" t="s">
        <v>300</v>
      </c>
      <c r="B36" s="598">
        <f>B17*100/$B$5</f>
        <v>13.700203019847439</v>
      </c>
      <c r="C36" s="598">
        <f>C17*100/$C$5</f>
        <v>17.873266860441191</v>
      </c>
      <c r="D36" s="598">
        <f>D17*100/$D$5</f>
        <v>8.5843539027778206</v>
      </c>
      <c r="E36" s="597" t="s">
        <v>300</v>
      </c>
      <c r="F36" s="596">
        <f>F17/F$5*100</f>
        <v>11.428842160469932</v>
      </c>
      <c r="G36" s="596">
        <f>G17/G$5*100</f>
        <v>15.706016459754258</v>
      </c>
      <c r="H36" s="596">
        <f>H17/H$5*100</f>
        <v>6.3882763719224354</v>
      </c>
      <c r="I36" s="508" t="s">
        <v>300</v>
      </c>
      <c r="J36" s="595">
        <f>J17/J$5*100</f>
        <v>11.035000988728495</v>
      </c>
      <c r="K36" s="595">
        <f>K17/K$5*100</f>
        <v>15.396168533401505</v>
      </c>
      <c r="L36" s="595">
        <f>L17/L$5*100</f>
        <v>5.8204945179951828</v>
      </c>
      <c r="M36" s="594" t="s">
        <v>300</v>
      </c>
      <c r="N36" s="593">
        <f>N17/N$5*100</f>
        <v>11.267145000357585</v>
      </c>
      <c r="O36" s="593">
        <f>O17/O$5*100</f>
        <v>14.158128789409144</v>
      </c>
      <c r="P36" s="593">
        <f>P17/P$5*100</f>
        <v>7.5143163691361048</v>
      </c>
      <c r="R36" s="506" t="s">
        <v>300</v>
      </c>
      <c r="S36" s="592">
        <v>11.9</v>
      </c>
      <c r="T36" s="592">
        <v>15.8</v>
      </c>
      <c r="U36" s="592">
        <v>7.1</v>
      </c>
      <c r="V36" s="592"/>
      <c r="W36" s="592"/>
      <c r="X36" s="592"/>
    </row>
    <row r="37" spans="1:24" s="532" customFormat="1" ht="20.25" customHeight="1">
      <c r="A37" s="510" t="s">
        <v>299</v>
      </c>
      <c r="B37" s="600"/>
      <c r="C37" s="600"/>
      <c r="D37" s="598" t="s">
        <v>65</v>
      </c>
      <c r="E37" s="597" t="s">
        <v>299</v>
      </c>
      <c r="F37" s="596"/>
      <c r="G37" s="596"/>
      <c r="H37" s="596"/>
      <c r="I37" s="508" t="s">
        <v>299</v>
      </c>
      <c r="J37" s="595"/>
      <c r="K37" s="595"/>
      <c r="L37" s="595"/>
      <c r="M37" s="594" t="s">
        <v>299</v>
      </c>
      <c r="N37" s="593"/>
      <c r="O37" s="593"/>
      <c r="P37" s="593"/>
      <c r="R37" s="506" t="s">
        <v>299</v>
      </c>
      <c r="S37" s="599"/>
      <c r="T37" s="599"/>
      <c r="U37" s="599"/>
      <c r="V37" s="599"/>
      <c r="W37" s="599"/>
      <c r="X37" s="599"/>
    </row>
    <row r="38" spans="1:24" s="532" customFormat="1" ht="20.25" customHeight="1">
      <c r="A38" s="510" t="s">
        <v>298</v>
      </c>
      <c r="B38" s="598">
        <f>B19*100/$B$5</f>
        <v>8.2757636254281639</v>
      </c>
      <c r="C38" s="598">
        <f>C19*100/$C$5</f>
        <v>8.5159534413169791</v>
      </c>
      <c r="D38" s="598">
        <f>D19*100/$D$5</f>
        <v>7.9813097410684462</v>
      </c>
      <c r="E38" s="597" t="s">
        <v>298</v>
      </c>
      <c r="F38" s="596">
        <f>F19/F$5*100</f>
        <v>9.2257980635953434</v>
      </c>
      <c r="G38" s="596">
        <f>G19/G$5*100</f>
        <v>10.604741853969582</v>
      </c>
      <c r="H38" s="596">
        <f>H19/H$5*100</f>
        <v>7.600739927607429</v>
      </c>
      <c r="I38" s="508" t="s">
        <v>298</v>
      </c>
      <c r="J38" s="595">
        <f>J19/J$5*100</f>
        <v>9.557919715246193</v>
      </c>
      <c r="K38" s="595">
        <f>K19/K$5*100</f>
        <v>9.7949472516075797</v>
      </c>
      <c r="L38" s="595">
        <f>L19/L$5*100</f>
        <v>9.2745135838747608</v>
      </c>
      <c r="M38" s="594" t="s">
        <v>298</v>
      </c>
      <c r="N38" s="593">
        <f>N19/N$5*100</f>
        <v>12.324070138108207</v>
      </c>
      <c r="O38" s="593">
        <f>O19/O$5*100</f>
        <v>13.447121115988994</v>
      </c>
      <c r="P38" s="593">
        <f>P19/P$5*100</f>
        <v>10.866221124885275</v>
      </c>
      <c r="R38" s="506" t="s">
        <v>298</v>
      </c>
      <c r="S38" s="592">
        <v>9.8000000000000007</v>
      </c>
      <c r="T38" s="592">
        <v>10.6</v>
      </c>
      <c r="U38" s="592">
        <v>8.9</v>
      </c>
      <c r="V38" s="592"/>
      <c r="W38" s="592"/>
      <c r="X38" s="592"/>
    </row>
    <row r="39" spans="1:24" s="532" customFormat="1" ht="20.25" customHeight="1">
      <c r="A39" s="510" t="s">
        <v>297</v>
      </c>
      <c r="B39" s="600"/>
      <c r="C39" s="600"/>
      <c r="D39" s="600"/>
      <c r="E39" s="597" t="s">
        <v>297</v>
      </c>
      <c r="F39" s="596"/>
      <c r="G39" s="596"/>
      <c r="H39" s="596"/>
      <c r="I39" s="508" t="s">
        <v>297</v>
      </c>
      <c r="J39" s="595"/>
      <c r="K39" s="595"/>
      <c r="L39" s="595"/>
      <c r="M39" s="594" t="s">
        <v>297</v>
      </c>
      <c r="N39" s="593"/>
      <c r="O39" s="593"/>
      <c r="P39" s="593"/>
      <c r="R39" s="506" t="s">
        <v>297</v>
      </c>
      <c r="S39" s="599"/>
      <c r="T39" s="599"/>
      <c r="U39" s="599"/>
      <c r="V39" s="599"/>
      <c r="W39" s="599"/>
      <c r="X39" s="599"/>
    </row>
    <row r="40" spans="1:24" s="532" customFormat="1" ht="20.25" customHeight="1">
      <c r="A40" s="510" t="s">
        <v>296</v>
      </c>
      <c r="B40" s="598">
        <f>B21*100/$B$5</f>
        <v>14.810331961030652</v>
      </c>
      <c r="C40" s="598">
        <f>C21*100/$C$5</f>
        <v>15.408246576028416</v>
      </c>
      <c r="D40" s="598">
        <f>D21*100/$D$5</f>
        <v>14.077333813847785</v>
      </c>
      <c r="E40" s="597" t="s">
        <v>296</v>
      </c>
      <c r="F40" s="596">
        <f>F21/F$5*100</f>
        <v>13.047262758844091</v>
      </c>
      <c r="G40" s="596">
        <f>G21/G$5*100</f>
        <v>13.915974054365257</v>
      </c>
      <c r="H40" s="596">
        <f>H21/H$5*100</f>
        <v>12.023503582824207</v>
      </c>
      <c r="I40" s="508" t="s">
        <v>296</v>
      </c>
      <c r="J40" s="595">
        <f>J21/J$5*100</f>
        <v>15.490290686177577</v>
      </c>
      <c r="K40" s="595">
        <f>K21/K$5*100</f>
        <v>16.578958453469134</v>
      </c>
      <c r="L40" s="595">
        <f>L21/L$5*100</f>
        <v>14.188605974716609</v>
      </c>
      <c r="M40" s="594" t="s">
        <v>296</v>
      </c>
      <c r="N40" s="593">
        <f>N21/N$5*100</f>
        <v>19.744644058181105</v>
      </c>
      <c r="O40" s="593">
        <f>O21/O$5*100</f>
        <v>20.735874448392906</v>
      </c>
      <c r="P40" s="593">
        <f>P21/P$5*100</f>
        <v>18.457913291093657</v>
      </c>
      <c r="R40" s="506" t="s">
        <v>296</v>
      </c>
      <c r="S40" s="592">
        <v>15.7</v>
      </c>
      <c r="T40" s="592">
        <v>16.600000000000001</v>
      </c>
      <c r="U40" s="592">
        <v>14.6</v>
      </c>
      <c r="V40" s="592"/>
      <c r="W40" s="592"/>
      <c r="X40" s="592"/>
    </row>
    <row r="41" spans="1:24" s="532" customFormat="1" ht="20.25" customHeight="1">
      <c r="A41" s="500" t="s">
        <v>295</v>
      </c>
      <c r="B41" s="591" t="s">
        <v>209</v>
      </c>
      <c r="C41" s="591" t="s">
        <v>209</v>
      </c>
      <c r="D41" s="591" t="s">
        <v>209</v>
      </c>
      <c r="E41" s="590" t="s">
        <v>295</v>
      </c>
      <c r="F41" s="589" t="s">
        <v>209</v>
      </c>
      <c r="G41" s="589" t="s">
        <v>209</v>
      </c>
      <c r="H41" s="589" t="s">
        <v>209</v>
      </c>
      <c r="I41" s="495" t="s">
        <v>295</v>
      </c>
      <c r="J41" s="588" t="s">
        <v>209</v>
      </c>
      <c r="K41" s="588" t="s">
        <v>209</v>
      </c>
      <c r="L41" s="588" t="s">
        <v>209</v>
      </c>
      <c r="M41" s="587" t="s">
        <v>295</v>
      </c>
      <c r="N41" s="586" t="s">
        <v>209</v>
      </c>
      <c r="O41" s="586" t="s">
        <v>209</v>
      </c>
      <c r="P41" s="586" t="s">
        <v>209</v>
      </c>
      <c r="R41" s="491" t="s">
        <v>295</v>
      </c>
      <c r="S41" s="585" t="s">
        <v>209</v>
      </c>
      <c r="T41" s="585" t="s">
        <v>209</v>
      </c>
      <c r="U41" s="585" t="s">
        <v>209</v>
      </c>
    </row>
    <row r="42" spans="1:24" s="532" customFormat="1" ht="9" customHeight="1">
      <c r="A42" s="584"/>
      <c r="B42" s="584"/>
      <c r="C42" s="584"/>
      <c r="D42" s="584"/>
      <c r="E42" s="583"/>
      <c r="F42" s="583"/>
      <c r="G42" s="583"/>
      <c r="H42" s="583"/>
      <c r="I42" s="582"/>
      <c r="J42" s="582"/>
      <c r="K42" s="582"/>
      <c r="L42" s="582"/>
      <c r="M42" s="581"/>
      <c r="N42" s="581"/>
      <c r="O42" s="581"/>
      <c r="P42" s="581"/>
      <c r="R42" s="580"/>
      <c r="S42" s="579"/>
      <c r="T42" s="579"/>
      <c r="U42" s="579"/>
    </row>
    <row r="43" spans="1:24" s="532" customFormat="1" ht="6" customHeight="1"/>
    <row r="44" spans="1:24" s="532" customFormat="1" ht="12.75" customHeight="1"/>
    <row r="45" spans="1:24" s="532" customFormat="1" ht="12.75" customHeight="1"/>
    <row r="46" spans="1:24" s="532" customFormat="1" ht="12.75" customHeight="1"/>
    <row r="47" spans="1:24" s="341" customFormat="1" ht="36.6" customHeight="1">
      <c r="B47" s="341">
        <v>4</v>
      </c>
      <c r="F47" s="341">
        <v>3</v>
      </c>
      <c r="J47" s="341">
        <v>2</v>
      </c>
      <c r="N47" s="341">
        <v>1</v>
      </c>
      <c r="R47" s="341">
        <v>2560</v>
      </c>
    </row>
    <row r="48" spans="1:24" s="532" customFormat="1" ht="12.75" customHeight="1"/>
    <row r="49" s="532" customFormat="1" ht="12.75" customHeight="1"/>
    <row r="50" s="532" customFormat="1" ht="12.75" customHeight="1"/>
    <row r="51" s="532" customFormat="1" ht="12.75" customHeight="1"/>
    <row r="52" s="532" customFormat="1" ht="12.75" customHeight="1"/>
    <row r="53" s="532" customFormat="1" ht="12.75" customHeight="1"/>
    <row r="54" s="532" customFormat="1" ht="12.75" customHeight="1"/>
    <row r="55" s="532" customFormat="1" ht="12.75" customHeight="1"/>
    <row r="56" s="532" customFormat="1" ht="12.75" customHeight="1"/>
    <row r="57" s="532" customFormat="1" ht="12.75" customHeight="1"/>
  </sheetData>
  <sheetProtection selectLockedCells="1" selectUnlockedCells="1"/>
  <mergeCells count="10">
    <mergeCell ref="S23:U23"/>
    <mergeCell ref="S4:U4"/>
    <mergeCell ref="N4:P4"/>
    <mergeCell ref="N23:P23"/>
    <mergeCell ref="B4:D4"/>
    <mergeCell ref="B23:D23"/>
    <mergeCell ref="F4:H4"/>
    <mergeCell ref="F23:H23"/>
    <mergeCell ref="J4:L4"/>
    <mergeCell ref="J23:L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94"/>
  <sheetViews>
    <sheetView topLeftCell="J1" zoomScale="59" zoomScaleNormal="59" workbookViewId="0">
      <selection activeCell="T20" sqref="T20"/>
    </sheetView>
  </sheetViews>
  <sheetFormatPr defaultColWidth="9.125" defaultRowHeight="14.25" customHeight="1"/>
  <cols>
    <col min="1" max="1" width="61.5" style="532" customWidth="1"/>
    <col min="2" max="2" width="12" style="532" customWidth="1"/>
    <col min="3" max="3" width="12.625" style="532" customWidth="1"/>
    <col min="4" max="4" width="11.875" style="533" customWidth="1"/>
    <col min="5" max="5" width="53.75" style="532" customWidth="1"/>
    <col min="6" max="7" width="11.875" style="532" customWidth="1"/>
    <col min="8" max="8" width="11.875" style="533" customWidth="1"/>
    <col min="9" max="9" width="59.25" style="532" customWidth="1"/>
    <col min="10" max="10" width="12" style="532" customWidth="1"/>
    <col min="11" max="11" width="12.625" style="532" customWidth="1"/>
    <col min="12" max="12" width="11.875" style="533" customWidth="1"/>
    <col min="13" max="13" width="78.25" style="532" customWidth="1"/>
    <col min="14" max="14" width="12" style="532" customWidth="1"/>
    <col min="15" max="15" width="12.625" style="532" customWidth="1"/>
    <col min="16" max="16" width="11.875" style="533" customWidth="1"/>
    <col min="17" max="17" width="80.75" style="532" customWidth="1"/>
    <col min="18" max="18" width="12.875" style="532" customWidth="1"/>
    <col min="19" max="19" width="11" style="532" customWidth="1"/>
    <col min="20" max="20" width="11.25" style="532" customWidth="1"/>
    <col min="21" max="16384" width="9.125" style="532"/>
  </cols>
  <sheetData>
    <row r="1" spans="1:21" s="443" customFormat="1" ht="30.75" customHeight="1">
      <c r="A1" s="451" t="s">
        <v>337</v>
      </c>
      <c r="B1" s="450"/>
      <c r="C1" s="450"/>
      <c r="D1" s="450"/>
      <c r="E1" s="449" t="s">
        <v>337</v>
      </c>
      <c r="F1" s="448"/>
      <c r="G1" s="448"/>
      <c r="H1" s="448"/>
      <c r="I1" s="447" t="s">
        <v>337</v>
      </c>
      <c r="J1" s="446"/>
      <c r="K1" s="446"/>
      <c r="L1" s="446"/>
      <c r="M1" s="445" t="s">
        <v>337</v>
      </c>
      <c r="N1" s="444"/>
      <c r="O1" s="444"/>
      <c r="P1" s="444"/>
      <c r="Q1" s="443" t="s">
        <v>337</v>
      </c>
    </row>
    <row r="2" spans="1:21" s="443" customFormat="1" ht="30.75" customHeight="1">
      <c r="A2" s="451"/>
      <c r="B2" s="450" t="s">
        <v>270</v>
      </c>
      <c r="C2" s="450"/>
      <c r="D2" s="450"/>
      <c r="E2" s="449"/>
      <c r="F2" s="448" t="s">
        <v>269</v>
      </c>
      <c r="G2" s="448"/>
      <c r="H2" s="448"/>
      <c r="I2" s="447"/>
      <c r="J2" s="446" t="s">
        <v>268</v>
      </c>
      <c r="K2" s="446"/>
      <c r="L2" s="446"/>
      <c r="M2" s="445"/>
      <c r="N2" s="444" t="s">
        <v>267</v>
      </c>
      <c r="O2" s="444"/>
      <c r="P2" s="444"/>
      <c r="R2" s="443" t="s">
        <v>266</v>
      </c>
    </row>
    <row r="3" spans="1:21" s="612" customFormat="1" ht="23.25" customHeight="1">
      <c r="A3" s="779" t="s">
        <v>14</v>
      </c>
      <c r="B3" s="778" t="s">
        <v>0</v>
      </c>
      <c r="C3" s="778" t="s">
        <v>1</v>
      </c>
      <c r="D3" s="777" t="s">
        <v>2</v>
      </c>
      <c r="E3" s="668" t="s">
        <v>14</v>
      </c>
      <c r="F3" s="776" t="s">
        <v>0</v>
      </c>
      <c r="G3" s="776" t="s">
        <v>1</v>
      </c>
      <c r="H3" s="775" t="s">
        <v>2</v>
      </c>
      <c r="I3" s="666" t="s">
        <v>14</v>
      </c>
      <c r="J3" s="774" t="s">
        <v>0</v>
      </c>
      <c r="K3" s="774" t="s">
        <v>1</v>
      </c>
      <c r="L3" s="773" t="s">
        <v>2</v>
      </c>
      <c r="M3" s="772" t="s">
        <v>14</v>
      </c>
      <c r="N3" s="771" t="s">
        <v>0</v>
      </c>
      <c r="O3" s="771" t="s">
        <v>1</v>
      </c>
      <c r="P3" s="770" t="s">
        <v>2</v>
      </c>
      <c r="Q3" s="769" t="s">
        <v>14</v>
      </c>
      <c r="R3" s="661" t="s">
        <v>0</v>
      </c>
      <c r="S3" s="661" t="s">
        <v>1</v>
      </c>
      <c r="T3" s="661" t="s">
        <v>2</v>
      </c>
    </row>
    <row r="4" spans="1:21" s="612" customFormat="1" ht="21.75" customHeight="1">
      <c r="A4" s="727"/>
      <c r="B4" s="768" t="s">
        <v>265</v>
      </c>
      <c r="C4" s="768"/>
      <c r="D4" s="768"/>
      <c r="E4" s="659"/>
      <c r="F4" s="658" t="s">
        <v>265</v>
      </c>
      <c r="G4" s="658"/>
      <c r="H4" s="658"/>
      <c r="I4" s="520"/>
      <c r="J4" s="657" t="s">
        <v>265</v>
      </c>
      <c r="K4" s="657"/>
      <c r="L4" s="657"/>
      <c r="M4" s="723"/>
      <c r="N4" s="767" t="s">
        <v>265</v>
      </c>
      <c r="O4" s="767"/>
      <c r="P4" s="767"/>
      <c r="Q4" s="722"/>
    </row>
    <row r="5" spans="1:21" s="612" customFormat="1" ht="20.25" customHeight="1">
      <c r="A5" s="763" t="s">
        <v>290</v>
      </c>
      <c r="B5" s="766">
        <v>1306823</v>
      </c>
      <c r="C5" s="766">
        <v>719730</v>
      </c>
      <c r="D5" s="765">
        <v>587093</v>
      </c>
      <c r="E5" s="626" t="s">
        <v>290</v>
      </c>
      <c r="F5" s="761">
        <v>1361389</v>
      </c>
      <c r="G5" s="761">
        <v>736463</v>
      </c>
      <c r="H5" s="761">
        <v>624926</v>
      </c>
      <c r="I5" s="554" t="s">
        <v>290</v>
      </c>
      <c r="J5" s="760">
        <v>1264250</v>
      </c>
      <c r="K5" s="760">
        <v>688457.3</v>
      </c>
      <c r="L5" s="760">
        <v>575792.6</v>
      </c>
      <c r="M5" s="759" t="s">
        <v>290</v>
      </c>
      <c r="N5" s="758">
        <v>1244459</v>
      </c>
      <c r="O5" s="758">
        <v>702946</v>
      </c>
      <c r="P5" s="758">
        <v>541513</v>
      </c>
      <c r="Q5" s="757" t="s">
        <v>290</v>
      </c>
      <c r="R5" s="764">
        <f>SUM(R7:R26)</f>
        <v>1294230</v>
      </c>
      <c r="S5" s="764">
        <f>SUM(S7:S26)</f>
        <v>711899</v>
      </c>
      <c r="T5" s="764">
        <f>SUM(T7:T26)</f>
        <v>582331</v>
      </c>
    </row>
    <row r="6" spans="1:21" s="612" customFormat="1" ht="8.25" customHeight="1">
      <c r="A6" s="763"/>
      <c r="B6" s="762"/>
      <c r="C6" s="762"/>
      <c r="D6" s="762"/>
      <c r="E6" s="626"/>
      <c r="F6" s="761"/>
      <c r="G6" s="761"/>
      <c r="H6" s="761"/>
      <c r="I6" s="554"/>
      <c r="J6" s="760"/>
      <c r="K6" s="760"/>
      <c r="L6" s="760"/>
      <c r="M6" s="759"/>
      <c r="N6" s="758"/>
      <c r="O6" s="758"/>
      <c r="P6" s="758"/>
      <c r="Q6" s="757"/>
    </row>
    <row r="7" spans="1:21" s="532" customFormat="1" ht="16.5" customHeight="1">
      <c r="A7" s="720" t="s">
        <v>336</v>
      </c>
      <c r="B7" s="754">
        <v>504903</v>
      </c>
      <c r="C7" s="754">
        <v>296251</v>
      </c>
      <c r="D7" s="754">
        <v>208652</v>
      </c>
      <c r="E7" s="719" t="s">
        <v>336</v>
      </c>
      <c r="F7" s="750">
        <v>546957</v>
      </c>
      <c r="G7" s="750">
        <v>307776</v>
      </c>
      <c r="H7" s="752">
        <v>239181</v>
      </c>
      <c r="I7" s="718" t="s">
        <v>336</v>
      </c>
      <c r="J7" s="749">
        <v>485282</v>
      </c>
      <c r="K7" s="749">
        <v>292948</v>
      </c>
      <c r="L7" s="751">
        <v>192334</v>
      </c>
      <c r="M7" s="717" t="s">
        <v>336</v>
      </c>
      <c r="N7" s="748">
        <v>390218</v>
      </c>
      <c r="O7" s="748">
        <v>239650</v>
      </c>
      <c r="P7" s="748">
        <v>150568</v>
      </c>
      <c r="Q7" s="716" t="s">
        <v>336</v>
      </c>
      <c r="R7" s="543">
        <v>481840</v>
      </c>
      <c r="S7" s="543">
        <v>284156</v>
      </c>
      <c r="T7" s="543">
        <v>197684</v>
      </c>
      <c r="U7" s="533"/>
    </row>
    <row r="8" spans="1:21" s="532" customFormat="1" ht="16.5" customHeight="1">
      <c r="A8" s="720" t="s">
        <v>332</v>
      </c>
      <c r="B8" s="745">
        <v>0</v>
      </c>
      <c r="C8" s="745">
        <v>0</v>
      </c>
      <c r="D8" s="745">
        <v>0</v>
      </c>
      <c r="E8" s="719" t="s">
        <v>332</v>
      </c>
      <c r="F8" s="750">
        <v>5091</v>
      </c>
      <c r="G8" s="750">
        <v>4776</v>
      </c>
      <c r="H8" s="740">
        <v>315</v>
      </c>
      <c r="I8" s="718" t="s">
        <v>332</v>
      </c>
      <c r="J8" s="749">
        <v>5563</v>
      </c>
      <c r="K8" s="749">
        <v>4640</v>
      </c>
      <c r="L8" s="738">
        <v>923</v>
      </c>
      <c r="M8" s="717" t="s">
        <v>332</v>
      </c>
      <c r="N8" s="748">
        <v>7243</v>
      </c>
      <c r="O8" s="748">
        <v>7243</v>
      </c>
      <c r="P8" s="756">
        <v>0</v>
      </c>
      <c r="Q8" s="716" t="s">
        <v>332</v>
      </c>
      <c r="R8" s="543">
        <v>4474</v>
      </c>
      <c r="S8" s="543">
        <v>4165</v>
      </c>
      <c r="T8" s="489">
        <v>309</v>
      </c>
      <c r="U8" s="533"/>
    </row>
    <row r="9" spans="1:21" s="532" customFormat="1" ht="16.5" customHeight="1">
      <c r="A9" s="720" t="s">
        <v>331</v>
      </c>
      <c r="B9" s="754">
        <v>235046</v>
      </c>
      <c r="C9" s="754">
        <v>118791</v>
      </c>
      <c r="D9" s="754">
        <v>116255</v>
      </c>
      <c r="E9" s="719" t="s">
        <v>331</v>
      </c>
      <c r="F9" s="750">
        <v>199366</v>
      </c>
      <c r="G9" s="750">
        <v>97509</v>
      </c>
      <c r="H9" s="740">
        <v>101857</v>
      </c>
      <c r="I9" s="718" t="s">
        <v>331</v>
      </c>
      <c r="J9" s="749">
        <v>168471</v>
      </c>
      <c r="K9" s="749">
        <v>75146</v>
      </c>
      <c r="L9" s="738">
        <v>93325</v>
      </c>
      <c r="M9" s="717" t="s">
        <v>331</v>
      </c>
      <c r="N9" s="748">
        <v>210547</v>
      </c>
      <c r="O9" s="748">
        <v>88893</v>
      </c>
      <c r="P9" s="748">
        <v>121654</v>
      </c>
      <c r="Q9" s="716" t="s">
        <v>331</v>
      </c>
      <c r="R9" s="543">
        <v>203358</v>
      </c>
      <c r="S9" s="543">
        <v>95085</v>
      </c>
      <c r="T9" s="543">
        <v>108273</v>
      </c>
      <c r="U9" s="533"/>
    </row>
    <row r="10" spans="1:21" s="532" customFormat="1" ht="16.5" customHeight="1">
      <c r="A10" s="720" t="s">
        <v>330</v>
      </c>
      <c r="B10" s="754">
        <v>8147</v>
      </c>
      <c r="C10" s="754">
        <v>8147</v>
      </c>
      <c r="D10" s="745">
        <v>0</v>
      </c>
      <c r="E10" s="719" t="s">
        <v>330</v>
      </c>
      <c r="F10" s="750">
        <v>3384</v>
      </c>
      <c r="G10" s="750">
        <v>3384</v>
      </c>
      <c r="H10" s="740">
        <v>0</v>
      </c>
      <c r="I10" s="718" t="s">
        <v>330</v>
      </c>
      <c r="J10" s="749">
        <v>2262</v>
      </c>
      <c r="K10" s="749">
        <v>2262</v>
      </c>
      <c r="L10" s="738">
        <v>0</v>
      </c>
      <c r="M10" s="717" t="s">
        <v>330</v>
      </c>
      <c r="N10" s="748">
        <v>3036</v>
      </c>
      <c r="O10" s="748">
        <v>2054</v>
      </c>
      <c r="P10" s="755">
        <v>982</v>
      </c>
      <c r="Q10" s="716" t="s">
        <v>330</v>
      </c>
      <c r="R10" s="543">
        <v>4207</v>
      </c>
      <c r="S10" s="543">
        <v>3962</v>
      </c>
      <c r="T10" s="489">
        <v>245</v>
      </c>
      <c r="U10" s="533"/>
    </row>
    <row r="11" spans="1:21" s="532" customFormat="1" ht="16.5" customHeight="1">
      <c r="A11" s="720" t="s">
        <v>329</v>
      </c>
      <c r="B11" s="754">
        <v>3374</v>
      </c>
      <c r="C11" s="754">
        <v>2977</v>
      </c>
      <c r="D11" s="745">
        <v>397</v>
      </c>
      <c r="E11" s="719" t="s">
        <v>329</v>
      </c>
      <c r="F11" s="750">
        <v>9500</v>
      </c>
      <c r="G11" s="750">
        <v>4546</v>
      </c>
      <c r="H11" s="740">
        <v>4954</v>
      </c>
      <c r="I11" s="718" t="s">
        <v>329</v>
      </c>
      <c r="J11" s="749">
        <v>3398</v>
      </c>
      <c r="K11" s="749">
        <v>980</v>
      </c>
      <c r="L11" s="738">
        <v>2418</v>
      </c>
      <c r="M11" s="717" t="s">
        <v>329</v>
      </c>
      <c r="N11" s="748">
        <v>2562</v>
      </c>
      <c r="O11" s="748">
        <v>2247</v>
      </c>
      <c r="P11" s="748">
        <v>315</v>
      </c>
      <c r="Q11" s="716" t="s">
        <v>329</v>
      </c>
      <c r="R11" s="543">
        <v>4708</v>
      </c>
      <c r="S11" s="543">
        <v>2687</v>
      </c>
      <c r="T11" s="543">
        <v>2021</v>
      </c>
      <c r="U11" s="533"/>
    </row>
    <row r="12" spans="1:21" s="532" customFormat="1" ht="16.5" customHeight="1">
      <c r="A12" s="720" t="s">
        <v>328</v>
      </c>
      <c r="B12" s="754">
        <v>84845</v>
      </c>
      <c r="C12" s="754">
        <v>73723</v>
      </c>
      <c r="D12" s="754">
        <v>11122</v>
      </c>
      <c r="E12" s="719" t="s">
        <v>328</v>
      </c>
      <c r="F12" s="750">
        <v>88293</v>
      </c>
      <c r="G12" s="750">
        <v>72974</v>
      </c>
      <c r="H12" s="740">
        <v>15319</v>
      </c>
      <c r="I12" s="718" t="s">
        <v>328</v>
      </c>
      <c r="J12" s="749">
        <v>77956</v>
      </c>
      <c r="K12" s="749">
        <v>70812</v>
      </c>
      <c r="L12" s="738">
        <v>7144</v>
      </c>
      <c r="M12" s="717" t="s">
        <v>328</v>
      </c>
      <c r="N12" s="748">
        <v>114189</v>
      </c>
      <c r="O12" s="748">
        <v>93435</v>
      </c>
      <c r="P12" s="748">
        <v>20754</v>
      </c>
      <c r="Q12" s="716" t="s">
        <v>328</v>
      </c>
      <c r="R12" s="543">
        <v>91321</v>
      </c>
      <c r="S12" s="543">
        <v>77736</v>
      </c>
      <c r="T12" s="543">
        <v>13585</v>
      </c>
      <c r="U12" s="533"/>
    </row>
    <row r="13" spans="1:21" s="532" customFormat="1" ht="16.5" customHeight="1">
      <c r="A13" s="720" t="s">
        <v>335</v>
      </c>
      <c r="B13" s="747">
        <v>190490</v>
      </c>
      <c r="C13" s="747">
        <v>95720</v>
      </c>
      <c r="D13" s="747">
        <v>94770</v>
      </c>
      <c r="E13" s="719" t="s">
        <v>335</v>
      </c>
      <c r="F13" s="750">
        <v>200446</v>
      </c>
      <c r="G13" s="750">
        <v>111545</v>
      </c>
      <c r="H13" s="752">
        <v>88901</v>
      </c>
      <c r="I13" s="718" t="s">
        <v>335</v>
      </c>
      <c r="J13" s="749">
        <v>211764</v>
      </c>
      <c r="K13" s="749">
        <v>106303</v>
      </c>
      <c r="L13" s="751">
        <v>105461</v>
      </c>
      <c r="M13" s="717" t="s">
        <v>326</v>
      </c>
      <c r="N13" s="748">
        <v>213889</v>
      </c>
      <c r="O13" s="748">
        <v>113912</v>
      </c>
      <c r="P13" s="748">
        <v>99977</v>
      </c>
      <c r="Q13" s="716" t="s">
        <v>326</v>
      </c>
      <c r="R13" s="543">
        <v>204147</v>
      </c>
      <c r="S13" s="543">
        <v>106870</v>
      </c>
      <c r="T13" s="543">
        <v>97277</v>
      </c>
      <c r="U13" s="533"/>
    </row>
    <row r="14" spans="1:21" s="532" customFormat="1" ht="16.5" customHeight="1">
      <c r="A14" s="720" t="s">
        <v>325</v>
      </c>
      <c r="B14" s="747">
        <v>25732</v>
      </c>
      <c r="C14" s="747">
        <v>24323</v>
      </c>
      <c r="D14" s="747">
        <v>1409</v>
      </c>
      <c r="E14" s="719" t="s">
        <v>325</v>
      </c>
      <c r="F14" s="750">
        <v>23494</v>
      </c>
      <c r="G14" s="750">
        <v>20729</v>
      </c>
      <c r="H14" s="740">
        <v>2765</v>
      </c>
      <c r="I14" s="718" t="s">
        <v>325</v>
      </c>
      <c r="J14" s="749">
        <v>24327</v>
      </c>
      <c r="K14" s="749">
        <v>24327</v>
      </c>
      <c r="L14" s="738">
        <v>0</v>
      </c>
      <c r="M14" s="717" t="s">
        <v>325</v>
      </c>
      <c r="N14" s="748">
        <v>36768</v>
      </c>
      <c r="O14" s="748">
        <v>35559</v>
      </c>
      <c r="P14" s="748">
        <v>1209</v>
      </c>
      <c r="Q14" s="716" t="s">
        <v>325</v>
      </c>
      <c r="R14" s="543">
        <v>27580</v>
      </c>
      <c r="S14" s="543">
        <v>26234</v>
      </c>
      <c r="T14" s="543">
        <v>1346</v>
      </c>
      <c r="U14" s="533"/>
    </row>
    <row r="15" spans="1:21" s="691" customFormat="1" ht="16.5" customHeight="1">
      <c r="A15" s="715" t="s">
        <v>324</v>
      </c>
      <c r="B15" s="747">
        <v>80775</v>
      </c>
      <c r="C15" s="747">
        <v>24833</v>
      </c>
      <c r="D15" s="747">
        <v>55942</v>
      </c>
      <c r="E15" s="714" t="s">
        <v>324</v>
      </c>
      <c r="F15" s="750">
        <v>96207</v>
      </c>
      <c r="G15" s="750">
        <v>28210</v>
      </c>
      <c r="H15" s="740">
        <v>67997</v>
      </c>
      <c r="I15" s="713" t="s">
        <v>324</v>
      </c>
      <c r="J15" s="749">
        <v>90107</v>
      </c>
      <c r="K15" s="749">
        <v>23519</v>
      </c>
      <c r="L15" s="738">
        <v>66588</v>
      </c>
      <c r="M15" s="712" t="s">
        <v>324</v>
      </c>
      <c r="N15" s="748">
        <v>75162</v>
      </c>
      <c r="O15" s="748">
        <v>28318</v>
      </c>
      <c r="P15" s="748">
        <v>46844</v>
      </c>
      <c r="Q15" s="711" t="s">
        <v>324</v>
      </c>
      <c r="R15" s="543">
        <v>85563</v>
      </c>
      <c r="S15" s="543">
        <v>26220</v>
      </c>
      <c r="T15" s="543">
        <v>59343</v>
      </c>
      <c r="U15" s="533"/>
    </row>
    <row r="16" spans="1:21" s="532" customFormat="1" ht="16.5" customHeight="1">
      <c r="A16" s="703" t="s">
        <v>323</v>
      </c>
      <c r="B16" s="747">
        <v>3166</v>
      </c>
      <c r="C16" s="747">
        <v>2596</v>
      </c>
      <c r="D16" s="753">
        <v>570</v>
      </c>
      <c r="E16" s="700" t="s">
        <v>323</v>
      </c>
      <c r="F16" s="750">
        <v>2299</v>
      </c>
      <c r="G16" s="750">
        <v>1628</v>
      </c>
      <c r="H16" s="740">
        <v>671</v>
      </c>
      <c r="I16" s="698" t="s">
        <v>323</v>
      </c>
      <c r="J16" s="749">
        <v>1331</v>
      </c>
      <c r="K16" s="749">
        <v>676</v>
      </c>
      <c r="L16" s="738">
        <v>655</v>
      </c>
      <c r="M16" s="695" t="s">
        <v>323</v>
      </c>
      <c r="N16" s="748">
        <v>3544</v>
      </c>
      <c r="O16" s="748">
        <v>2557</v>
      </c>
      <c r="P16" s="748">
        <v>987</v>
      </c>
      <c r="Q16" s="693" t="s">
        <v>323</v>
      </c>
      <c r="R16" s="543">
        <v>2585</v>
      </c>
      <c r="S16" s="543">
        <v>1864</v>
      </c>
      <c r="T16" s="489">
        <v>721</v>
      </c>
      <c r="U16" s="533"/>
    </row>
    <row r="17" spans="1:23" s="532" customFormat="1" ht="16.5" customHeight="1">
      <c r="A17" s="703" t="s">
        <v>322</v>
      </c>
      <c r="B17" s="747">
        <v>11207</v>
      </c>
      <c r="C17" s="747">
        <v>4986</v>
      </c>
      <c r="D17" s="747">
        <v>6221</v>
      </c>
      <c r="E17" s="700" t="s">
        <v>322</v>
      </c>
      <c r="F17" s="750">
        <v>13538</v>
      </c>
      <c r="G17" s="750">
        <v>4344</v>
      </c>
      <c r="H17" s="752">
        <v>9194</v>
      </c>
      <c r="I17" s="698" t="s">
        <v>322</v>
      </c>
      <c r="J17" s="749">
        <v>8784</v>
      </c>
      <c r="K17" s="749">
        <v>1260</v>
      </c>
      <c r="L17" s="751">
        <v>7524</v>
      </c>
      <c r="M17" s="695" t="s">
        <v>322</v>
      </c>
      <c r="N17" s="748">
        <v>8599</v>
      </c>
      <c r="O17" s="748">
        <v>1717</v>
      </c>
      <c r="P17" s="748">
        <v>6882</v>
      </c>
      <c r="Q17" s="693" t="s">
        <v>322</v>
      </c>
      <c r="R17" s="543">
        <v>10532</v>
      </c>
      <c r="S17" s="543">
        <v>3077</v>
      </c>
      <c r="T17" s="543">
        <v>7455</v>
      </c>
      <c r="U17" s="533"/>
    </row>
    <row r="18" spans="1:23" s="532" customFormat="1" ht="16.5" customHeight="1">
      <c r="A18" s="703" t="s">
        <v>321</v>
      </c>
      <c r="B18" s="747">
        <v>7695</v>
      </c>
      <c r="C18" s="747">
        <v>3330</v>
      </c>
      <c r="D18" s="747">
        <v>4365</v>
      </c>
      <c r="E18" s="700" t="s">
        <v>321</v>
      </c>
      <c r="F18" s="750">
        <v>5013</v>
      </c>
      <c r="G18" s="750">
        <v>2331</v>
      </c>
      <c r="H18" s="740">
        <v>2682</v>
      </c>
      <c r="I18" s="698" t="s">
        <v>321</v>
      </c>
      <c r="J18" s="749">
        <v>7103</v>
      </c>
      <c r="K18" s="749">
        <v>5302</v>
      </c>
      <c r="L18" s="738">
        <v>1801</v>
      </c>
      <c r="M18" s="695" t="s">
        <v>321</v>
      </c>
      <c r="N18" s="748">
        <v>1816</v>
      </c>
      <c r="O18" s="748">
        <v>592</v>
      </c>
      <c r="P18" s="748">
        <v>1224</v>
      </c>
      <c r="Q18" s="693" t="s">
        <v>321</v>
      </c>
      <c r="R18" s="543">
        <v>5407</v>
      </c>
      <c r="S18" s="543">
        <v>2889</v>
      </c>
      <c r="T18" s="543">
        <v>2518</v>
      </c>
      <c r="U18" s="533"/>
    </row>
    <row r="19" spans="1:23" s="532" customFormat="1" ht="16.5" customHeight="1">
      <c r="A19" s="710" t="s">
        <v>320</v>
      </c>
      <c r="B19" s="747">
        <v>3825</v>
      </c>
      <c r="C19" s="747">
        <v>2901</v>
      </c>
      <c r="D19" s="753">
        <v>924</v>
      </c>
      <c r="E19" s="709" t="s">
        <v>320</v>
      </c>
      <c r="F19" s="750">
        <v>1725</v>
      </c>
      <c r="G19" s="750">
        <v>1096</v>
      </c>
      <c r="H19" s="740">
        <v>629</v>
      </c>
      <c r="I19" s="708" t="s">
        <v>320</v>
      </c>
      <c r="J19" s="749">
        <v>4378</v>
      </c>
      <c r="K19" s="749">
        <v>2066</v>
      </c>
      <c r="L19" s="738">
        <v>2312</v>
      </c>
      <c r="M19" s="707" t="s">
        <v>320</v>
      </c>
      <c r="N19" s="748">
        <v>4375</v>
      </c>
      <c r="O19" s="748">
        <v>2366</v>
      </c>
      <c r="P19" s="748">
        <v>2009</v>
      </c>
      <c r="Q19" s="706" t="s">
        <v>320</v>
      </c>
      <c r="R19" s="543">
        <v>3575</v>
      </c>
      <c r="S19" s="543">
        <v>2107</v>
      </c>
      <c r="T19" s="543">
        <v>1468</v>
      </c>
      <c r="U19" s="533"/>
    </row>
    <row r="20" spans="1:23" s="532" customFormat="1" ht="16.5" customHeight="1">
      <c r="A20" s="710" t="s">
        <v>319</v>
      </c>
      <c r="B20" s="747">
        <v>5450</v>
      </c>
      <c r="C20" s="747">
        <v>1185</v>
      </c>
      <c r="D20" s="747">
        <v>4265</v>
      </c>
      <c r="E20" s="709" t="s">
        <v>319</v>
      </c>
      <c r="F20" s="750">
        <v>13958</v>
      </c>
      <c r="G20" s="750">
        <v>6680</v>
      </c>
      <c r="H20" s="740">
        <v>7278</v>
      </c>
      <c r="I20" s="708" t="s">
        <v>319</v>
      </c>
      <c r="J20" s="749">
        <v>11102</v>
      </c>
      <c r="K20" s="749">
        <v>7716</v>
      </c>
      <c r="L20" s="738">
        <v>3386</v>
      </c>
      <c r="M20" s="707" t="s">
        <v>319</v>
      </c>
      <c r="N20" s="748">
        <v>12737</v>
      </c>
      <c r="O20" s="748">
        <v>7810</v>
      </c>
      <c r="P20" s="748">
        <v>4927</v>
      </c>
      <c r="Q20" s="706" t="s">
        <v>319</v>
      </c>
      <c r="R20" s="543">
        <v>10812</v>
      </c>
      <c r="S20" s="543">
        <v>5848</v>
      </c>
      <c r="T20" s="543">
        <v>4964</v>
      </c>
      <c r="U20" s="533"/>
    </row>
    <row r="21" spans="1:23" s="532" customFormat="1" ht="16.5" customHeight="1">
      <c r="A21" s="710" t="s">
        <v>318</v>
      </c>
      <c r="B21" s="747">
        <v>43022</v>
      </c>
      <c r="C21" s="747">
        <v>28977</v>
      </c>
      <c r="D21" s="747">
        <v>14045</v>
      </c>
      <c r="E21" s="709" t="s">
        <v>318</v>
      </c>
      <c r="F21" s="750">
        <v>58832</v>
      </c>
      <c r="G21" s="750">
        <v>35192</v>
      </c>
      <c r="H21" s="740">
        <v>23640</v>
      </c>
      <c r="I21" s="708" t="s">
        <v>318</v>
      </c>
      <c r="J21" s="749">
        <v>65956</v>
      </c>
      <c r="K21" s="749">
        <v>37856</v>
      </c>
      <c r="L21" s="738">
        <v>28100</v>
      </c>
      <c r="M21" s="707" t="s">
        <v>318</v>
      </c>
      <c r="N21" s="748">
        <v>53958</v>
      </c>
      <c r="O21" s="748">
        <v>34944</v>
      </c>
      <c r="P21" s="748">
        <v>19014</v>
      </c>
      <c r="Q21" s="706" t="s">
        <v>318</v>
      </c>
      <c r="R21" s="543">
        <v>55442</v>
      </c>
      <c r="S21" s="543">
        <v>34242</v>
      </c>
      <c r="T21" s="543">
        <v>21200</v>
      </c>
      <c r="U21" s="533"/>
    </row>
    <row r="22" spans="1:23" s="532" customFormat="1" ht="16.5" customHeight="1">
      <c r="A22" s="710" t="s">
        <v>317</v>
      </c>
      <c r="B22" s="747">
        <v>37324</v>
      </c>
      <c r="C22" s="747">
        <v>13332</v>
      </c>
      <c r="D22" s="747">
        <v>23992</v>
      </c>
      <c r="E22" s="709" t="s">
        <v>317</v>
      </c>
      <c r="F22" s="750">
        <v>36540</v>
      </c>
      <c r="G22" s="750">
        <v>14641</v>
      </c>
      <c r="H22" s="740">
        <v>21899</v>
      </c>
      <c r="I22" s="708" t="s">
        <v>317</v>
      </c>
      <c r="J22" s="749">
        <v>48348</v>
      </c>
      <c r="K22" s="749">
        <v>17994</v>
      </c>
      <c r="L22" s="738">
        <v>30354</v>
      </c>
      <c r="M22" s="707" t="s">
        <v>317</v>
      </c>
      <c r="N22" s="748">
        <v>49959</v>
      </c>
      <c r="O22" s="748">
        <v>17935</v>
      </c>
      <c r="P22" s="748">
        <v>32024</v>
      </c>
      <c r="Q22" s="706" t="s">
        <v>317</v>
      </c>
      <c r="R22" s="543">
        <v>43043</v>
      </c>
      <c r="S22" s="543">
        <v>15976</v>
      </c>
      <c r="T22" s="543">
        <v>27067</v>
      </c>
      <c r="U22" s="533"/>
    </row>
    <row r="23" spans="1:23" s="532" customFormat="1" ht="16.5" customHeight="1">
      <c r="A23" s="710" t="s">
        <v>316</v>
      </c>
      <c r="B23" s="747">
        <v>25793</v>
      </c>
      <c r="C23" s="747">
        <v>2804</v>
      </c>
      <c r="D23" s="747">
        <v>22989</v>
      </c>
      <c r="E23" s="709" t="s">
        <v>316</v>
      </c>
      <c r="F23" s="750">
        <v>21529</v>
      </c>
      <c r="G23" s="750">
        <v>2145</v>
      </c>
      <c r="H23" s="740">
        <v>19384</v>
      </c>
      <c r="I23" s="708" t="s">
        <v>316</v>
      </c>
      <c r="J23" s="749">
        <v>19390</v>
      </c>
      <c r="K23" s="749">
        <v>2831</v>
      </c>
      <c r="L23" s="738">
        <v>16559</v>
      </c>
      <c r="M23" s="707" t="s">
        <v>316</v>
      </c>
      <c r="N23" s="748">
        <v>18248</v>
      </c>
      <c r="O23" s="748">
        <v>5390</v>
      </c>
      <c r="P23" s="748">
        <v>12858</v>
      </c>
      <c r="Q23" s="706" t="s">
        <v>316</v>
      </c>
      <c r="R23" s="543">
        <v>21240</v>
      </c>
      <c r="S23" s="543">
        <v>3293</v>
      </c>
      <c r="T23" s="543">
        <v>17947</v>
      </c>
      <c r="U23" s="533"/>
    </row>
    <row r="24" spans="1:23" s="532" customFormat="1" ht="21" customHeight="1">
      <c r="A24" s="710" t="s">
        <v>315</v>
      </c>
      <c r="B24" s="747">
        <v>7619</v>
      </c>
      <c r="C24" s="747">
        <v>4952</v>
      </c>
      <c r="D24" s="747">
        <v>2667</v>
      </c>
      <c r="E24" s="709" t="s">
        <v>315</v>
      </c>
      <c r="F24" s="750">
        <v>9206</v>
      </c>
      <c r="G24" s="750">
        <v>6988</v>
      </c>
      <c r="H24" s="752">
        <v>2218</v>
      </c>
      <c r="I24" s="708" t="s">
        <v>315</v>
      </c>
      <c r="J24" s="749">
        <v>4577</v>
      </c>
      <c r="K24" s="749">
        <v>1217</v>
      </c>
      <c r="L24" s="751">
        <v>3360</v>
      </c>
      <c r="M24" s="707" t="s">
        <v>315</v>
      </c>
      <c r="N24" s="748">
        <v>3652</v>
      </c>
      <c r="O24" s="748">
        <v>3512</v>
      </c>
      <c r="P24" s="748">
        <v>140</v>
      </c>
      <c r="Q24" s="706" t="s">
        <v>315</v>
      </c>
      <c r="R24" s="543">
        <v>6264</v>
      </c>
      <c r="S24" s="543">
        <v>4167</v>
      </c>
      <c r="T24" s="543">
        <v>2097</v>
      </c>
      <c r="U24" s="533"/>
    </row>
    <row r="25" spans="1:23" s="532" customFormat="1" ht="16.5" customHeight="1">
      <c r="A25" s="710" t="s">
        <v>314</v>
      </c>
      <c r="B25" s="747">
        <v>23396</v>
      </c>
      <c r="C25" s="747">
        <v>8473</v>
      </c>
      <c r="D25" s="747">
        <v>14923</v>
      </c>
      <c r="E25" s="709" t="s">
        <v>314</v>
      </c>
      <c r="F25" s="750">
        <v>21025</v>
      </c>
      <c r="G25" s="750">
        <v>9633</v>
      </c>
      <c r="H25" s="740">
        <v>11392</v>
      </c>
      <c r="I25" s="708" t="s">
        <v>314</v>
      </c>
      <c r="J25" s="749">
        <v>18827</v>
      </c>
      <c r="K25" s="749">
        <v>9580</v>
      </c>
      <c r="L25" s="738">
        <v>9247</v>
      </c>
      <c r="M25" s="707" t="s">
        <v>314</v>
      </c>
      <c r="N25" s="748">
        <v>27225</v>
      </c>
      <c r="O25" s="748">
        <v>12080</v>
      </c>
      <c r="P25" s="748">
        <v>15145</v>
      </c>
      <c r="Q25" s="706" t="s">
        <v>314</v>
      </c>
      <c r="R25" s="543">
        <v>22618</v>
      </c>
      <c r="S25" s="543">
        <v>9941</v>
      </c>
      <c r="T25" s="543">
        <v>12677</v>
      </c>
      <c r="U25" s="533"/>
    </row>
    <row r="26" spans="1:23" s="532" customFormat="1" ht="16.5" customHeight="1">
      <c r="A26" s="703" t="s">
        <v>313</v>
      </c>
      <c r="B26" s="747">
        <v>5014</v>
      </c>
      <c r="C26" s="747">
        <v>1429</v>
      </c>
      <c r="D26" s="747">
        <v>3585</v>
      </c>
      <c r="E26" s="700" t="s">
        <v>313</v>
      </c>
      <c r="F26" s="740">
        <v>4986</v>
      </c>
      <c r="G26" s="740">
        <v>336</v>
      </c>
      <c r="H26" s="740">
        <v>4650</v>
      </c>
      <c r="I26" s="698" t="s">
        <v>313</v>
      </c>
      <c r="J26" s="738">
        <v>5324</v>
      </c>
      <c r="K26" s="738">
        <v>1022</v>
      </c>
      <c r="L26" s="738">
        <v>4302</v>
      </c>
      <c r="M26" s="695" t="s">
        <v>313</v>
      </c>
      <c r="N26" s="746">
        <v>6732</v>
      </c>
      <c r="O26" s="746">
        <v>2732</v>
      </c>
      <c r="P26" s="746">
        <v>4000</v>
      </c>
      <c r="Q26" s="693" t="s">
        <v>313</v>
      </c>
      <c r="R26" s="543">
        <v>5514</v>
      </c>
      <c r="S26" s="543">
        <v>1380</v>
      </c>
      <c r="T26" s="543">
        <v>4134</v>
      </c>
      <c r="U26" s="533"/>
    </row>
    <row r="27" spans="1:23" s="532" customFormat="1" ht="16.5" customHeight="1">
      <c r="A27" s="710" t="s">
        <v>312</v>
      </c>
      <c r="B27" s="745">
        <v>0</v>
      </c>
      <c r="C27" s="745">
        <v>0</v>
      </c>
      <c r="D27" s="744">
        <v>0</v>
      </c>
      <c r="E27" s="709" t="s">
        <v>312</v>
      </c>
      <c r="F27" s="741">
        <v>0</v>
      </c>
      <c r="G27" s="741">
        <v>0</v>
      </c>
      <c r="H27" s="740">
        <v>0</v>
      </c>
      <c r="I27" s="708" t="s">
        <v>312</v>
      </c>
      <c r="J27" s="739">
        <v>0</v>
      </c>
      <c r="K27" s="739">
        <v>0</v>
      </c>
      <c r="L27" s="738">
        <v>0</v>
      </c>
      <c r="M27" s="707" t="s">
        <v>312</v>
      </c>
      <c r="N27" s="737">
        <v>0</v>
      </c>
      <c r="O27" s="737">
        <v>0</v>
      </c>
      <c r="P27" s="737">
        <v>0</v>
      </c>
      <c r="Q27" s="706" t="s">
        <v>312</v>
      </c>
    </row>
    <row r="28" spans="1:23" s="612" customFormat="1" ht="16.5" hidden="1" customHeight="1">
      <c r="A28" s="710" t="s">
        <v>334</v>
      </c>
      <c r="B28" s="743" t="s">
        <v>210</v>
      </c>
      <c r="C28" s="743" t="s">
        <v>210</v>
      </c>
      <c r="D28" s="742" t="s">
        <v>210</v>
      </c>
      <c r="E28" s="709" t="s">
        <v>334</v>
      </c>
      <c r="F28" s="741" t="s">
        <v>210</v>
      </c>
      <c r="G28" s="741" t="s">
        <v>210</v>
      </c>
      <c r="H28" s="740" t="s">
        <v>210</v>
      </c>
      <c r="I28" s="708" t="s">
        <v>334</v>
      </c>
      <c r="J28" s="739" t="s">
        <v>209</v>
      </c>
      <c r="K28" s="739" t="s">
        <v>209</v>
      </c>
      <c r="L28" s="738" t="s">
        <v>209</v>
      </c>
      <c r="M28" s="707" t="s">
        <v>334</v>
      </c>
      <c r="N28" s="737" t="s">
        <v>209</v>
      </c>
      <c r="O28" s="737" t="s">
        <v>209</v>
      </c>
      <c r="P28" s="737" t="s">
        <v>209</v>
      </c>
      <c r="Q28" s="706" t="s">
        <v>334</v>
      </c>
    </row>
    <row r="29" spans="1:23" s="612" customFormat="1" ht="19.5" customHeight="1">
      <c r="A29" s="736"/>
      <c r="B29" s="735"/>
      <c r="C29" s="735" t="s">
        <v>264</v>
      </c>
      <c r="D29" s="735"/>
      <c r="E29" s="734"/>
      <c r="F29" s="733"/>
      <c r="G29" s="733" t="s">
        <v>264</v>
      </c>
      <c r="H29" s="733"/>
      <c r="I29" s="732"/>
      <c r="J29" s="731"/>
      <c r="K29" s="731" t="s">
        <v>264</v>
      </c>
      <c r="L29" s="731"/>
      <c r="M29" s="730"/>
      <c r="N29" s="729"/>
      <c r="O29" s="729" t="s">
        <v>264</v>
      </c>
      <c r="P29" s="729"/>
      <c r="Q29" s="728"/>
    </row>
    <row r="30" spans="1:23" s="532" customFormat="1" ht="18" customHeight="1">
      <c r="A30" s="727" t="s">
        <v>290</v>
      </c>
      <c r="B30" s="726">
        <v>100</v>
      </c>
      <c r="C30" s="726">
        <v>100</v>
      </c>
      <c r="D30" s="726">
        <v>100</v>
      </c>
      <c r="E30" s="659" t="s">
        <v>290</v>
      </c>
      <c r="F30" s="725">
        <v>100</v>
      </c>
      <c r="G30" s="725">
        <v>100</v>
      </c>
      <c r="H30" s="725">
        <v>100</v>
      </c>
      <c r="I30" s="520" t="s">
        <v>290</v>
      </c>
      <c r="J30" s="724">
        <v>100</v>
      </c>
      <c r="K30" s="724">
        <v>100</v>
      </c>
      <c r="L30" s="724">
        <v>100</v>
      </c>
      <c r="M30" s="723" t="s">
        <v>290</v>
      </c>
      <c r="N30" s="492">
        <v>100</v>
      </c>
      <c r="O30" s="492">
        <v>100</v>
      </c>
      <c r="P30" s="492">
        <v>100</v>
      </c>
      <c r="Q30" s="722" t="s">
        <v>290</v>
      </c>
      <c r="R30" s="516">
        <v>100</v>
      </c>
      <c r="S30" s="516">
        <v>100</v>
      </c>
      <c r="T30" s="516">
        <v>100</v>
      </c>
      <c r="U30" s="592"/>
      <c r="V30" s="592"/>
      <c r="W30" s="592"/>
    </row>
    <row r="31" spans="1:23" s="532" customFormat="1" ht="16.5" customHeight="1">
      <c r="A31" s="720" t="s">
        <v>333</v>
      </c>
      <c r="B31" s="705">
        <f>B7*100/$B$5</f>
        <v>38.635913203241756</v>
      </c>
      <c r="C31" s="705">
        <f>C7*100/$C$5</f>
        <v>41.161407750128518</v>
      </c>
      <c r="D31" s="705">
        <f>D7*100/$D$5</f>
        <v>35.539854844121798</v>
      </c>
      <c r="E31" s="719" t="s">
        <v>333</v>
      </c>
      <c r="F31" s="699">
        <f>F7*100/$F$5</f>
        <v>40.176393374707743</v>
      </c>
      <c r="G31" s="699">
        <f>G7*100/$G$5</f>
        <v>41.791101521732934</v>
      </c>
      <c r="H31" s="699">
        <f>H7*100/$H$5</f>
        <v>38.273491581403235</v>
      </c>
      <c r="I31" s="718" t="s">
        <v>333</v>
      </c>
      <c r="J31" s="704">
        <f>J7*100/$B$5</f>
        <v>37.134485695461436</v>
      </c>
      <c r="K31" s="704">
        <f>K7*100/$C$5</f>
        <v>40.702485654342603</v>
      </c>
      <c r="L31" s="704">
        <f>L7*100/$D$5</f>
        <v>32.760397415741629</v>
      </c>
      <c r="M31" s="717" t="s">
        <v>333</v>
      </c>
      <c r="N31" s="694">
        <f>N7*100/$N$5</f>
        <v>31.356436813105134</v>
      </c>
      <c r="O31" s="694">
        <f>O7*100/$O$5</f>
        <v>34.092234680900098</v>
      </c>
      <c r="P31" s="694">
        <f>P7*100/$P$5</f>
        <v>27.805057311643488</v>
      </c>
      <c r="Q31" s="716" t="s">
        <v>333</v>
      </c>
      <c r="R31" s="692">
        <f>R7*100/$R$5</f>
        <v>37.229858680450924</v>
      </c>
      <c r="S31" s="692">
        <f>S7*100/$S$5</f>
        <v>39.915212691688005</v>
      </c>
      <c r="T31" s="692">
        <f>T7*100/$T$5+0.01</f>
        <v>33.957016387587124</v>
      </c>
      <c r="U31" s="489"/>
      <c r="V31" s="489"/>
      <c r="W31" s="489"/>
    </row>
    <row r="32" spans="1:23" s="532" customFormat="1" ht="16.5" customHeight="1">
      <c r="A32" s="720" t="s">
        <v>332</v>
      </c>
      <c r="B32" s="721" t="s">
        <v>210</v>
      </c>
      <c r="C32" s="721" t="s">
        <v>210</v>
      </c>
      <c r="D32" s="721" t="s">
        <v>210</v>
      </c>
      <c r="E32" s="719" t="s">
        <v>332</v>
      </c>
      <c r="F32" s="699">
        <f>F8*100/$F$5</f>
        <v>0.37395630492093002</v>
      </c>
      <c r="G32" s="699">
        <f>G8*100/$G$5</f>
        <v>0.64850508443737165</v>
      </c>
      <c r="H32" s="699">
        <f>H8*100/$H$5</f>
        <v>5.0405968066619088E-2</v>
      </c>
      <c r="I32" s="718" t="s">
        <v>332</v>
      </c>
      <c r="J32" s="704">
        <f>J8*100/$B$5</f>
        <v>0.42568886528627059</v>
      </c>
      <c r="K32" s="704">
        <f>K8*100/$C$5</f>
        <v>0.64468620177010827</v>
      </c>
      <c r="L32" s="704">
        <f>L8*100/$D$5</f>
        <v>0.15721529638404819</v>
      </c>
      <c r="M32" s="717" t="s">
        <v>332</v>
      </c>
      <c r="N32" s="694">
        <f>N8*100/$N$5</f>
        <v>0.58201997815918405</v>
      </c>
      <c r="O32" s="694">
        <f>O8*100/$O$5</f>
        <v>1.0303778668631729</v>
      </c>
      <c r="P32" s="694">
        <f>P8*100/$P$5</f>
        <v>0</v>
      </c>
      <c r="Q32" s="716" t="s">
        <v>332</v>
      </c>
      <c r="R32" s="692">
        <f>R8*100/$R$5  +0.03</f>
        <v>0.3756881697998038</v>
      </c>
      <c r="S32" s="692">
        <f>S8*100/$S$5</f>
        <v>0.58505490245104996</v>
      </c>
      <c r="T32" s="692">
        <f>T8*100/$T$5</f>
        <v>5.3062605288057819E-2</v>
      </c>
      <c r="U32" s="489"/>
      <c r="V32" s="489"/>
      <c r="W32" s="489"/>
    </row>
    <row r="33" spans="1:23" s="532" customFormat="1" ht="16.5" customHeight="1">
      <c r="A33" s="720" t="s">
        <v>331</v>
      </c>
      <c r="B33" s="705">
        <f>B9*100/$B$5</f>
        <v>17.986062381822176</v>
      </c>
      <c r="C33" s="705">
        <f>C9*100/$C$5</f>
        <v>16.504939352257097</v>
      </c>
      <c r="D33" s="705">
        <f>D9*100/$D$5</f>
        <v>19.801803121481605</v>
      </c>
      <c r="E33" s="719" t="s">
        <v>331</v>
      </c>
      <c r="F33" s="699">
        <f>F9*100/$F$5</f>
        <v>14.644308129417823</v>
      </c>
      <c r="G33" s="699">
        <f>G9*100/$G$5</f>
        <v>13.240176356449679</v>
      </c>
      <c r="H33" s="699">
        <f>H9*100/$H$5</f>
        <v>16.299049807497209</v>
      </c>
      <c r="I33" s="718" t="s">
        <v>331</v>
      </c>
      <c r="J33" s="704">
        <f>J9*100/$B$5</f>
        <v>12.891646382103774</v>
      </c>
      <c r="K33" s="704">
        <f>K9*100/$C$5</f>
        <v>10.440859766857017</v>
      </c>
      <c r="L33" s="704">
        <f>L9*100/$D$5</f>
        <v>15.896118672850809</v>
      </c>
      <c r="M33" s="717" t="s">
        <v>331</v>
      </c>
      <c r="N33" s="694">
        <f>N9*100/$N$5</f>
        <v>16.918757468104616</v>
      </c>
      <c r="O33" s="694">
        <f>O9*100/$O$5</f>
        <v>12.645779334401221</v>
      </c>
      <c r="P33" s="694">
        <f>P9*100/$P$5</f>
        <v>22.46557331033604</v>
      </c>
      <c r="Q33" s="716" t="s">
        <v>331</v>
      </c>
      <c r="R33" s="692">
        <f>R9*100/$R$5</f>
        <v>15.712663127882989</v>
      </c>
      <c r="S33" s="692">
        <f>S9*100/$S$5</f>
        <v>13.356529507697019</v>
      </c>
      <c r="T33" s="692">
        <f>T9*100/$T$5</f>
        <v>18.593033858750434</v>
      </c>
      <c r="U33" s="489"/>
      <c r="V33" s="489"/>
      <c r="W33" s="489"/>
    </row>
    <row r="34" spans="1:23" s="532" customFormat="1" ht="16.5" customHeight="1">
      <c r="A34" s="720" t="s">
        <v>330</v>
      </c>
      <c r="B34" s="705">
        <f>B10*100/$B$5</f>
        <v>0.62342031017207378</v>
      </c>
      <c r="C34" s="705">
        <f>C10*100/$C$5</f>
        <v>1.131952259875231</v>
      </c>
      <c r="D34" s="705" t="s">
        <v>209</v>
      </c>
      <c r="E34" s="719" t="s">
        <v>330</v>
      </c>
      <c r="F34" s="699">
        <f>F10*100/$F$5</f>
        <v>0.24856965936995232</v>
      </c>
      <c r="G34" s="699">
        <f>G10*100/$G$5</f>
        <v>0.45949355228979594</v>
      </c>
      <c r="H34" s="699">
        <f>H10*100/$H$5</f>
        <v>0</v>
      </c>
      <c r="I34" s="718" t="s">
        <v>330</v>
      </c>
      <c r="J34" s="704">
        <f>J10*100/$B$5</f>
        <v>0.17309153573207695</v>
      </c>
      <c r="K34" s="704">
        <f>K10*100/$C$5</f>
        <v>0.31428452336292778</v>
      </c>
      <c r="L34" s="704">
        <f>L10*100/$D$5</f>
        <v>0</v>
      </c>
      <c r="M34" s="717" t="s">
        <v>330</v>
      </c>
      <c r="N34" s="694">
        <f>N10*100/$N$5</f>
        <v>0.24396143223681938</v>
      </c>
      <c r="O34" s="694">
        <f>O10*100/$O$5</f>
        <v>0.29219883177370665</v>
      </c>
      <c r="P34" s="694">
        <f>P10*100/$P$5</f>
        <v>0.18134375352022944</v>
      </c>
      <c r="Q34" s="716" t="s">
        <v>330</v>
      </c>
      <c r="R34" s="692">
        <f>R10*100/$R$5</f>
        <v>0.32505814267943101</v>
      </c>
      <c r="S34" s="692">
        <f>S10*100/$S$5</f>
        <v>0.55653962149125091</v>
      </c>
      <c r="T34" s="692">
        <f>T10*100/$T$5</f>
        <v>4.2072292218686622E-2</v>
      </c>
      <c r="U34" s="489"/>
      <c r="V34" s="489"/>
      <c r="W34" s="489"/>
    </row>
    <row r="35" spans="1:23" s="532" customFormat="1" ht="16.5" customHeight="1">
      <c r="A35" s="720" t="s">
        <v>329</v>
      </c>
      <c r="B35" s="705">
        <f>B11*100/$B$5-0.03</f>
        <v>0.22818339591513156</v>
      </c>
      <c r="C35" s="705">
        <f>C11*100/$C$5</f>
        <v>0.4136273324718992</v>
      </c>
      <c r="D35" s="705">
        <f>D11*100/$D$5</f>
        <v>6.7621313829325166E-2</v>
      </c>
      <c r="E35" s="719" t="s">
        <v>329</v>
      </c>
      <c r="F35" s="699">
        <f>F11*100/$F$5</f>
        <v>0.69781671513432242</v>
      </c>
      <c r="G35" s="699">
        <f>G11*100/$G$5</f>
        <v>0.61727473070609118</v>
      </c>
      <c r="H35" s="699">
        <f>H11*100/$H$5</f>
        <v>0.79273385968898713</v>
      </c>
      <c r="I35" s="718" t="s">
        <v>329</v>
      </c>
      <c r="J35" s="704">
        <f>J11*100/$B$5</f>
        <v>0.26001991088311116</v>
      </c>
      <c r="K35" s="704">
        <f>K11*100/$C$5</f>
        <v>0.13616217192558319</v>
      </c>
      <c r="L35" s="704">
        <f>L11*100/$D$5</f>
        <v>0.41185979052722482</v>
      </c>
      <c r="M35" s="717" t="s">
        <v>329</v>
      </c>
      <c r="N35" s="694">
        <f>N11*100/$N$5</f>
        <v>0.20587259202593255</v>
      </c>
      <c r="O35" s="694">
        <f>O11*100/$O$5</f>
        <v>0.31965471031914255</v>
      </c>
      <c r="P35" s="694">
        <f>P11*100/$P$5</f>
        <v>5.8170348634289479E-2</v>
      </c>
      <c r="Q35" s="716" t="s">
        <v>329</v>
      </c>
      <c r="R35" s="692">
        <f>R11*100/$R$5</f>
        <v>0.36376841828732143</v>
      </c>
      <c r="S35" s="692">
        <f>S11*100/$S$5</f>
        <v>0.37744118196541926</v>
      </c>
      <c r="T35" s="692">
        <f>T11*100/$T$5</f>
        <v>0.34705347989373742</v>
      </c>
      <c r="U35" s="489"/>
      <c r="V35" s="489"/>
      <c r="W35" s="489"/>
    </row>
    <row r="36" spans="1:23" s="532" customFormat="1" ht="16.5" customHeight="1">
      <c r="A36" s="720" t="s">
        <v>328</v>
      </c>
      <c r="B36" s="705">
        <f>B12*100/$B$5</f>
        <v>6.4924630190928685</v>
      </c>
      <c r="C36" s="705">
        <f>C12*100/$C$5</f>
        <v>10.243146735581398</v>
      </c>
      <c r="D36" s="705">
        <f>D12*100/$D$5</f>
        <v>1.8944187718129837</v>
      </c>
      <c r="E36" s="719" t="s">
        <v>328</v>
      </c>
      <c r="F36" s="699">
        <f>F12*100/$F$5</f>
        <v>6.485508550458392</v>
      </c>
      <c r="G36" s="699">
        <f>G12*100/$G$5</f>
        <v>9.9087123182020012</v>
      </c>
      <c r="H36" s="699">
        <f>H12*100/$H$5</f>
        <v>2.45133023750012</v>
      </c>
      <c r="I36" s="718" t="s">
        <v>328</v>
      </c>
      <c r="J36" s="704">
        <f>J12*100/$B$5</f>
        <v>5.9653067018257255</v>
      </c>
      <c r="K36" s="704">
        <f>K12*100/$C$5</f>
        <v>9.8386895085657127</v>
      </c>
      <c r="L36" s="704">
        <f>L12*100/$D$5</f>
        <v>1.2168429873972266</v>
      </c>
      <c r="M36" s="717" t="s">
        <v>328</v>
      </c>
      <c r="N36" s="694">
        <f>N12*100/$N$5</f>
        <v>9.1757944616897777</v>
      </c>
      <c r="O36" s="694">
        <f>O12*100/$O$5</f>
        <v>13.291917160066349</v>
      </c>
      <c r="P36" s="694">
        <f>P12*100/$P$5</f>
        <v>3.832594970019187</v>
      </c>
      <c r="Q36" s="716" t="s">
        <v>328</v>
      </c>
      <c r="R36" s="692">
        <f>R12*100/$R$5</f>
        <v>7.0560101373017163</v>
      </c>
      <c r="S36" s="692">
        <f>S12*100/$S$5</f>
        <v>10.919526505866703</v>
      </c>
      <c r="T36" s="692">
        <f>T12*100/$T$5</f>
        <v>2.3328656726157462</v>
      </c>
      <c r="U36" s="489"/>
      <c r="V36" s="489"/>
      <c r="W36" s="489"/>
    </row>
    <row r="37" spans="1:23" s="532" customFormat="1" ht="16.5" customHeight="1">
      <c r="A37" s="720" t="s">
        <v>327</v>
      </c>
      <c r="B37" s="705">
        <f>B13*100/$B$5</f>
        <v>14.576572343768055</v>
      </c>
      <c r="C37" s="705">
        <f>C13*100/$C$5</f>
        <v>13.299431731343699</v>
      </c>
      <c r="D37" s="705">
        <f>D13*100/$D$5</f>
        <v>16.142246628728326</v>
      </c>
      <c r="E37" s="719" t="s">
        <v>327</v>
      </c>
      <c r="F37" s="699">
        <f>F13*100/$F$5</f>
        <v>14.723638871769936</v>
      </c>
      <c r="G37" s="699">
        <f>G13*100/$G$5</f>
        <v>15.146042638937734</v>
      </c>
      <c r="H37" s="699">
        <f>H13*100/$H$5</f>
        <v>14.225844339969852</v>
      </c>
      <c r="I37" s="718" t="s">
        <v>327</v>
      </c>
      <c r="J37" s="704">
        <f>J13*100/$B$5</f>
        <v>16.204489819967968</v>
      </c>
      <c r="K37" s="704">
        <f>K13*100/$C$5</f>
        <v>14.769844247148237</v>
      </c>
      <c r="L37" s="704">
        <f>L13*100/$D$5</f>
        <v>17.963252840691339</v>
      </c>
      <c r="M37" s="717" t="s">
        <v>326</v>
      </c>
      <c r="N37" s="694">
        <f>N13*100/$N$5</f>
        <v>17.187307898452261</v>
      </c>
      <c r="O37" s="694">
        <f>O13*100/$O$5</f>
        <v>16.204943196205683</v>
      </c>
      <c r="P37" s="694">
        <f>P13*100/$P$5</f>
        <v>18.462529985429711</v>
      </c>
      <c r="Q37" s="716" t="s">
        <v>326</v>
      </c>
      <c r="R37" s="692">
        <f>R13*100/$R$5</f>
        <v>15.773626017013978</v>
      </c>
      <c r="S37" s="692">
        <f>S13*100/$S$5</f>
        <v>15.011960966373039</v>
      </c>
      <c r="T37" s="692">
        <f>T13*100/$T$5</f>
        <v>16.704760694519095</v>
      </c>
      <c r="U37" s="489"/>
      <c r="V37" s="489"/>
      <c r="W37" s="489"/>
    </row>
    <row r="38" spans="1:23" s="691" customFormat="1" ht="16.5" customHeight="1">
      <c r="A38" s="715" t="s">
        <v>325</v>
      </c>
      <c r="B38" s="705">
        <f>B14*100/$B$5</f>
        <v>1.9690501315021238</v>
      </c>
      <c r="C38" s="705">
        <f>C14*100/$C$5</f>
        <v>3.3794617425979188</v>
      </c>
      <c r="D38" s="705">
        <f>D14*100/$D$5+0.02</f>
        <v>0.25999604832624473</v>
      </c>
      <c r="E38" s="714" t="s">
        <v>325</v>
      </c>
      <c r="F38" s="699">
        <f>F14*100/$F$5</f>
        <v>1.7257374637227125</v>
      </c>
      <c r="G38" s="699">
        <f>G14*100/$G$5</f>
        <v>2.8146695760683156</v>
      </c>
      <c r="H38" s="699">
        <f>H14*100/$H$5</f>
        <v>0.4424523863625453</v>
      </c>
      <c r="I38" s="713" t="s">
        <v>325</v>
      </c>
      <c r="J38" s="704">
        <f>J14*100/$B$5</f>
        <v>1.8615374844183183</v>
      </c>
      <c r="K38" s="704">
        <f>K14*100/$C$5</f>
        <v>3.380017506564962</v>
      </c>
      <c r="L38" s="704">
        <f>L14*100/$D$5</f>
        <v>0</v>
      </c>
      <c r="M38" s="712" t="s">
        <v>325</v>
      </c>
      <c r="N38" s="694">
        <f>N14*100/$N$5</f>
        <v>2.9545368710419546</v>
      </c>
      <c r="O38" s="694">
        <f>O14*100/$O$5</f>
        <v>5.058567798948995</v>
      </c>
      <c r="P38" s="694">
        <f>P14*100/$P$5</f>
        <v>0.22326333809160628</v>
      </c>
      <c r="Q38" s="711" t="s">
        <v>325</v>
      </c>
      <c r="R38" s="692">
        <f>R14*100/$R$5</f>
        <v>2.1309968089134079</v>
      </c>
      <c r="S38" s="692">
        <f>S14*100/$S$5</f>
        <v>3.6850733039377777</v>
      </c>
      <c r="T38" s="692">
        <f>T14*100/$T$5</f>
        <v>0.23114002174021303</v>
      </c>
      <c r="U38" s="489"/>
      <c r="V38" s="489"/>
      <c r="W38" s="489"/>
    </row>
    <row r="39" spans="1:23" s="532" customFormat="1" ht="16.5" customHeight="1">
      <c r="A39" s="703" t="s">
        <v>324</v>
      </c>
      <c r="B39" s="705">
        <f>B15*100/$B$5</f>
        <v>6.1810206891063286</v>
      </c>
      <c r="C39" s="705">
        <f>C15*100/$C$5</f>
        <v>3.450321648395926</v>
      </c>
      <c r="D39" s="705">
        <f>D15*100/$D$5</f>
        <v>9.5286436731488884</v>
      </c>
      <c r="E39" s="700" t="s">
        <v>324</v>
      </c>
      <c r="F39" s="699">
        <f>F15*100/$F$5</f>
        <v>7.0668266013608161</v>
      </c>
      <c r="G39" s="699">
        <f>G15*100/$G$5</f>
        <v>3.8304707772148769</v>
      </c>
      <c r="H39" s="699">
        <f>H15*100/$H$5</f>
        <v>10.880808287701264</v>
      </c>
      <c r="I39" s="698" t="s">
        <v>324</v>
      </c>
      <c r="J39" s="704">
        <f>J15*100/$B$5</f>
        <v>6.8951189258223948</v>
      </c>
      <c r="K39" s="704">
        <f>K15*100/$C$5</f>
        <v>3.2677531852222361</v>
      </c>
      <c r="L39" s="704">
        <f>L15*100/$D$5-0.05</f>
        <v>11.291985000672806</v>
      </c>
      <c r="M39" s="695" t="s">
        <v>324</v>
      </c>
      <c r="N39" s="694">
        <f>N15*100/$N$5</f>
        <v>6.0397329281237875</v>
      </c>
      <c r="O39" s="694">
        <f>O15*100/$O$5</f>
        <v>4.0284744489619397</v>
      </c>
      <c r="P39" s="694">
        <f>P15*100/$P$5</f>
        <v>8.650577179125893</v>
      </c>
      <c r="Q39" s="693" t="s">
        <v>324</v>
      </c>
      <c r="R39" s="692">
        <f>R15*100/$R$5</f>
        <v>6.6111123988780971</v>
      </c>
      <c r="S39" s="692">
        <f>S15*100/$S$5</f>
        <v>3.6831067328371021</v>
      </c>
      <c r="T39" s="692">
        <f>T15*100/$T$5</f>
        <v>10.190596069932736</v>
      </c>
      <c r="U39" s="489"/>
      <c r="V39" s="489"/>
      <c r="W39" s="489"/>
    </row>
    <row r="40" spans="1:23" s="532" customFormat="1" ht="16.5" customHeight="1">
      <c r="A40" s="703" t="s">
        <v>323</v>
      </c>
      <c r="B40" s="705">
        <f>B16*100/$B$5</f>
        <v>0.24226693285930842</v>
      </c>
      <c r="C40" s="705">
        <f>C16*100/$C$5</f>
        <v>0.36069081461103469</v>
      </c>
      <c r="D40" s="705">
        <f>D16*100/$D$5</f>
        <v>9.7088536228502123E-2</v>
      </c>
      <c r="E40" s="700" t="s">
        <v>323</v>
      </c>
      <c r="F40" s="699">
        <f>F16*100/$F$5</f>
        <v>0.16887164506250602</v>
      </c>
      <c r="G40" s="699">
        <f>G16*100/$G$5</f>
        <v>0.22105659075880255</v>
      </c>
      <c r="H40" s="699">
        <f>H16*100/$H$5</f>
        <v>0.10737271292921081</v>
      </c>
      <c r="I40" s="698" t="s">
        <v>323</v>
      </c>
      <c r="J40" s="704">
        <f>J16*100/$B$5</f>
        <v>0.10185005926586845</v>
      </c>
      <c r="K40" s="704">
        <f>K16*100/$C$5</f>
        <v>9.3924110430300245E-2</v>
      </c>
      <c r="L40" s="704">
        <f>L16*100/$D$5</f>
        <v>0.11156665128012086</v>
      </c>
      <c r="M40" s="695" t="s">
        <v>323</v>
      </c>
      <c r="N40" s="694">
        <f>N16*100/$N$5</f>
        <v>0.28478238334890904</v>
      </c>
      <c r="O40" s="694">
        <f>O16*100/$O$5</f>
        <v>0.36375482611751114</v>
      </c>
      <c r="P40" s="694">
        <f>P16*100/$P$5</f>
        <v>0.18226709238744038</v>
      </c>
      <c r="Q40" s="693" t="s">
        <v>323</v>
      </c>
      <c r="R40" s="692">
        <f>R16*100/$R$5</f>
        <v>0.19973265957364611</v>
      </c>
      <c r="S40" s="692">
        <f>S16*100/$S$5-0.03</f>
        <v>0.23183489511854913</v>
      </c>
      <c r="T40" s="692">
        <f>T16*100/$T$5</f>
        <v>0.12381274567213492</v>
      </c>
      <c r="U40" s="489"/>
      <c r="V40" s="489"/>
      <c r="W40" s="489"/>
    </row>
    <row r="41" spans="1:23" s="532" customFormat="1" ht="16.5" customHeight="1">
      <c r="A41" s="703" t="s">
        <v>322</v>
      </c>
      <c r="B41" s="705">
        <f>B17*100/$B$5</f>
        <v>0.85757596858947238</v>
      </c>
      <c r="C41" s="705">
        <f>C17*100/$C$5</f>
        <v>0.69275978491934476</v>
      </c>
      <c r="D41" s="705">
        <f>D17*100/$D$5</f>
        <v>1.0596276910131786</v>
      </c>
      <c r="E41" s="700" t="s">
        <v>322</v>
      </c>
      <c r="F41" s="699">
        <f>F17*100/$F$5</f>
        <v>0.99442554626194279</v>
      </c>
      <c r="G41" s="699">
        <f>G17*100/$G$5</f>
        <v>0.58984633308122747</v>
      </c>
      <c r="H41" s="699">
        <f>H17*100/$H$5</f>
        <v>1.4712141917603043</v>
      </c>
      <c r="I41" s="698" t="s">
        <v>322</v>
      </c>
      <c r="J41" s="704">
        <f>J17*100/$B$5</f>
        <v>0.67216447828053227</v>
      </c>
      <c r="K41" s="704">
        <f>K17*100/$C$5</f>
        <v>0.17506564961860699</v>
      </c>
      <c r="L41" s="704">
        <f>L17*100/$D$5</f>
        <v>1.2815686782162281</v>
      </c>
      <c r="M41" s="695" t="s">
        <v>322</v>
      </c>
      <c r="N41" s="694">
        <f>N17*100/$N$5</f>
        <v>0.69098298939539193</v>
      </c>
      <c r="O41" s="694">
        <f>O17*100/$O$5</f>
        <v>0.24425773814773824</v>
      </c>
      <c r="P41" s="694">
        <f>P17*100/$P$5</f>
        <v>1.2708836168291435</v>
      </c>
      <c r="Q41" s="693" t="s">
        <v>322</v>
      </c>
      <c r="R41" s="692">
        <f>R17*100/$R$5</f>
        <v>0.81376571397665021</v>
      </c>
      <c r="S41" s="692">
        <f>S17*100/$S$5</f>
        <v>0.43222423405567362</v>
      </c>
      <c r="T41" s="692">
        <f>T17*100/$T$5</f>
        <v>1.2801997489400359</v>
      </c>
      <c r="U41" s="489"/>
      <c r="V41" s="489"/>
      <c r="W41" s="489"/>
    </row>
    <row r="42" spans="1:23" s="532" customFormat="1" ht="16.5" customHeight="1">
      <c r="A42" s="710" t="s">
        <v>321</v>
      </c>
      <c r="B42" s="705">
        <f>B18*100/$B$5</f>
        <v>0.58883261160845812</v>
      </c>
      <c r="C42" s="705">
        <f>C18*100/$C$5</f>
        <v>0.46267350256346129</v>
      </c>
      <c r="D42" s="705">
        <f>D18*100/$D$5</f>
        <v>0.74349379059195053</v>
      </c>
      <c r="E42" s="709" t="s">
        <v>321</v>
      </c>
      <c r="F42" s="699">
        <f>F18*100/$F$5</f>
        <v>0.3682268624177219</v>
      </c>
      <c r="G42" s="699">
        <f>G18*100/$G$5</f>
        <v>0.31651284585919454</v>
      </c>
      <c r="H42" s="699">
        <f>H18*100/$H$5</f>
        <v>0.42917081382435679</v>
      </c>
      <c r="I42" s="708" t="s">
        <v>321</v>
      </c>
      <c r="J42" s="704">
        <f>J18*100/$B$5</f>
        <v>0.5435319090649614</v>
      </c>
      <c r="K42" s="704">
        <f>K18*100/$C$5</f>
        <v>0.73666513831575731</v>
      </c>
      <c r="L42" s="704">
        <f>L18*100/$D$5</f>
        <v>0.30676570832900407</v>
      </c>
      <c r="M42" s="707" t="s">
        <v>321</v>
      </c>
      <c r="N42" s="694">
        <f>N18*100/$N$5</f>
        <v>0.14592686460542292</v>
      </c>
      <c r="O42" s="694">
        <f>O18*100/$O$5</f>
        <v>8.4216995331078057E-2</v>
      </c>
      <c r="P42" s="694">
        <f>P18*100/$P$5</f>
        <v>0.22603335469323912</v>
      </c>
      <c r="Q42" s="706" t="s">
        <v>321</v>
      </c>
      <c r="R42" s="692">
        <f>R18*100/$R$5</f>
        <v>0.41777736569234214</v>
      </c>
      <c r="S42" s="692">
        <f>S18*100/$S$5</f>
        <v>0.40581599356088432</v>
      </c>
      <c r="T42" s="692">
        <f>T18*100/$T$5</f>
        <v>0.43240012982307313</v>
      </c>
      <c r="U42" s="489"/>
      <c r="V42" s="489"/>
      <c r="W42" s="489"/>
    </row>
    <row r="43" spans="1:23" s="532" customFormat="1" ht="16.5" customHeight="1">
      <c r="A43" s="710" t="s">
        <v>320</v>
      </c>
      <c r="B43" s="705">
        <f>B19*100/$B$5</f>
        <v>0.29269457302174817</v>
      </c>
      <c r="C43" s="705">
        <f>C19*100/$C$5</f>
        <v>0.40306781709807843</v>
      </c>
      <c r="D43" s="705">
        <f>D19*100/$D$5</f>
        <v>0.15738562714936136</v>
      </c>
      <c r="E43" s="709" t="s">
        <v>320</v>
      </c>
      <c r="F43" s="699">
        <f>F19*100/$F$5</f>
        <v>0.1267088245901796</v>
      </c>
      <c r="G43" s="699">
        <f>G19*100/$G$5</f>
        <v>0.14881942473688428</v>
      </c>
      <c r="H43" s="699">
        <f>H19*100/$H$5</f>
        <v>0.10065191718699494</v>
      </c>
      <c r="I43" s="708" t="s">
        <v>320</v>
      </c>
      <c r="J43" s="704">
        <f>J19*100/$B$5</f>
        <v>0.33501093874227805</v>
      </c>
      <c r="K43" s="704">
        <f>K19*100/$C$5</f>
        <v>0.28705208897781115</v>
      </c>
      <c r="L43" s="704">
        <f>L19*100/$D$5</f>
        <v>0.39380472940402966</v>
      </c>
      <c r="M43" s="707" t="s">
        <v>320</v>
      </c>
      <c r="N43" s="694">
        <f>N19*100/$N$5</f>
        <v>0.35155838802242578</v>
      </c>
      <c r="O43" s="694">
        <f>O19*100/$O$5</f>
        <v>0.33658346444819376</v>
      </c>
      <c r="P43" s="694">
        <f>P19*100/$P$5</f>
        <v>0.37099755684535735</v>
      </c>
      <c r="Q43" s="706" t="s">
        <v>320</v>
      </c>
      <c r="R43" s="692">
        <f>R19*100/$R$5</f>
        <v>0.27622601855929779</v>
      </c>
      <c r="S43" s="692">
        <f>S19*100/$S$5</f>
        <v>0.29596895065170764</v>
      </c>
      <c r="T43" s="692">
        <f>T19*100/$T$5</f>
        <v>0.25209030602870192</v>
      </c>
      <c r="U43" s="489"/>
      <c r="V43" s="489"/>
      <c r="W43" s="489"/>
    </row>
    <row r="44" spans="1:23" s="532" customFormat="1" ht="16.5" customHeight="1">
      <c r="A44" s="710" t="s">
        <v>319</v>
      </c>
      <c r="B44" s="705">
        <f>B20*100/$B$5</f>
        <v>0.41704194064536665</v>
      </c>
      <c r="C44" s="705">
        <f>C20*100/$C$5</f>
        <v>0.16464507523654703</v>
      </c>
      <c r="D44" s="705">
        <f>D20*100/$D$5</f>
        <v>0.72646071406063439</v>
      </c>
      <c r="E44" s="709" t="s">
        <v>319</v>
      </c>
      <c r="F44" s="699">
        <f>F20*100/$F$5</f>
        <v>1.0252763905099864</v>
      </c>
      <c r="G44" s="699">
        <f>G20*100/$G$5</f>
        <v>0.90703809967371074</v>
      </c>
      <c r="H44" s="699">
        <f>H20*100/$H$5</f>
        <v>1.1646178907582658</v>
      </c>
      <c r="I44" s="708" t="s">
        <v>319</v>
      </c>
      <c r="J44" s="704">
        <f>J20*100/$B$5</f>
        <v>0.84954121560456164</v>
      </c>
      <c r="K44" s="704">
        <f>K20*100/$C$5</f>
        <v>1.0720686924263265</v>
      </c>
      <c r="L44" s="704">
        <f>L20*100/$D$5</f>
        <v>0.57673997135036525</v>
      </c>
      <c r="M44" s="707" t="s">
        <v>319</v>
      </c>
      <c r="N44" s="694">
        <f>N20*100/$N$5</f>
        <v>1.0234969573123742</v>
      </c>
      <c r="O44" s="694">
        <f>O20*100/$O$5</f>
        <v>1.1110384012427696</v>
      </c>
      <c r="P44" s="694">
        <f>P20*100/$P$5</f>
        <v>0.90985811974966435</v>
      </c>
      <c r="Q44" s="706" t="s">
        <v>319</v>
      </c>
      <c r="R44" s="692">
        <f>R20*100/$R$5</f>
        <v>0.83540019934632948</v>
      </c>
      <c r="S44" s="692">
        <f>S20*100/$S$5</f>
        <v>0.82146484262514763</v>
      </c>
      <c r="T44" s="692">
        <f>T20*100/$T$5</f>
        <v>0.85243615744310364</v>
      </c>
      <c r="U44" s="489"/>
      <c r="V44" s="489"/>
      <c r="W44" s="489"/>
    </row>
    <row r="45" spans="1:23" s="532" customFormat="1" ht="16.5" customHeight="1">
      <c r="A45" s="710" t="s">
        <v>318</v>
      </c>
      <c r="B45" s="705">
        <f>B21*100/$B$5</f>
        <v>3.2921061230174247</v>
      </c>
      <c r="C45" s="705">
        <f>C21*100/$C$5</f>
        <v>4.0260931182526782</v>
      </c>
      <c r="D45" s="705">
        <f>D21*100/$D$5</f>
        <v>2.3922955988233552</v>
      </c>
      <c r="E45" s="709" t="s">
        <v>318</v>
      </c>
      <c r="F45" s="699">
        <f>F21*100/$F$5</f>
        <v>4.3214687352402583</v>
      </c>
      <c r="G45" s="699">
        <f>G21*100/$G$5</f>
        <v>4.7785156891792253</v>
      </c>
      <c r="H45" s="699">
        <f>H21*100/$H$5</f>
        <v>3.7828478891900801</v>
      </c>
      <c r="I45" s="708" t="s">
        <v>318</v>
      </c>
      <c r="J45" s="704">
        <f>J21*100/$B$5</f>
        <v>5.0470492178359274</v>
      </c>
      <c r="K45" s="704">
        <f>K21*100/$C$5</f>
        <v>5.2597501840968137</v>
      </c>
      <c r="L45" s="704">
        <f>L21*100/$D$5</f>
        <v>4.7862945052998418</v>
      </c>
      <c r="M45" s="707" t="s">
        <v>318</v>
      </c>
      <c r="N45" s="694">
        <f>N21*100/$N$5</f>
        <v>4.3358600002089265</v>
      </c>
      <c r="O45" s="694">
        <f>O21*100/$O$5</f>
        <v>4.9710788595425539</v>
      </c>
      <c r="P45" s="694">
        <f>P21*100/$P$5</f>
        <v>3.5112730442297786</v>
      </c>
      <c r="Q45" s="706" t="s">
        <v>318</v>
      </c>
      <c r="R45" s="692">
        <f>R21*100/$R$5</f>
        <v>4.28378263523485</v>
      </c>
      <c r="S45" s="692">
        <f>S21*100/$S$5</f>
        <v>4.8099519735243339</v>
      </c>
      <c r="T45" s="692">
        <f>T21*100/$T$5</f>
        <v>3.6405412042292098</v>
      </c>
      <c r="U45" s="489"/>
      <c r="V45" s="489"/>
      <c r="W45" s="489"/>
    </row>
    <row r="46" spans="1:23" s="532" customFormat="1" ht="16.5" customHeight="1">
      <c r="A46" s="710" t="s">
        <v>317</v>
      </c>
      <c r="B46" s="705">
        <f>B22*100/$B$5-0.03</f>
        <v>2.826086861036269</v>
      </c>
      <c r="C46" s="705">
        <f>C22*100/$C$5</f>
        <v>1.8523613021549747</v>
      </c>
      <c r="D46" s="705">
        <f>D22*100/$D$5</f>
        <v>4.0865757213933742</v>
      </c>
      <c r="E46" s="709" t="s">
        <v>317</v>
      </c>
      <c r="F46" s="699">
        <f>F22*100/$F$5</f>
        <v>2.6840234495798043</v>
      </c>
      <c r="G46" s="699">
        <f>G22*100/$G$5</f>
        <v>1.9880156912159879</v>
      </c>
      <c r="H46" s="699">
        <f>H22*100/$H$5</f>
        <v>3.5042549037806077</v>
      </c>
      <c r="I46" s="708" t="s">
        <v>317</v>
      </c>
      <c r="J46" s="704">
        <f>J22*100/$B$5</f>
        <v>3.6996594029948966</v>
      </c>
      <c r="K46" s="704">
        <f>K22*100/$C$5</f>
        <v>2.5001042057438205</v>
      </c>
      <c r="L46" s="704">
        <f>L22*100/$D$5</f>
        <v>5.1702200503157076</v>
      </c>
      <c r="M46" s="707" t="s">
        <v>317</v>
      </c>
      <c r="N46" s="694">
        <f>N22*100/$N$5</f>
        <v>4.0145155445056844</v>
      </c>
      <c r="O46" s="694">
        <f>O22*100/$O$5</f>
        <v>2.5514050865927111</v>
      </c>
      <c r="P46" s="694">
        <f>P22*100/$P$5</f>
        <v>5.9138007767126552</v>
      </c>
      <c r="Q46" s="706" t="s">
        <v>317</v>
      </c>
      <c r="R46" s="692">
        <f>R22*100/$R$5</f>
        <v>3.3257612634539457</v>
      </c>
      <c r="S46" s="692">
        <f>S22*100/$S$5</f>
        <v>2.2441385645997536</v>
      </c>
      <c r="T46" s="692">
        <f>T22*100/$T$5</f>
        <v>4.6480438101354729</v>
      </c>
      <c r="U46" s="489"/>
      <c r="V46" s="489"/>
      <c r="W46" s="489"/>
    </row>
    <row r="47" spans="1:23" s="532" customFormat="1" ht="16.5" customHeight="1">
      <c r="A47" s="710" t="s">
        <v>316</v>
      </c>
      <c r="B47" s="705">
        <f>B23*100/$B$5</f>
        <v>1.9737179403790719</v>
      </c>
      <c r="C47" s="705">
        <f>C23*100/$C$5</f>
        <v>0.3895905408972809</v>
      </c>
      <c r="D47" s="705">
        <f>D23*100/$D$5</f>
        <v>3.9157339637842727</v>
      </c>
      <c r="E47" s="709" t="s">
        <v>316</v>
      </c>
      <c r="F47" s="699">
        <f>F23*100/$F$5</f>
        <v>1.5813995852765081</v>
      </c>
      <c r="G47" s="699">
        <f>G23*100/$G$5</f>
        <v>0.29125699458085469</v>
      </c>
      <c r="H47" s="699">
        <f>H23*100/$H$5</f>
        <v>3.1018072539788712</v>
      </c>
      <c r="I47" s="708" t="s">
        <v>316</v>
      </c>
      <c r="J47" s="704">
        <f>J23*100/$B$5</f>
        <v>1.4837510512135155</v>
      </c>
      <c r="K47" s="704">
        <f>K23*100/$C$5</f>
        <v>0.3933419476748225</v>
      </c>
      <c r="L47" s="704">
        <f>L23*100/$D$5</f>
        <v>2.8205071428206434</v>
      </c>
      <c r="M47" s="707" t="s">
        <v>316</v>
      </c>
      <c r="N47" s="694">
        <f>N23*100/$N$5</f>
        <v>1.4663399919161659</v>
      </c>
      <c r="O47" s="694">
        <f>O23*100/$O$5</f>
        <v>0.76677298113937631</v>
      </c>
      <c r="P47" s="694">
        <f>P23*100/$P$5</f>
        <v>2.374458230919664</v>
      </c>
      <c r="Q47" s="706" t="s">
        <v>316</v>
      </c>
      <c r="R47" s="692">
        <f>R23*100/$R$5</f>
        <v>1.6411302473285274</v>
      </c>
      <c r="S47" s="692">
        <f>S23*100/$S$5</f>
        <v>0.46256561675181451</v>
      </c>
      <c r="T47" s="692">
        <f>T23*100/$T$5</f>
        <v>3.0819241977500766</v>
      </c>
      <c r="U47" s="489"/>
      <c r="V47" s="489"/>
      <c r="W47" s="489"/>
    </row>
    <row r="48" spans="1:23" s="532" customFormat="1" ht="16.5" customHeight="1">
      <c r="A48" s="710" t="s">
        <v>315</v>
      </c>
      <c r="B48" s="705">
        <f>B24*100/$B$5</f>
        <v>0.58301698087652265</v>
      </c>
      <c r="C48" s="705">
        <f>C24*100/$C$5</f>
        <v>0.68803579119947755</v>
      </c>
      <c r="D48" s="705">
        <f>D24*100/$D$5</f>
        <v>0.45427215109020208</v>
      </c>
      <c r="E48" s="709" t="s">
        <v>315</v>
      </c>
      <c r="F48" s="699">
        <f>F24*100/$F$5</f>
        <v>0.6762211241606918</v>
      </c>
      <c r="G48" s="699">
        <f>G24*100/$G$5</f>
        <v>0.94885961684429498</v>
      </c>
      <c r="H48" s="699">
        <f>H24*100/$H$5</f>
        <v>0.35492202276749568</v>
      </c>
      <c r="I48" s="708" t="s">
        <v>315</v>
      </c>
      <c r="J48" s="704">
        <f>J24*100/$B$5</f>
        <v>0.35023870868510887</v>
      </c>
      <c r="K48" s="704">
        <f>K24*100/$C$5</f>
        <v>0.1690911869728926</v>
      </c>
      <c r="L48" s="704">
        <f>L24*100/$D$5</f>
        <v>0.57231137145222311</v>
      </c>
      <c r="M48" s="707" t="s">
        <v>315</v>
      </c>
      <c r="N48" s="694">
        <f>N24*100/$N$5</f>
        <v>0.29346085327037691</v>
      </c>
      <c r="O48" s="694">
        <f>O24*100/$O$5</f>
        <v>0.49961163446409823</v>
      </c>
      <c r="P48" s="694">
        <f>P24*100/$P$5</f>
        <v>2.5853488281906437E-2</v>
      </c>
      <c r="Q48" s="706" t="s">
        <v>315</v>
      </c>
      <c r="R48" s="692">
        <f>R24*100/$R$5</f>
        <v>0.48399434412739623</v>
      </c>
      <c r="S48" s="692">
        <f>S24*100/$S$5</f>
        <v>0.58533584117971793</v>
      </c>
      <c r="T48" s="692">
        <f>T24*100/$T$5</f>
        <v>0.36010447666361572</v>
      </c>
      <c r="U48" s="489"/>
      <c r="V48" s="489"/>
      <c r="W48" s="489"/>
    </row>
    <row r="49" spans="1:23" s="691" customFormat="1" ht="16.5" customHeight="1">
      <c r="A49" s="703" t="s">
        <v>314</v>
      </c>
      <c r="B49" s="705">
        <f>B25*100/$B$5</f>
        <v>1.7902960079521097</v>
      </c>
      <c r="C49" s="705">
        <f>C25*100/$C$5</f>
        <v>1.1772470231892516</v>
      </c>
      <c r="D49" s="705">
        <f>D25*100/$D$5</f>
        <v>2.5418460107683112</v>
      </c>
      <c r="E49" s="700" t="s">
        <v>314</v>
      </c>
      <c r="F49" s="699">
        <f>F25*100/$F$5</f>
        <v>1.5443785721788557</v>
      </c>
      <c r="G49" s="699">
        <f>G25*100/$G$5</f>
        <v>1.3080086847540202</v>
      </c>
      <c r="H49" s="699">
        <f>H25*100/$H$5</f>
        <v>1.8229358356029355</v>
      </c>
      <c r="I49" s="698" t="s">
        <v>314</v>
      </c>
      <c r="J49" s="704">
        <f>J25*100/$B$5</f>
        <v>1.4406694709229941</v>
      </c>
      <c r="K49" s="704">
        <f>K25*100/$C$5</f>
        <v>1.3310547010684561</v>
      </c>
      <c r="L49" s="704">
        <f>L25*100/$D$5</f>
        <v>1.5750485868508055</v>
      </c>
      <c r="M49" s="695" t="s">
        <v>314</v>
      </c>
      <c r="N49" s="694">
        <f>N25*100/$N$5</f>
        <v>2.1876976260366954</v>
      </c>
      <c r="O49" s="694">
        <f>O25*100/$O$5</f>
        <v>1.718481931755782</v>
      </c>
      <c r="P49" s="694">
        <f>P25*100/$P$5</f>
        <v>2.79679342878195</v>
      </c>
      <c r="Q49" s="693" t="s">
        <v>314</v>
      </c>
      <c r="R49" s="692">
        <f>R25*100/$R$5  +0.03</f>
        <v>1.7776028217550204</v>
      </c>
      <c r="S49" s="692">
        <f>S25*100/$S$5</f>
        <v>1.3964059508441506</v>
      </c>
      <c r="T49" s="692">
        <f>T25*100/$T$5</f>
        <v>2.1769406059440422</v>
      </c>
      <c r="U49" s="489"/>
      <c r="V49" s="489"/>
      <c r="W49" s="489"/>
    </row>
    <row r="50" spans="1:23" s="691" customFormat="1" ht="16.5" customHeight="1">
      <c r="A50" s="703" t="s">
        <v>313</v>
      </c>
      <c r="B50" s="705">
        <f>B26*100/$B$5</f>
        <v>0.38367858539373734</v>
      </c>
      <c r="C50" s="705">
        <f>C26*100/$C$5</f>
        <v>0.19854667722618205</v>
      </c>
      <c r="D50" s="705">
        <f>D26*100/$D$5</f>
        <v>0.61063579364768439</v>
      </c>
      <c r="E50" s="700" t="s">
        <v>313</v>
      </c>
      <c r="F50" s="699">
        <f>F26*100/$F$5</f>
        <v>0.36624359385891908</v>
      </c>
      <c r="G50" s="699">
        <f>G26*100/$G$5</f>
        <v>4.5623473277001017E-2</v>
      </c>
      <c r="H50" s="699">
        <f>H26*100/$H$5</f>
        <v>0.74408810003104364</v>
      </c>
      <c r="I50" s="698" t="s">
        <v>313</v>
      </c>
      <c r="J50" s="704">
        <f>J26*100/$B$5</f>
        <v>0.40740023706347378</v>
      </c>
      <c r="K50" s="704">
        <f>K26*100/$C$5+0.05</f>
        <v>0.19199769357953678</v>
      </c>
      <c r="L50" s="704">
        <f>L26*100/$D$5+0.05</f>
        <v>0.78276295237722138</v>
      </c>
      <c r="M50" s="695" t="s">
        <v>313</v>
      </c>
      <c r="N50" s="694">
        <f>N26*100/$N$5</f>
        <v>0.54095795843816474</v>
      </c>
      <c r="O50" s="694">
        <f>O26*100/$O$5</f>
        <v>0.38865005277788051</v>
      </c>
      <c r="P50" s="694">
        <f>P26*100/$P$5</f>
        <v>0.73867109376875528</v>
      </c>
      <c r="Q50" s="693" t="s">
        <v>313</v>
      </c>
      <c r="R50" s="692">
        <f>R26*100/$R$5</f>
        <v>0.42604482974432673</v>
      </c>
      <c r="S50" s="692">
        <f>S26*100/$S$5</f>
        <v>0.19384772278090009</v>
      </c>
      <c r="T50" s="692">
        <f>T26*100/$T$5</f>
        <v>0.70990553482469587</v>
      </c>
      <c r="U50" s="489"/>
      <c r="V50" s="489"/>
      <c r="W50" s="489"/>
    </row>
    <row r="51" spans="1:23" s="691" customFormat="1" ht="16.5" customHeight="1">
      <c r="A51" s="703" t="s">
        <v>312</v>
      </c>
      <c r="B51" s="702">
        <v>0</v>
      </c>
      <c r="C51" s="701">
        <v>0</v>
      </c>
      <c r="D51" s="701">
        <v>0</v>
      </c>
      <c r="E51" s="700" t="s">
        <v>312</v>
      </c>
      <c r="F51" s="699">
        <f>F27*100/$F$5</f>
        <v>0</v>
      </c>
      <c r="G51" s="699">
        <f>G27*100/$G$5</f>
        <v>0</v>
      </c>
      <c r="H51" s="699">
        <f>H27*100/$H$5</f>
        <v>0</v>
      </c>
      <c r="I51" s="698" t="s">
        <v>312</v>
      </c>
      <c r="J51" s="697">
        <v>0</v>
      </c>
      <c r="K51" s="696">
        <v>0</v>
      </c>
      <c r="L51" s="696">
        <v>0</v>
      </c>
      <c r="M51" s="695" t="s">
        <v>312</v>
      </c>
      <c r="N51" s="694">
        <f>N27*100/$N$5</f>
        <v>0</v>
      </c>
      <c r="O51" s="694">
        <f>O27*100/$O$5</f>
        <v>0</v>
      </c>
      <c r="P51" s="694">
        <f>P27*100/$P$5</f>
        <v>0</v>
      </c>
      <c r="Q51" s="693" t="s">
        <v>312</v>
      </c>
      <c r="R51" s="692">
        <f>R27*100/$R$5</f>
        <v>0</v>
      </c>
      <c r="S51" s="692">
        <f>S27*100/$S$5</f>
        <v>0</v>
      </c>
      <c r="T51" s="692">
        <f>T27*100/$T$5</f>
        <v>0</v>
      </c>
      <c r="U51" s="489"/>
      <c r="V51" s="489"/>
      <c r="W51" s="489"/>
    </row>
    <row r="52" spans="1:23" s="532" customFormat="1" ht="14.25" customHeight="1">
      <c r="A52" s="690"/>
      <c r="B52" s="689"/>
      <c r="C52" s="688"/>
      <c r="D52" s="688"/>
      <c r="E52" s="583"/>
      <c r="F52" s="687"/>
      <c r="G52" s="686"/>
      <c r="H52" s="686"/>
      <c r="I52" s="582"/>
      <c r="J52" s="685"/>
      <c r="K52" s="684"/>
      <c r="L52" s="684"/>
      <c r="M52" s="683"/>
      <c r="N52" s="682"/>
      <c r="O52" s="682"/>
      <c r="P52" s="682"/>
      <c r="Q52" s="681"/>
      <c r="R52" s="579"/>
      <c r="S52" s="579"/>
      <c r="T52" s="579"/>
    </row>
    <row r="53" spans="1:23" s="532" customFormat="1" ht="14.25" customHeight="1">
      <c r="A53" s="368"/>
      <c r="B53" s="368"/>
      <c r="C53" s="680"/>
      <c r="D53" s="680"/>
      <c r="E53" s="634"/>
      <c r="F53" s="634"/>
      <c r="G53" s="679"/>
      <c r="H53" s="679"/>
      <c r="I53" s="632"/>
      <c r="J53" s="632"/>
      <c r="K53" s="678"/>
      <c r="L53" s="678"/>
      <c r="M53" s="365"/>
      <c r="N53" s="365"/>
      <c r="O53" s="365"/>
      <c r="P53" s="671"/>
      <c r="Q53" s="466" t="s">
        <v>273</v>
      </c>
    </row>
    <row r="54" spans="1:23" s="532" customFormat="1" ht="14.25" customHeight="1">
      <c r="A54" s="474" t="s">
        <v>273</v>
      </c>
      <c r="B54" s="368"/>
      <c r="C54" s="368"/>
      <c r="D54" s="677"/>
      <c r="E54" s="676" t="s">
        <v>273</v>
      </c>
      <c r="F54" s="634"/>
      <c r="G54" s="634"/>
      <c r="H54" s="675"/>
      <c r="I54" s="674" t="s">
        <v>273</v>
      </c>
      <c r="J54" s="632"/>
      <c r="K54" s="632"/>
      <c r="L54" s="673"/>
      <c r="M54" s="672" t="s">
        <v>273</v>
      </c>
      <c r="N54" s="365"/>
      <c r="O54" s="365"/>
      <c r="P54" s="671"/>
    </row>
    <row r="57" spans="1:23" s="532" customFormat="1" ht="14.25" customHeight="1">
      <c r="D57" s="533"/>
      <c r="H57" s="533"/>
      <c r="L57" s="533"/>
      <c r="M57" s="532">
        <v>1</v>
      </c>
      <c r="P57" s="533"/>
      <c r="Q57" s="532">
        <v>1</v>
      </c>
    </row>
    <row r="58" spans="1:23" s="341" customFormat="1" ht="36.6" customHeight="1">
      <c r="B58" s="341">
        <v>4</v>
      </c>
      <c r="F58" s="341">
        <v>3</v>
      </c>
      <c r="J58" s="341">
        <v>2</v>
      </c>
      <c r="N58" s="341">
        <v>1</v>
      </c>
      <c r="R58" s="341">
        <v>2560</v>
      </c>
    </row>
    <row r="75" spans="2:15" s="532" customFormat="1" ht="14.25" customHeight="1">
      <c r="B75" s="607"/>
      <c r="C75" s="607"/>
      <c r="F75" s="607"/>
      <c r="G75" s="607"/>
      <c r="J75" s="607"/>
      <c r="K75" s="607"/>
      <c r="N75" s="607"/>
      <c r="O75" s="607"/>
    </row>
    <row r="76" spans="2:15" s="532" customFormat="1" ht="14.25" customHeight="1">
      <c r="B76" s="607"/>
      <c r="C76" s="607"/>
      <c r="F76" s="607"/>
      <c r="G76" s="607"/>
      <c r="J76" s="607"/>
      <c r="K76" s="607"/>
      <c r="N76" s="607"/>
      <c r="O76" s="607"/>
    </row>
    <row r="77" spans="2:15" s="532" customFormat="1" ht="14.25" customHeight="1">
      <c r="B77" s="607"/>
      <c r="C77" s="607"/>
      <c r="F77" s="607"/>
      <c r="G77" s="607"/>
      <c r="J77" s="607"/>
      <c r="K77" s="607"/>
      <c r="N77" s="607"/>
      <c r="O77" s="607"/>
    </row>
    <row r="78" spans="2:15" s="532" customFormat="1" ht="14.25" customHeight="1">
      <c r="B78" s="607"/>
      <c r="C78" s="607"/>
      <c r="F78" s="607"/>
      <c r="G78" s="607"/>
      <c r="J78" s="607"/>
      <c r="K78" s="607"/>
      <c r="N78" s="607"/>
      <c r="O78" s="607"/>
    </row>
    <row r="79" spans="2:15" s="532" customFormat="1" ht="14.25" customHeight="1">
      <c r="B79" s="607"/>
      <c r="C79" s="607"/>
      <c r="F79" s="607"/>
      <c r="G79" s="607"/>
      <c r="J79" s="607"/>
      <c r="K79" s="607"/>
      <c r="N79" s="607"/>
      <c r="O79" s="607"/>
    </row>
    <row r="80" spans="2:15" s="532" customFormat="1" ht="14.25" customHeight="1">
      <c r="B80" s="607"/>
      <c r="C80" s="607"/>
      <c r="F80" s="607"/>
      <c r="G80" s="607"/>
      <c r="J80" s="607"/>
      <c r="K80" s="607"/>
      <c r="N80" s="607"/>
      <c r="O80" s="607"/>
    </row>
    <row r="81" spans="2:15" s="532" customFormat="1" ht="14.25" customHeight="1">
      <c r="B81" s="607"/>
      <c r="C81" s="607"/>
      <c r="F81" s="607"/>
      <c r="G81" s="607"/>
      <c r="J81" s="607"/>
      <c r="K81" s="607"/>
      <c r="N81" s="607"/>
      <c r="O81" s="607"/>
    </row>
    <row r="82" spans="2:15" s="532" customFormat="1" ht="14.25" customHeight="1">
      <c r="B82" s="607"/>
      <c r="C82" s="607"/>
      <c r="F82" s="607"/>
      <c r="G82" s="607"/>
      <c r="J82" s="607"/>
      <c r="K82" s="607"/>
      <c r="N82" s="607"/>
      <c r="O82" s="607"/>
    </row>
    <row r="83" spans="2:15" s="532" customFormat="1" ht="14.25" customHeight="1">
      <c r="B83" s="607"/>
      <c r="C83" s="607"/>
      <c r="F83" s="607"/>
      <c r="G83" s="607"/>
      <c r="J83" s="607"/>
      <c r="K83" s="607"/>
      <c r="N83" s="607"/>
      <c r="O83" s="607"/>
    </row>
    <row r="84" spans="2:15" s="532" customFormat="1" ht="14.25" customHeight="1">
      <c r="B84" s="607"/>
      <c r="C84" s="607"/>
      <c r="F84" s="607"/>
      <c r="G84" s="607"/>
      <c r="J84" s="607"/>
      <c r="K84" s="607"/>
      <c r="N84" s="607"/>
      <c r="O84" s="607"/>
    </row>
    <row r="85" spans="2:15" s="532" customFormat="1" ht="14.25" customHeight="1">
      <c r="B85" s="607"/>
      <c r="C85" s="607"/>
      <c r="F85" s="607"/>
      <c r="G85" s="607"/>
      <c r="J85" s="607"/>
      <c r="K85" s="607"/>
      <c r="N85" s="607"/>
      <c r="O85" s="607"/>
    </row>
    <row r="86" spans="2:15" s="532" customFormat="1" ht="14.25" customHeight="1">
      <c r="B86" s="607"/>
      <c r="C86" s="607"/>
      <c r="F86" s="607"/>
      <c r="G86" s="607"/>
      <c r="J86" s="607"/>
      <c r="K86" s="607"/>
      <c r="N86" s="607"/>
      <c r="O86" s="607"/>
    </row>
    <row r="87" spans="2:15" s="532" customFormat="1" ht="14.25" customHeight="1">
      <c r="B87" s="607"/>
      <c r="C87" s="607"/>
      <c r="F87" s="607"/>
      <c r="G87" s="607"/>
      <c r="J87" s="607"/>
      <c r="K87" s="607"/>
      <c r="N87" s="607"/>
      <c r="O87" s="607"/>
    </row>
    <row r="88" spans="2:15" s="532" customFormat="1" ht="14.25" customHeight="1">
      <c r="B88" s="607"/>
      <c r="C88" s="607"/>
      <c r="F88" s="607"/>
      <c r="G88" s="607"/>
      <c r="J88" s="607"/>
      <c r="K88" s="607"/>
      <c r="N88" s="607"/>
      <c r="O88" s="607"/>
    </row>
    <row r="89" spans="2:15" s="532" customFormat="1" ht="14.25" customHeight="1">
      <c r="B89" s="607"/>
      <c r="C89" s="607"/>
      <c r="F89" s="607"/>
      <c r="G89" s="607"/>
      <c r="J89" s="607"/>
      <c r="K89" s="607"/>
      <c r="N89" s="607"/>
      <c r="O89" s="607"/>
    </row>
    <row r="90" spans="2:15" s="532" customFormat="1" ht="14.25" customHeight="1">
      <c r="B90" s="607"/>
      <c r="C90" s="607"/>
      <c r="F90" s="607"/>
      <c r="G90" s="607"/>
      <c r="J90" s="607"/>
      <c r="K90" s="607"/>
      <c r="N90" s="607"/>
      <c r="O90" s="607"/>
    </row>
    <row r="91" spans="2:15" s="532" customFormat="1" ht="14.25" customHeight="1">
      <c r="B91" s="607"/>
      <c r="C91" s="607"/>
      <c r="F91" s="607"/>
      <c r="G91" s="607"/>
      <c r="J91" s="607"/>
      <c r="K91" s="607"/>
      <c r="N91" s="607"/>
      <c r="O91" s="607"/>
    </row>
    <row r="92" spans="2:15" s="532" customFormat="1" ht="14.25" customHeight="1">
      <c r="B92" s="607"/>
      <c r="C92" s="607"/>
      <c r="F92" s="607"/>
      <c r="G92" s="607"/>
      <c r="J92" s="607"/>
      <c r="K92" s="607"/>
      <c r="N92" s="607"/>
      <c r="O92" s="607"/>
    </row>
    <row r="93" spans="2:15" s="532" customFormat="1" ht="14.25" customHeight="1">
      <c r="B93" s="607"/>
      <c r="C93" s="607"/>
      <c r="F93" s="607"/>
      <c r="G93" s="607"/>
      <c r="J93" s="607"/>
      <c r="K93" s="607"/>
      <c r="N93" s="607"/>
      <c r="O93" s="607"/>
    </row>
    <row r="94" spans="2:15" s="532" customFormat="1" ht="14.25" customHeight="1">
      <c r="B94" s="607"/>
      <c r="C94" s="607"/>
      <c r="F94" s="607"/>
      <c r="G94" s="607"/>
      <c r="J94" s="607"/>
      <c r="K94" s="607"/>
      <c r="N94" s="607"/>
      <c r="O94" s="607"/>
    </row>
  </sheetData>
  <sheetProtection selectLockedCells="1" selectUnlockedCells="1"/>
  <mergeCells count="4">
    <mergeCell ref="B4:D4"/>
    <mergeCell ref="F4:H4"/>
    <mergeCell ref="J4:L4"/>
    <mergeCell ref="N4:P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0"/>
  <sheetViews>
    <sheetView zoomScale="69" zoomScaleNormal="69" workbookViewId="0">
      <selection activeCell="T20" sqref="T20"/>
    </sheetView>
  </sheetViews>
  <sheetFormatPr defaultColWidth="9.125" defaultRowHeight="30.75" customHeight="1"/>
  <cols>
    <col min="1" max="1" width="31.75" style="456" customWidth="1"/>
    <col min="2" max="3" width="17.875" style="456" customWidth="1"/>
    <col min="4" max="4" width="18" style="456" customWidth="1"/>
    <col min="5" max="5" width="35.625" style="456" customWidth="1"/>
    <col min="6" max="6" width="15.75" style="456" customWidth="1"/>
    <col min="7" max="8" width="9.125" style="456"/>
    <col min="9" max="9" width="31.75" style="456" customWidth="1"/>
    <col min="10" max="11" width="17.875" style="456" customWidth="1"/>
    <col min="12" max="12" width="18" style="456" customWidth="1"/>
    <col min="13" max="13" width="31.75" style="456" customWidth="1"/>
    <col min="14" max="15" width="17.875" style="456" customWidth="1"/>
    <col min="16" max="16" width="18" style="456" customWidth="1"/>
    <col min="17" max="17" width="31.75" style="456" customWidth="1"/>
    <col min="18" max="20" width="13.875" style="456" customWidth="1"/>
    <col min="21" max="22" width="10" style="456" bestFit="1" customWidth="1"/>
    <col min="23" max="16384" width="9.125" style="456"/>
  </cols>
  <sheetData>
    <row r="1" spans="1:25" s="443" customFormat="1" ht="30.75" customHeight="1">
      <c r="A1" s="451" t="s">
        <v>344</v>
      </c>
      <c r="B1" s="450"/>
      <c r="C1" s="450"/>
      <c r="D1" s="450"/>
      <c r="E1" s="449" t="s">
        <v>344</v>
      </c>
      <c r="F1" s="448"/>
      <c r="G1" s="448"/>
      <c r="H1" s="448"/>
      <c r="I1" s="447" t="s">
        <v>344</v>
      </c>
      <c r="J1" s="446"/>
      <c r="K1" s="446"/>
      <c r="L1" s="446"/>
      <c r="M1" s="445" t="s">
        <v>344</v>
      </c>
      <c r="N1" s="444"/>
      <c r="O1" s="444"/>
      <c r="P1" s="444"/>
      <c r="Q1" s="443" t="s">
        <v>344</v>
      </c>
    </row>
    <row r="2" spans="1:25" s="443" customFormat="1" ht="30.75" customHeight="1">
      <c r="A2" s="451"/>
      <c r="B2" s="450" t="s">
        <v>270</v>
      </c>
      <c r="C2" s="450"/>
      <c r="D2" s="450"/>
      <c r="E2" s="449"/>
      <c r="F2" s="448" t="s">
        <v>269</v>
      </c>
      <c r="G2" s="448"/>
      <c r="H2" s="448"/>
      <c r="I2" s="447"/>
      <c r="J2" s="446" t="s">
        <v>268</v>
      </c>
      <c r="K2" s="446"/>
      <c r="L2" s="446"/>
      <c r="M2" s="445"/>
      <c r="N2" s="444" t="s">
        <v>267</v>
      </c>
      <c r="O2" s="444"/>
      <c r="P2" s="444"/>
      <c r="R2" s="443" t="s">
        <v>266</v>
      </c>
    </row>
    <row r="3" spans="1:25" s="457" customFormat="1" ht="30.75" customHeight="1">
      <c r="A3" s="670" t="s">
        <v>48</v>
      </c>
      <c r="B3" s="669" t="s">
        <v>0</v>
      </c>
      <c r="C3" s="669" t="s">
        <v>1</v>
      </c>
      <c r="D3" s="669" t="s">
        <v>2</v>
      </c>
      <c r="E3" s="668" t="s">
        <v>48</v>
      </c>
      <c r="F3" s="667" t="s">
        <v>0</v>
      </c>
      <c r="G3" s="667" t="s">
        <v>1</v>
      </c>
      <c r="H3" s="667" t="s">
        <v>2</v>
      </c>
      <c r="I3" s="666" t="s">
        <v>48</v>
      </c>
      <c r="J3" s="665" t="s">
        <v>0</v>
      </c>
      <c r="K3" s="665" t="s">
        <v>1</v>
      </c>
      <c r="L3" s="665" t="s">
        <v>2</v>
      </c>
      <c r="M3" s="664" t="s">
        <v>48</v>
      </c>
      <c r="N3" s="663" t="s">
        <v>0</v>
      </c>
      <c r="O3" s="663" t="s">
        <v>1</v>
      </c>
      <c r="P3" s="663" t="s">
        <v>2</v>
      </c>
      <c r="Q3" s="662" t="s">
        <v>48</v>
      </c>
      <c r="R3" s="661" t="s">
        <v>0</v>
      </c>
      <c r="S3" s="661" t="s">
        <v>1</v>
      </c>
      <c r="T3" s="661" t="s">
        <v>2</v>
      </c>
    </row>
    <row r="4" spans="1:25" s="457" customFormat="1" ht="30.75" customHeight="1">
      <c r="A4" s="524"/>
      <c r="B4" s="660" t="s">
        <v>265</v>
      </c>
      <c r="C4" s="660"/>
      <c r="D4" s="660"/>
      <c r="E4" s="659"/>
      <c r="F4" s="658" t="s">
        <v>265</v>
      </c>
      <c r="G4" s="658"/>
      <c r="H4" s="658"/>
      <c r="I4" s="520"/>
      <c r="J4" s="657" t="s">
        <v>265</v>
      </c>
      <c r="K4" s="657"/>
      <c r="L4" s="657"/>
      <c r="M4" s="656"/>
      <c r="N4" s="655" t="s">
        <v>265</v>
      </c>
      <c r="O4" s="655"/>
      <c r="P4" s="655"/>
      <c r="Q4" s="517"/>
      <c r="R4" s="653" t="s">
        <v>265</v>
      </c>
      <c r="S4" s="653"/>
      <c r="T4" s="653"/>
    </row>
    <row r="5" spans="1:25" s="612" customFormat="1" ht="24.9" customHeight="1">
      <c r="A5" s="559" t="s">
        <v>290</v>
      </c>
      <c r="B5" s="826">
        <v>1306823</v>
      </c>
      <c r="C5" s="826">
        <v>719730</v>
      </c>
      <c r="D5" s="826">
        <v>587093</v>
      </c>
      <c r="E5" s="626" t="s">
        <v>290</v>
      </c>
      <c r="F5" s="825">
        <v>1361389</v>
      </c>
      <c r="G5" s="825">
        <v>736463</v>
      </c>
      <c r="H5" s="825">
        <v>624926</v>
      </c>
      <c r="I5" s="554" t="s">
        <v>290</v>
      </c>
      <c r="J5" s="824">
        <v>1264250</v>
      </c>
      <c r="K5" s="824">
        <v>688457.3</v>
      </c>
      <c r="L5" s="824">
        <v>575792.6</v>
      </c>
      <c r="M5" s="625" t="s">
        <v>290</v>
      </c>
      <c r="N5" s="823">
        <v>1244459</v>
      </c>
      <c r="O5" s="823">
        <v>702946</v>
      </c>
      <c r="P5" s="823">
        <v>541513</v>
      </c>
      <c r="Q5" s="546" t="s">
        <v>290</v>
      </c>
      <c r="R5" s="543">
        <v>1294230</v>
      </c>
      <c r="S5" s="543">
        <v>711899</v>
      </c>
      <c r="T5" s="543">
        <v>582331</v>
      </c>
      <c r="U5" s="764"/>
      <c r="V5" s="764"/>
      <c r="W5" s="764"/>
      <c r="X5" s="764"/>
      <c r="Y5" s="764"/>
    </row>
    <row r="6" spans="1:25" s="612" customFormat="1" ht="7.95" customHeight="1">
      <c r="A6" s="559"/>
      <c r="B6" s="822"/>
      <c r="C6" s="822"/>
      <c r="D6" s="822"/>
      <c r="E6" s="626"/>
      <c r="F6" s="821"/>
      <c r="G6" s="821"/>
      <c r="H6" s="821"/>
      <c r="I6" s="554"/>
      <c r="J6" s="820"/>
      <c r="K6" s="820"/>
      <c r="L6" s="820"/>
      <c r="M6" s="625"/>
      <c r="N6" s="819"/>
      <c r="O6" s="819"/>
      <c r="P6" s="819"/>
      <c r="Q6" s="546"/>
      <c r="R6" s="599"/>
      <c r="S6" s="599"/>
      <c r="T6" s="599"/>
    </row>
    <row r="7" spans="1:25" s="532" customFormat="1" ht="24.9" customHeight="1">
      <c r="A7" s="801" t="s">
        <v>343</v>
      </c>
      <c r="B7" s="818">
        <v>16876</v>
      </c>
      <c r="C7" s="818">
        <v>14165</v>
      </c>
      <c r="D7" s="818">
        <v>2711</v>
      </c>
      <c r="E7" s="799" t="s">
        <v>343</v>
      </c>
      <c r="F7" s="817">
        <v>33573</v>
      </c>
      <c r="G7" s="817">
        <v>30693</v>
      </c>
      <c r="H7" s="817">
        <v>2880</v>
      </c>
      <c r="I7" s="798" t="s">
        <v>343</v>
      </c>
      <c r="J7" s="816">
        <v>32943</v>
      </c>
      <c r="K7" s="816">
        <v>22205</v>
      </c>
      <c r="L7" s="816">
        <v>10738</v>
      </c>
      <c r="M7" s="797" t="s">
        <v>343</v>
      </c>
      <c r="N7" s="811">
        <v>26585</v>
      </c>
      <c r="O7" s="811">
        <v>21988</v>
      </c>
      <c r="P7" s="811">
        <v>4597</v>
      </c>
      <c r="Q7" s="796" t="s">
        <v>343</v>
      </c>
      <c r="R7" s="543">
        <v>27494</v>
      </c>
      <c r="S7" s="543">
        <v>22263</v>
      </c>
      <c r="T7" s="543">
        <v>5231</v>
      </c>
      <c r="U7" s="764"/>
    </row>
    <row r="8" spans="1:25" s="532" customFormat="1" ht="24.9" customHeight="1">
      <c r="A8" s="801" t="s">
        <v>342</v>
      </c>
      <c r="B8" s="818">
        <v>118240</v>
      </c>
      <c r="C8" s="818">
        <v>53775</v>
      </c>
      <c r="D8" s="818">
        <v>64465</v>
      </c>
      <c r="E8" s="799" t="s">
        <v>342</v>
      </c>
      <c r="F8" s="817">
        <v>116476</v>
      </c>
      <c r="G8" s="817">
        <v>53271</v>
      </c>
      <c r="H8" s="817">
        <v>63205</v>
      </c>
      <c r="I8" s="798" t="s">
        <v>342</v>
      </c>
      <c r="J8" s="816">
        <v>128812</v>
      </c>
      <c r="K8" s="816">
        <v>57770</v>
      </c>
      <c r="L8" s="816">
        <v>71042</v>
      </c>
      <c r="M8" s="797" t="s">
        <v>342</v>
      </c>
      <c r="N8" s="811">
        <v>122210</v>
      </c>
      <c r="O8" s="811">
        <v>59680</v>
      </c>
      <c r="P8" s="811">
        <v>62530</v>
      </c>
      <c r="Q8" s="796" t="s">
        <v>342</v>
      </c>
      <c r="R8" s="543">
        <v>121435</v>
      </c>
      <c r="S8" s="543">
        <v>56124</v>
      </c>
      <c r="T8" s="543">
        <v>65311</v>
      </c>
      <c r="U8" s="764"/>
    </row>
    <row r="9" spans="1:25" s="532" customFormat="1" ht="24.9" customHeight="1">
      <c r="A9" s="801" t="s">
        <v>341</v>
      </c>
      <c r="B9" s="818">
        <v>503009</v>
      </c>
      <c r="C9" s="818">
        <v>281845</v>
      </c>
      <c r="D9" s="818">
        <v>221164</v>
      </c>
      <c r="E9" s="799" t="s">
        <v>341</v>
      </c>
      <c r="F9" s="817">
        <v>538144</v>
      </c>
      <c r="G9" s="817">
        <v>303632</v>
      </c>
      <c r="H9" s="817">
        <v>234512</v>
      </c>
      <c r="I9" s="798" t="s">
        <v>341</v>
      </c>
      <c r="J9" s="816">
        <v>504414</v>
      </c>
      <c r="K9" s="816">
        <v>279650</v>
      </c>
      <c r="L9" s="816">
        <v>224764</v>
      </c>
      <c r="M9" s="797" t="s">
        <v>341</v>
      </c>
      <c r="N9" s="811">
        <v>546961</v>
      </c>
      <c r="O9" s="811">
        <v>312266</v>
      </c>
      <c r="P9" s="811">
        <v>234695</v>
      </c>
      <c r="Q9" s="796" t="s">
        <v>341</v>
      </c>
      <c r="R9" s="543">
        <v>523132</v>
      </c>
      <c r="S9" s="543">
        <v>294348</v>
      </c>
      <c r="T9" s="543">
        <v>228784</v>
      </c>
      <c r="U9" s="764"/>
    </row>
    <row r="10" spans="1:25" s="532" customFormat="1" ht="24.9" customHeight="1">
      <c r="A10" s="801" t="s">
        <v>340</v>
      </c>
      <c r="B10" s="818">
        <v>442459</v>
      </c>
      <c r="C10" s="818">
        <v>252460</v>
      </c>
      <c r="D10" s="818">
        <v>189999</v>
      </c>
      <c r="E10" s="799" t="s">
        <v>340</v>
      </c>
      <c r="F10" s="817">
        <v>435780</v>
      </c>
      <c r="G10" s="817">
        <v>248159</v>
      </c>
      <c r="H10" s="817">
        <v>187621</v>
      </c>
      <c r="I10" s="798" t="s">
        <v>340</v>
      </c>
      <c r="J10" s="816">
        <v>398461</v>
      </c>
      <c r="K10" s="816">
        <v>246318</v>
      </c>
      <c r="L10" s="816">
        <v>152143</v>
      </c>
      <c r="M10" s="797" t="s">
        <v>340</v>
      </c>
      <c r="N10" s="811">
        <v>386425</v>
      </c>
      <c r="O10" s="811">
        <v>227270</v>
      </c>
      <c r="P10" s="811">
        <v>159155</v>
      </c>
      <c r="Q10" s="796" t="s">
        <v>340</v>
      </c>
      <c r="R10" s="543">
        <v>415781</v>
      </c>
      <c r="S10" s="543">
        <v>243552</v>
      </c>
      <c r="T10" s="543">
        <v>172229</v>
      </c>
      <c r="U10" s="764"/>
    </row>
    <row r="11" spans="1:25" ht="24.9" customHeight="1">
      <c r="A11" s="801" t="s">
        <v>339</v>
      </c>
      <c r="B11" s="818">
        <v>226239</v>
      </c>
      <c r="C11" s="818">
        <v>117485</v>
      </c>
      <c r="D11" s="818">
        <v>108754</v>
      </c>
      <c r="E11" s="799" t="s">
        <v>339</v>
      </c>
      <c r="F11" s="817">
        <v>235607</v>
      </c>
      <c r="G11" s="817">
        <v>100708</v>
      </c>
      <c r="H11" s="817">
        <v>134899</v>
      </c>
      <c r="I11" s="798" t="s">
        <v>339</v>
      </c>
      <c r="J11" s="816">
        <v>199620</v>
      </c>
      <c r="K11" s="816">
        <v>82514</v>
      </c>
      <c r="L11" s="816">
        <v>117106</v>
      </c>
      <c r="M11" s="797" t="s">
        <v>339</v>
      </c>
      <c r="N11" s="811">
        <v>161058</v>
      </c>
      <c r="O11" s="811">
        <v>80522</v>
      </c>
      <c r="P11" s="811">
        <v>80536</v>
      </c>
      <c r="Q11" s="796" t="s">
        <v>339</v>
      </c>
      <c r="R11" s="543">
        <v>205631</v>
      </c>
      <c r="S11" s="543">
        <v>95307</v>
      </c>
      <c r="T11" s="543">
        <v>110324</v>
      </c>
      <c r="U11" s="764"/>
    </row>
    <row r="12" spans="1:25" ht="24.9" customHeight="1">
      <c r="A12" s="515" t="s">
        <v>338</v>
      </c>
      <c r="B12" s="815">
        <v>0</v>
      </c>
      <c r="C12" s="815">
        <v>0</v>
      </c>
      <c r="D12" s="815">
        <v>0</v>
      </c>
      <c r="E12" s="794" t="s">
        <v>338</v>
      </c>
      <c r="F12" s="813">
        <v>1809</v>
      </c>
      <c r="G12" s="814">
        <v>0</v>
      </c>
      <c r="H12" s="813">
        <v>1809</v>
      </c>
      <c r="I12" s="513" t="s">
        <v>338</v>
      </c>
      <c r="J12" s="812">
        <v>0</v>
      </c>
      <c r="K12" s="812">
        <v>0</v>
      </c>
      <c r="L12" s="812">
        <v>0</v>
      </c>
      <c r="M12" s="791" t="s">
        <v>338</v>
      </c>
      <c r="N12" s="811">
        <v>1220</v>
      </c>
      <c r="O12" s="811">
        <v>1220</v>
      </c>
      <c r="P12" s="810">
        <v>0</v>
      </c>
      <c r="Q12" s="511" t="s">
        <v>338</v>
      </c>
      <c r="R12" s="489">
        <v>757</v>
      </c>
      <c r="S12" s="489">
        <v>305</v>
      </c>
      <c r="T12" s="489">
        <v>452</v>
      </c>
      <c r="U12" s="764"/>
    </row>
    <row r="13" spans="1:25" ht="24.9" customHeight="1">
      <c r="A13" s="480"/>
      <c r="B13" s="531" t="s">
        <v>264</v>
      </c>
      <c r="C13" s="531"/>
      <c r="D13" s="531"/>
      <c r="E13" s="479"/>
      <c r="F13" s="809" t="s">
        <v>264</v>
      </c>
      <c r="G13" s="809"/>
      <c r="H13" s="809"/>
      <c r="I13" s="477"/>
      <c r="J13" s="529" t="s">
        <v>264</v>
      </c>
      <c r="K13" s="529"/>
      <c r="L13" s="529"/>
      <c r="M13" s="808"/>
      <c r="N13" s="807" t="s">
        <v>264</v>
      </c>
      <c r="O13" s="807"/>
      <c r="P13" s="807"/>
      <c r="R13" s="806" t="s">
        <v>264</v>
      </c>
      <c r="S13" s="806"/>
      <c r="T13" s="806"/>
    </row>
    <row r="14" spans="1:25" s="612" customFormat="1" ht="24.9" customHeight="1">
      <c r="A14" s="559" t="s">
        <v>290</v>
      </c>
      <c r="B14" s="805">
        <f>B5/B$5*100</f>
        <v>100</v>
      </c>
      <c r="C14" s="805">
        <f>C5/C$5*100</f>
        <v>100</v>
      </c>
      <c r="D14" s="805">
        <f>D5/D$5*100</f>
        <v>100</v>
      </c>
      <c r="E14" s="626" t="s">
        <v>290</v>
      </c>
      <c r="F14" s="793">
        <f>F5/F$5*100</f>
        <v>100</v>
      </c>
      <c r="G14" s="793">
        <f>G5/G$5*100</f>
        <v>100</v>
      </c>
      <c r="H14" s="793">
        <f>H5/H$5*100</f>
        <v>100</v>
      </c>
      <c r="I14" s="554" t="s">
        <v>290</v>
      </c>
      <c r="J14" s="792">
        <f>J5/J$5*100</f>
        <v>100</v>
      </c>
      <c r="K14" s="792">
        <f>K5/K$5*100</f>
        <v>100</v>
      </c>
      <c r="L14" s="792">
        <f>L5/L$5*100</f>
        <v>100</v>
      </c>
      <c r="M14" s="625" t="s">
        <v>290</v>
      </c>
      <c r="N14" s="790">
        <f>N5/N$5*100</f>
        <v>100</v>
      </c>
      <c r="O14" s="790">
        <f>O5/O$5*100</f>
        <v>100</v>
      </c>
      <c r="P14" s="790">
        <f>P5/P$5*100</f>
        <v>100</v>
      </c>
      <c r="Q14" s="546" t="s">
        <v>290</v>
      </c>
      <c r="R14" s="789">
        <f>R5/R$5*100</f>
        <v>100</v>
      </c>
      <c r="S14" s="789">
        <f>S5/S$5*100</f>
        <v>100</v>
      </c>
      <c r="T14" s="789">
        <f>T5/T$5*100</f>
        <v>100</v>
      </c>
      <c r="V14" s="606"/>
      <c r="W14" s="606"/>
      <c r="X14" s="606"/>
    </row>
    <row r="15" spans="1:25" s="612" customFormat="1" ht="6" customHeight="1">
      <c r="A15" s="559"/>
      <c r="B15" s="804"/>
      <c r="C15" s="804"/>
      <c r="D15" s="804"/>
      <c r="E15" s="626"/>
      <c r="F15" s="803"/>
      <c r="G15" s="803"/>
      <c r="H15" s="803"/>
      <c r="I15" s="554"/>
      <c r="J15" s="802"/>
      <c r="K15" s="802"/>
      <c r="L15" s="802"/>
      <c r="M15" s="625"/>
      <c r="N15" s="492"/>
      <c r="O15" s="492"/>
      <c r="P15" s="492"/>
      <c r="Q15" s="546"/>
      <c r="R15" s="789">
        <f>R6/R$5*100</f>
        <v>0</v>
      </c>
      <c r="S15" s="789">
        <f>S6/S$5*100</f>
        <v>0</v>
      </c>
      <c r="T15" s="789">
        <f>T6/T$5*100</f>
        <v>0</v>
      </c>
      <c r="V15" s="592"/>
      <c r="W15" s="592"/>
      <c r="X15" s="592"/>
    </row>
    <row r="16" spans="1:25" s="532" customFormat="1" ht="24.9" customHeight="1">
      <c r="A16" s="801" t="s">
        <v>343</v>
      </c>
      <c r="B16" s="800">
        <f>B7*100/$B$5</f>
        <v>1.2913761083176527</v>
      </c>
      <c r="C16" s="800">
        <f>C7*100/$C$5</f>
        <v>1.9680991482917205</v>
      </c>
      <c r="D16" s="800">
        <f>D7*100/$D$5-0.05</f>
        <v>0.4117667047639812</v>
      </c>
      <c r="E16" s="799" t="s">
        <v>343</v>
      </c>
      <c r="F16" s="793">
        <f>F7/F$5*100</f>
        <v>2.4660842712846955</v>
      </c>
      <c r="G16" s="793">
        <f>G7/G$5*100</f>
        <v>4.167622813366048</v>
      </c>
      <c r="H16" s="793">
        <f>H7/H$5*100</f>
        <v>0.46085456518051737</v>
      </c>
      <c r="I16" s="798" t="s">
        <v>343</v>
      </c>
      <c r="J16" s="792">
        <f>J7/J$5*100</f>
        <v>2.6057346252719005</v>
      </c>
      <c r="K16" s="792">
        <f>K7/K$5*100</f>
        <v>3.2253271190529897</v>
      </c>
      <c r="L16" s="792">
        <f>L7/L$5*100</f>
        <v>1.8649076073572326</v>
      </c>
      <c r="M16" s="797" t="s">
        <v>343</v>
      </c>
      <c r="N16" s="790">
        <f>N7/N$5*100</f>
        <v>2.1362696561317005</v>
      </c>
      <c r="O16" s="790">
        <f>O7/O$5*100</f>
        <v>3.1279785360468662</v>
      </c>
      <c r="P16" s="790">
        <f>P7/P$5*100</f>
        <v>0.84891775451374196</v>
      </c>
      <c r="Q16" s="796" t="s">
        <v>343</v>
      </c>
      <c r="R16" s="789">
        <f>R7/R$5*100</f>
        <v>2.1243519312641497</v>
      </c>
      <c r="S16" s="789">
        <f>S7/S$5*100</f>
        <v>3.1272694581675213</v>
      </c>
      <c r="T16" s="789">
        <f>T7/T$5*100</f>
        <v>0.8982863697793867</v>
      </c>
      <c r="V16" s="592"/>
      <c r="W16" s="592"/>
      <c r="X16" s="592"/>
    </row>
    <row r="17" spans="1:24" s="532" customFormat="1" ht="24.9" customHeight="1">
      <c r="A17" s="801" t="s">
        <v>342</v>
      </c>
      <c r="B17" s="800">
        <f>B8*100/$B$5</f>
        <v>9.0478970755794776</v>
      </c>
      <c r="C17" s="800">
        <f>C8*100/$C$5</f>
        <v>7.471551831936976</v>
      </c>
      <c r="D17" s="800">
        <f>D8*100/$D$5</f>
        <v>10.980372785912964</v>
      </c>
      <c r="E17" s="799" t="s">
        <v>342</v>
      </c>
      <c r="F17" s="793">
        <f>F8/F$5*100</f>
        <v>8.5556736538931943</v>
      </c>
      <c r="G17" s="793">
        <f>G8/G$5*100</f>
        <v>7.2333572766045267</v>
      </c>
      <c r="H17" s="793">
        <f>H8/H$5*100</f>
        <v>10.11399749730368</v>
      </c>
      <c r="I17" s="798" t="s">
        <v>342</v>
      </c>
      <c r="J17" s="792">
        <f>J8/J$5*100</f>
        <v>10.188807593434843</v>
      </c>
      <c r="K17" s="792">
        <f>K8/K$5*100</f>
        <v>8.3912248443004387</v>
      </c>
      <c r="L17" s="792">
        <f>L8/L$5*100</f>
        <v>12.338123136698874</v>
      </c>
      <c r="M17" s="797" t="s">
        <v>342</v>
      </c>
      <c r="N17" s="790">
        <f>N8/N$5*100</f>
        <v>9.8203315657647217</v>
      </c>
      <c r="O17" s="790">
        <f>O8/O$5*100</f>
        <v>8.4899835833762474</v>
      </c>
      <c r="P17" s="790">
        <f>P8/P$5*100</f>
        <v>11.547275873340068</v>
      </c>
      <c r="Q17" s="796" t="s">
        <v>342</v>
      </c>
      <c r="R17" s="789">
        <f>R8/R$5*100</f>
        <v>9.3827990388107221</v>
      </c>
      <c r="S17" s="789">
        <f>S8/S$5*100</f>
        <v>7.8837026038806064</v>
      </c>
      <c r="T17" s="789">
        <f>T8/T$5*100</f>
        <v>11.2154427636516</v>
      </c>
      <c r="V17" s="592"/>
      <c r="W17" s="592"/>
      <c r="X17" s="592"/>
    </row>
    <row r="18" spans="1:24" s="532" customFormat="1" ht="24.9" customHeight="1">
      <c r="A18" s="801" t="s">
        <v>341</v>
      </c>
      <c r="B18" s="800">
        <f>B9*100/$B$5</f>
        <v>38.490981563685366</v>
      </c>
      <c r="C18" s="800">
        <f>C9*100/$C$5-0.03</f>
        <v>39.129823822822445</v>
      </c>
      <c r="D18" s="800">
        <f>D9*100/$D$5</f>
        <v>37.671033379720079</v>
      </c>
      <c r="E18" s="799" t="s">
        <v>341</v>
      </c>
      <c r="F18" s="793">
        <f>F9/F$5*100</f>
        <v>39.529039826236293</v>
      </c>
      <c r="G18" s="793">
        <f>G9/G$5*100</f>
        <v>41.228412017983253</v>
      </c>
      <c r="H18" s="793">
        <f>H9/H$5*100</f>
        <v>37.526363121393572</v>
      </c>
      <c r="I18" s="798" t="s">
        <v>341</v>
      </c>
      <c r="J18" s="792">
        <f>J9/J$5*100</f>
        <v>39.898279612418428</v>
      </c>
      <c r="K18" s="792">
        <f>K9/K$5*100</f>
        <v>40.61980314538026</v>
      </c>
      <c r="L18" s="792">
        <f>L9/L$5*100</f>
        <v>39.035583298569662</v>
      </c>
      <c r="M18" s="797" t="s">
        <v>341</v>
      </c>
      <c r="N18" s="790">
        <f>N9/N$5*100</f>
        <v>43.951709136259211</v>
      </c>
      <c r="O18" s="790">
        <f>O9/O$5*100</f>
        <v>44.422473419010849</v>
      </c>
      <c r="P18" s="790">
        <f>P9/P$5*100</f>
        <v>43.340603088014504</v>
      </c>
      <c r="Q18" s="796" t="s">
        <v>341</v>
      </c>
      <c r="R18" s="789">
        <f>R9/R$5*100</f>
        <v>40.420327144325199</v>
      </c>
      <c r="S18" s="789">
        <f>S9/S$5*100+0.03</f>
        <v>41.376876452979985</v>
      </c>
      <c r="T18" s="789">
        <f>T9/T$5*100</f>
        <v>39.287621644734692</v>
      </c>
      <c r="V18" s="592"/>
      <c r="W18" s="592"/>
      <c r="X18" s="592"/>
    </row>
    <row r="19" spans="1:24" s="532" customFormat="1" ht="24.9" customHeight="1">
      <c r="A19" s="801" t="s">
        <v>340</v>
      </c>
      <c r="B19" s="800">
        <f>B10*100/$B$5</f>
        <v>33.857607342386842</v>
      </c>
      <c r="C19" s="800">
        <f>C10*100/$C$5</f>
        <v>35.077042779931361</v>
      </c>
      <c r="D19" s="800">
        <f>D10*100/$D$5-0.03</f>
        <v>32.332675078735392</v>
      </c>
      <c r="E19" s="799" t="s">
        <v>340</v>
      </c>
      <c r="F19" s="793">
        <f>F10/F$5*100</f>
        <v>32.00995453907737</v>
      </c>
      <c r="G19" s="793">
        <f>G10/G$5*100</f>
        <v>33.696058050438374</v>
      </c>
      <c r="H19" s="793">
        <f>H10/H$5*100</f>
        <v>30.022914713102033</v>
      </c>
      <c r="I19" s="798" t="s">
        <v>340</v>
      </c>
      <c r="J19" s="792">
        <f>J10/J$5*100</f>
        <v>31.517579592643859</v>
      </c>
      <c r="K19" s="792">
        <f>K10/K$5*100</f>
        <v>35.778253785674138</v>
      </c>
      <c r="L19" s="792">
        <f>L10/L$5*100</f>
        <v>26.42322947533539</v>
      </c>
      <c r="M19" s="797" t="s">
        <v>340</v>
      </c>
      <c r="N19" s="790">
        <f>N10/N$5*100</f>
        <v>31.051645735215061</v>
      </c>
      <c r="O19" s="790">
        <f>O10/O$5*100</f>
        <v>32.331075217726543</v>
      </c>
      <c r="P19" s="790">
        <f>P10/P$5*100</f>
        <v>29.390799482191564</v>
      </c>
      <c r="Q19" s="796" t="s">
        <v>340</v>
      </c>
      <c r="R19" s="789">
        <f>R10/R$5*100</f>
        <v>32.125742719609342</v>
      </c>
      <c r="S19" s="789">
        <f>S10/S$5*100</f>
        <v>34.211594622270859</v>
      </c>
      <c r="T19" s="789">
        <f>T10/T$5*100</f>
        <v>29.575791087886444</v>
      </c>
      <c r="V19" s="592"/>
      <c r="W19" s="592"/>
      <c r="X19" s="592"/>
    </row>
    <row r="20" spans="1:24" ht="24.9" customHeight="1">
      <c r="A20" s="801" t="s">
        <v>339</v>
      </c>
      <c r="B20" s="800">
        <f>B11*100/$B$5</f>
        <v>17.31213791003066</v>
      </c>
      <c r="C20" s="800">
        <f>C11*100/$C$5</f>
        <v>16.323482417017491</v>
      </c>
      <c r="D20" s="800">
        <f>D11*100/$D$5</f>
        <v>18.524152050867581</v>
      </c>
      <c r="E20" s="799" t="s">
        <v>339</v>
      </c>
      <c r="F20" s="793">
        <f>F11/F$5*100</f>
        <v>17.306368716068661</v>
      </c>
      <c r="G20" s="793">
        <f>G11/G$5*100</f>
        <v>13.674549841607794</v>
      </c>
      <c r="H20" s="793">
        <f>H11/H$5*100</f>
        <v>21.586395829266188</v>
      </c>
      <c r="I20" s="798" t="s">
        <v>339</v>
      </c>
      <c r="J20" s="792">
        <f>J11/J$5*100</f>
        <v>15.789598576230969</v>
      </c>
      <c r="K20" s="792">
        <f>K11/K$5*100</f>
        <v>11.985347529904903</v>
      </c>
      <c r="L20" s="792">
        <f>L11/L$5*100</f>
        <v>20.338225951497119</v>
      </c>
      <c r="M20" s="797" t="s">
        <v>339</v>
      </c>
      <c r="N20" s="790">
        <f>N11/N$5*100</f>
        <v>12.942009338997909</v>
      </c>
      <c r="O20" s="790">
        <f>O11/O$5*100</f>
        <v>11.454933949407209</v>
      </c>
      <c r="P20" s="790">
        <f>P11/P$5*100</f>
        <v>14.87240380194012</v>
      </c>
      <c r="Q20" s="796" t="s">
        <v>339</v>
      </c>
      <c r="R20" s="789">
        <f>R11/R$5*100</f>
        <v>15.888288789473279</v>
      </c>
      <c r="S20" s="789">
        <f>S11/S$5*100</f>
        <v>13.387713706579163</v>
      </c>
      <c r="T20" s="789">
        <f>T11/T$5*100</f>
        <v>18.945239047895441</v>
      </c>
      <c r="V20" s="592"/>
      <c r="W20" s="592"/>
      <c r="X20" s="592"/>
    </row>
    <row r="21" spans="1:24" ht="24.9" customHeight="1">
      <c r="A21" s="515" t="s">
        <v>338</v>
      </c>
      <c r="B21" s="795" t="s">
        <v>209</v>
      </c>
      <c r="C21" s="795" t="s">
        <v>209</v>
      </c>
      <c r="D21" s="795" t="s">
        <v>209</v>
      </c>
      <c r="E21" s="794" t="s">
        <v>338</v>
      </c>
      <c r="F21" s="793">
        <f>F12/F$5*100</f>
        <v>0.13287899343978835</v>
      </c>
      <c r="G21" s="793">
        <f>G12/G$5*100</f>
        <v>0</v>
      </c>
      <c r="H21" s="793">
        <f>H12/H$5*100</f>
        <v>0.28947427375401247</v>
      </c>
      <c r="I21" s="513" t="s">
        <v>338</v>
      </c>
      <c r="J21" s="792">
        <f>J12/J$5*100</f>
        <v>0</v>
      </c>
      <c r="K21" s="792">
        <f>K12/K$5*100</f>
        <v>0</v>
      </c>
      <c r="L21" s="792">
        <f>L12/L$5*100</f>
        <v>0</v>
      </c>
      <c r="M21" s="791" t="s">
        <v>338</v>
      </c>
      <c r="N21" s="790">
        <f>N12/N$5*100</f>
        <v>9.8034567631396452E-2</v>
      </c>
      <c r="O21" s="790">
        <f>O12/O$5*100</f>
        <v>0.17355529443228926</v>
      </c>
      <c r="P21" s="790">
        <f>P12/P$5*100</f>
        <v>0</v>
      </c>
      <c r="Q21" s="511" t="s">
        <v>338</v>
      </c>
      <c r="R21" s="789">
        <f>R12/R$5*100</f>
        <v>5.8490376517311454E-2</v>
      </c>
      <c r="S21" s="789">
        <f>S12/S$5*100</f>
        <v>4.2843156121865601E-2</v>
      </c>
      <c r="T21" s="789">
        <f>T12/T$5*100</f>
        <v>7.7619086052434103E-2</v>
      </c>
      <c r="V21" s="592"/>
      <c r="W21" s="592"/>
      <c r="X21" s="592"/>
    </row>
    <row r="22" spans="1:24" ht="18.75" customHeight="1">
      <c r="A22" s="788"/>
      <c r="B22" s="787"/>
      <c r="C22" s="787"/>
      <c r="D22" s="787"/>
      <c r="E22" s="786"/>
      <c r="F22" s="785"/>
      <c r="G22" s="785"/>
      <c r="H22" s="785"/>
      <c r="I22" s="784"/>
      <c r="J22" s="783"/>
      <c r="K22" s="783"/>
      <c r="L22" s="783"/>
      <c r="M22" s="782"/>
      <c r="N22" s="781"/>
      <c r="O22" s="781"/>
      <c r="P22" s="781"/>
      <c r="Q22" s="780"/>
      <c r="R22" s="482"/>
      <c r="S22" s="482"/>
      <c r="T22" s="482"/>
    </row>
    <row r="23" spans="1:24" ht="30.75" customHeight="1">
      <c r="Q23" s="466" t="s">
        <v>273</v>
      </c>
    </row>
    <row r="24" spans="1:24" ht="30.75" customHeight="1">
      <c r="B24" s="461"/>
      <c r="C24" s="461"/>
      <c r="D24" s="461"/>
      <c r="F24" s="461"/>
      <c r="G24" s="461"/>
      <c r="H24" s="461"/>
      <c r="J24" s="461"/>
      <c r="K24" s="461"/>
      <c r="L24" s="461"/>
      <c r="N24" s="461"/>
      <c r="O24" s="461"/>
      <c r="P24" s="461"/>
    </row>
    <row r="25" spans="1:24" s="341" customFormat="1" ht="36.6" customHeight="1">
      <c r="B25" s="341">
        <v>4</v>
      </c>
      <c r="F25" s="341">
        <v>3</v>
      </c>
      <c r="J25" s="341">
        <v>2</v>
      </c>
      <c r="N25" s="341">
        <v>1</v>
      </c>
      <c r="R25" s="341">
        <v>2560</v>
      </c>
    </row>
    <row r="26" spans="1:24" ht="30.75" customHeight="1">
      <c r="B26" s="461"/>
      <c r="C26" s="461"/>
      <c r="D26" s="461"/>
      <c r="F26" s="461"/>
      <c r="G26" s="461"/>
      <c r="H26" s="461"/>
      <c r="J26" s="461"/>
      <c r="K26" s="461"/>
      <c r="L26" s="461"/>
      <c r="N26" s="461"/>
      <c r="O26" s="461"/>
      <c r="P26" s="461"/>
    </row>
    <row r="27" spans="1:24" ht="30.75" customHeight="1">
      <c r="B27" s="461"/>
      <c r="C27" s="461"/>
      <c r="D27" s="461"/>
      <c r="F27" s="461"/>
      <c r="G27" s="461"/>
      <c r="H27" s="461"/>
      <c r="J27" s="461"/>
      <c r="K27" s="461"/>
      <c r="L27" s="461"/>
      <c r="N27" s="461"/>
      <c r="O27" s="461"/>
      <c r="P27" s="461"/>
    </row>
    <row r="28" spans="1:24" ht="30.75" customHeight="1">
      <c r="B28" s="461"/>
      <c r="C28" s="461"/>
      <c r="D28" s="461"/>
      <c r="F28" s="461"/>
      <c r="G28" s="461"/>
      <c r="H28" s="461"/>
      <c r="J28" s="461"/>
      <c r="K28" s="461"/>
      <c r="L28" s="461"/>
      <c r="N28" s="461"/>
      <c r="O28" s="461"/>
      <c r="P28" s="461"/>
    </row>
    <row r="29" spans="1:24" ht="30.75" customHeight="1">
      <c r="B29" s="461"/>
      <c r="C29" s="461"/>
      <c r="D29" s="461"/>
      <c r="F29" s="461"/>
      <c r="G29" s="461"/>
      <c r="H29" s="461"/>
      <c r="J29" s="461"/>
      <c r="K29" s="461"/>
      <c r="L29" s="461"/>
      <c r="N29" s="461"/>
      <c r="O29" s="461"/>
      <c r="P29" s="461"/>
    </row>
    <row r="30" spans="1:24" ht="30.75" customHeight="1">
      <c r="B30" s="461"/>
      <c r="C30" s="461"/>
      <c r="D30" s="461"/>
      <c r="F30" s="461"/>
      <c r="G30" s="461"/>
      <c r="H30" s="461"/>
      <c r="J30" s="461"/>
      <c r="K30" s="461"/>
      <c r="L30" s="461"/>
      <c r="N30" s="461"/>
      <c r="O30" s="461"/>
      <c r="P30" s="461"/>
    </row>
  </sheetData>
  <sheetProtection selectLockedCells="1" selectUnlockedCells="1"/>
  <mergeCells count="10">
    <mergeCell ref="R4:T4"/>
    <mergeCell ref="R13:T13"/>
    <mergeCell ref="N4:P4"/>
    <mergeCell ref="N13:P13"/>
    <mergeCell ref="B4:D4"/>
    <mergeCell ref="B13:D13"/>
    <mergeCell ref="F4:H4"/>
    <mergeCell ref="F13:H13"/>
    <mergeCell ref="J4:L4"/>
    <mergeCell ref="J13:L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Y65535"/>
  <sheetViews>
    <sheetView zoomScale="66" zoomScaleNormal="66" workbookViewId="0">
      <selection activeCell="T20" sqref="T20"/>
    </sheetView>
  </sheetViews>
  <sheetFormatPr defaultColWidth="9.125" defaultRowHeight="17.25" customHeight="1"/>
  <cols>
    <col min="1" max="1" width="32.625" style="456" customWidth="1"/>
    <col min="2" max="4" width="17.875" style="456" customWidth="1"/>
    <col min="5" max="5" width="18.375" style="456" customWidth="1"/>
    <col min="6" max="8" width="18.125" style="456" customWidth="1"/>
    <col min="9" max="9" width="24.625" style="456" customWidth="1"/>
    <col min="10" max="12" width="17.875" style="456" customWidth="1"/>
    <col min="13" max="13" width="32.625" style="456" customWidth="1"/>
    <col min="14" max="16" width="17.875" style="456" customWidth="1"/>
    <col min="17" max="17" width="32.625" style="456" customWidth="1"/>
    <col min="18" max="20" width="11.375" style="456" customWidth="1"/>
    <col min="21" max="21" width="9.125" style="456"/>
    <col min="22" max="22" width="10.375" style="456" bestFit="1" customWidth="1"/>
    <col min="23" max="24" width="9.125" style="456"/>
    <col min="25" max="25" width="10.375" style="456" bestFit="1" customWidth="1"/>
    <col min="26" max="16384" width="9.125" style="456"/>
  </cols>
  <sheetData>
    <row r="1" spans="1:25" s="443" customFormat="1" ht="30.75" customHeight="1">
      <c r="A1" s="451" t="s">
        <v>355</v>
      </c>
      <c r="B1" s="450"/>
      <c r="C1" s="450"/>
      <c r="D1" s="450"/>
      <c r="E1" s="449" t="s">
        <v>355</v>
      </c>
      <c r="F1" s="448"/>
      <c r="G1" s="448"/>
      <c r="H1" s="448"/>
      <c r="I1" s="447" t="s">
        <v>355</v>
      </c>
      <c r="J1" s="446"/>
      <c r="K1" s="446"/>
      <c r="L1" s="446"/>
      <c r="M1" s="445" t="s">
        <v>355</v>
      </c>
      <c r="N1" s="444"/>
      <c r="O1" s="444"/>
      <c r="P1" s="444"/>
      <c r="Q1" s="443" t="s">
        <v>355</v>
      </c>
    </row>
    <row r="2" spans="1:25" s="443" customFormat="1" ht="30.75" customHeight="1">
      <c r="A2" s="451"/>
      <c r="B2" s="450" t="s">
        <v>270</v>
      </c>
      <c r="C2" s="450"/>
      <c r="D2" s="450"/>
      <c r="E2" s="449"/>
      <c r="F2" s="448" t="s">
        <v>269</v>
      </c>
      <c r="G2" s="448"/>
      <c r="H2" s="448"/>
      <c r="I2" s="447"/>
      <c r="J2" s="446" t="s">
        <v>268</v>
      </c>
      <c r="K2" s="446"/>
      <c r="L2" s="446"/>
      <c r="M2" s="445"/>
      <c r="N2" s="444" t="s">
        <v>267</v>
      </c>
      <c r="O2" s="444"/>
      <c r="P2" s="444"/>
      <c r="R2" s="443" t="s">
        <v>266</v>
      </c>
    </row>
    <row r="3" spans="1:25" s="457" customFormat="1" ht="30.75" customHeight="1">
      <c r="A3" s="670" t="s">
        <v>354</v>
      </c>
      <c r="B3" s="669" t="s">
        <v>0</v>
      </c>
      <c r="C3" s="669" t="s">
        <v>1</v>
      </c>
      <c r="D3" s="669" t="s">
        <v>2</v>
      </c>
      <c r="E3" s="668" t="s">
        <v>354</v>
      </c>
      <c r="F3" s="667" t="s">
        <v>0</v>
      </c>
      <c r="G3" s="667" t="s">
        <v>1</v>
      </c>
      <c r="H3" s="667" t="s">
        <v>2</v>
      </c>
      <c r="I3" s="666" t="s">
        <v>354</v>
      </c>
      <c r="J3" s="665" t="s">
        <v>0</v>
      </c>
      <c r="K3" s="665" t="s">
        <v>1</v>
      </c>
      <c r="L3" s="665" t="s">
        <v>2</v>
      </c>
      <c r="M3" s="664" t="s">
        <v>354</v>
      </c>
      <c r="N3" s="663" t="s">
        <v>0</v>
      </c>
      <c r="O3" s="663" t="s">
        <v>1</v>
      </c>
      <c r="P3" s="663" t="s">
        <v>2</v>
      </c>
      <c r="Q3" s="662" t="s">
        <v>354</v>
      </c>
      <c r="R3" s="661" t="s">
        <v>0</v>
      </c>
      <c r="S3" s="661" t="s">
        <v>1</v>
      </c>
      <c r="T3" s="661" t="s">
        <v>2</v>
      </c>
    </row>
    <row r="4" spans="1:25" s="457" customFormat="1" ht="30.75" customHeight="1">
      <c r="A4" s="524"/>
      <c r="B4" s="660" t="s">
        <v>265</v>
      </c>
      <c r="C4" s="660"/>
      <c r="D4" s="660"/>
      <c r="E4" s="659"/>
      <c r="F4" s="658" t="s">
        <v>265</v>
      </c>
      <c r="G4" s="658"/>
      <c r="H4" s="658"/>
      <c r="I4" s="520"/>
      <c r="J4" s="657" t="s">
        <v>265</v>
      </c>
      <c r="K4" s="657"/>
      <c r="L4" s="657"/>
      <c r="M4" s="656"/>
      <c r="N4" s="655" t="s">
        <v>265</v>
      </c>
      <c r="O4" s="655"/>
      <c r="P4" s="655"/>
      <c r="Q4" s="517"/>
      <c r="R4" s="653" t="s">
        <v>265</v>
      </c>
      <c r="S4" s="653"/>
      <c r="T4" s="653"/>
      <c r="V4" s="871"/>
      <c r="W4" s="871"/>
      <c r="X4" s="871"/>
    </row>
    <row r="5" spans="1:25" s="612" customFormat="1" ht="30.75" customHeight="1">
      <c r="A5" s="559" t="s">
        <v>290</v>
      </c>
      <c r="B5" s="870">
        <v>1306823</v>
      </c>
      <c r="C5" s="870">
        <v>719730</v>
      </c>
      <c r="D5" s="870">
        <v>587093</v>
      </c>
      <c r="E5" s="626" t="s">
        <v>290</v>
      </c>
      <c r="F5" s="867">
        <v>1361389</v>
      </c>
      <c r="G5" s="867">
        <v>736463</v>
      </c>
      <c r="H5" s="867">
        <v>624926</v>
      </c>
      <c r="I5" s="554" t="s">
        <v>290</v>
      </c>
      <c r="J5" s="865">
        <v>1264250</v>
      </c>
      <c r="K5" s="865">
        <v>688457</v>
      </c>
      <c r="L5" s="865">
        <v>575793</v>
      </c>
      <c r="M5" s="625" t="s">
        <v>290</v>
      </c>
      <c r="N5" s="549">
        <v>1244459</v>
      </c>
      <c r="O5" s="549">
        <v>702946</v>
      </c>
      <c r="P5" s="549">
        <v>541513</v>
      </c>
      <c r="Q5" s="546" t="s">
        <v>290</v>
      </c>
      <c r="R5" s="543">
        <v>1294230</v>
      </c>
      <c r="S5" s="543">
        <v>711899</v>
      </c>
      <c r="T5" s="543">
        <v>582331</v>
      </c>
      <c r="V5" s="543"/>
      <c r="W5" s="543"/>
      <c r="X5" s="543"/>
      <c r="Y5" s="764"/>
    </row>
    <row r="6" spans="1:25" s="612" customFormat="1" ht="7.2" customHeight="1">
      <c r="A6" s="559"/>
      <c r="B6" s="869"/>
      <c r="C6" s="869"/>
      <c r="D6" s="869"/>
      <c r="E6" s="626"/>
      <c r="F6" s="861"/>
      <c r="G6" s="868"/>
      <c r="H6" s="867"/>
      <c r="I6" s="554"/>
      <c r="J6" s="860"/>
      <c r="K6" s="866"/>
      <c r="L6" s="865"/>
      <c r="M6" s="625"/>
      <c r="N6" s="544"/>
      <c r="O6" s="864"/>
      <c r="P6" s="549"/>
      <c r="Q6" s="546"/>
      <c r="R6" s="599"/>
      <c r="S6" s="599"/>
      <c r="T6" s="599"/>
      <c r="V6" s="599"/>
      <c r="W6" s="599"/>
      <c r="X6" s="599"/>
      <c r="Y6" s="764"/>
    </row>
    <row r="7" spans="1:25" s="532" customFormat="1" ht="30.75" customHeight="1">
      <c r="A7" s="850" t="s">
        <v>353</v>
      </c>
      <c r="B7" s="862">
        <v>5849</v>
      </c>
      <c r="C7" s="862">
        <v>3424</v>
      </c>
      <c r="D7" s="863">
        <v>2424.8000000000002</v>
      </c>
      <c r="E7" s="849" t="s">
        <v>353</v>
      </c>
      <c r="F7" s="861">
        <v>1433</v>
      </c>
      <c r="G7" s="861">
        <v>479</v>
      </c>
      <c r="H7" s="861">
        <v>954</v>
      </c>
      <c r="I7" s="848" t="s">
        <v>353</v>
      </c>
      <c r="J7" s="860">
        <v>31608</v>
      </c>
      <c r="K7" s="860">
        <v>18225</v>
      </c>
      <c r="L7" s="860">
        <v>13383</v>
      </c>
      <c r="M7" s="847" t="s">
        <v>353</v>
      </c>
      <c r="N7" s="544">
        <v>36245</v>
      </c>
      <c r="O7" s="544">
        <v>25162</v>
      </c>
      <c r="P7" s="544">
        <v>11083</v>
      </c>
      <c r="Q7" s="846" t="s">
        <v>353</v>
      </c>
      <c r="R7" s="543">
        <v>18784</v>
      </c>
      <c r="S7" s="543">
        <v>11823</v>
      </c>
      <c r="T7" s="543">
        <v>6961</v>
      </c>
      <c r="V7" s="543"/>
      <c r="W7" s="543"/>
      <c r="X7" s="543"/>
      <c r="Y7" s="764"/>
    </row>
    <row r="8" spans="1:25" s="532" customFormat="1" ht="30.75" customHeight="1">
      <c r="A8" s="850" t="s">
        <v>352</v>
      </c>
      <c r="B8" s="863">
        <v>275</v>
      </c>
      <c r="C8" s="863">
        <v>275</v>
      </c>
      <c r="D8" s="863">
        <v>0</v>
      </c>
      <c r="E8" s="849" t="s">
        <v>352</v>
      </c>
      <c r="F8" s="861">
        <v>3158</v>
      </c>
      <c r="G8" s="861">
        <v>2692</v>
      </c>
      <c r="H8" s="861">
        <v>466</v>
      </c>
      <c r="I8" s="848" t="s">
        <v>352</v>
      </c>
      <c r="J8" s="860">
        <v>4630</v>
      </c>
      <c r="K8" s="860">
        <v>3316</v>
      </c>
      <c r="L8" s="860">
        <v>1314</v>
      </c>
      <c r="M8" s="847" t="s">
        <v>352</v>
      </c>
      <c r="N8" s="544">
        <v>10045</v>
      </c>
      <c r="O8" s="544">
        <v>8489</v>
      </c>
      <c r="P8" s="544">
        <v>1556</v>
      </c>
      <c r="Q8" s="846" t="s">
        <v>352</v>
      </c>
      <c r="R8" s="543">
        <v>4527</v>
      </c>
      <c r="S8" s="543">
        <v>3693</v>
      </c>
      <c r="T8" s="489">
        <v>834</v>
      </c>
      <c r="V8" s="543"/>
      <c r="W8" s="543"/>
      <c r="X8" s="489"/>
      <c r="Y8" s="764"/>
    </row>
    <row r="9" spans="1:25" s="532" customFormat="1" ht="30.75" customHeight="1">
      <c r="A9" s="855" t="s">
        <v>351</v>
      </c>
      <c r="B9" s="862">
        <v>31201</v>
      </c>
      <c r="C9" s="862">
        <v>23208</v>
      </c>
      <c r="D9" s="862">
        <v>7993</v>
      </c>
      <c r="E9" s="854" t="s">
        <v>351</v>
      </c>
      <c r="F9" s="861">
        <v>41573</v>
      </c>
      <c r="G9" s="861">
        <v>23081</v>
      </c>
      <c r="H9" s="861">
        <v>18492</v>
      </c>
      <c r="I9" s="853" t="s">
        <v>351</v>
      </c>
      <c r="J9" s="860">
        <v>54940</v>
      </c>
      <c r="K9" s="860">
        <v>32434</v>
      </c>
      <c r="L9" s="860">
        <v>22506</v>
      </c>
      <c r="M9" s="852" t="s">
        <v>351</v>
      </c>
      <c r="N9" s="544">
        <v>42929</v>
      </c>
      <c r="O9" s="544">
        <v>22485</v>
      </c>
      <c r="P9" s="544">
        <v>20444</v>
      </c>
      <c r="Q9" s="851" t="s">
        <v>351</v>
      </c>
      <c r="R9" s="543">
        <v>42661</v>
      </c>
      <c r="S9" s="543">
        <v>25302</v>
      </c>
      <c r="T9" s="543">
        <v>17359</v>
      </c>
      <c r="V9" s="543"/>
      <c r="W9" s="543"/>
      <c r="X9" s="543"/>
      <c r="Y9" s="764"/>
    </row>
    <row r="10" spans="1:25" s="532" customFormat="1" ht="30.75" customHeight="1">
      <c r="A10" s="850" t="s">
        <v>350</v>
      </c>
      <c r="B10" s="862">
        <v>48466</v>
      </c>
      <c r="C10" s="862">
        <v>32916</v>
      </c>
      <c r="D10" s="862">
        <v>15550</v>
      </c>
      <c r="E10" s="849" t="s">
        <v>350</v>
      </c>
      <c r="F10" s="861">
        <v>71220</v>
      </c>
      <c r="G10" s="861">
        <v>43647</v>
      </c>
      <c r="H10" s="861">
        <v>27573</v>
      </c>
      <c r="I10" s="848" t="s">
        <v>350</v>
      </c>
      <c r="J10" s="860">
        <v>106873</v>
      </c>
      <c r="K10" s="860">
        <v>66683</v>
      </c>
      <c r="L10" s="860">
        <v>40190</v>
      </c>
      <c r="M10" s="847" t="s">
        <v>350</v>
      </c>
      <c r="N10" s="544">
        <v>134880</v>
      </c>
      <c r="O10" s="544">
        <v>70582</v>
      </c>
      <c r="P10" s="544">
        <v>64298</v>
      </c>
      <c r="Q10" s="846" t="s">
        <v>350</v>
      </c>
      <c r="R10" s="543">
        <v>90360</v>
      </c>
      <c r="S10" s="543">
        <v>53457</v>
      </c>
      <c r="T10" s="543">
        <v>36903</v>
      </c>
      <c r="V10" s="543"/>
      <c r="W10" s="543"/>
      <c r="X10" s="543"/>
      <c r="Y10" s="764"/>
    </row>
    <row r="11" spans="1:25" s="532" customFormat="1" ht="30.75" customHeight="1">
      <c r="A11" s="850" t="s">
        <v>349</v>
      </c>
      <c r="B11" s="862">
        <v>63174</v>
      </c>
      <c r="C11" s="862">
        <v>33557</v>
      </c>
      <c r="D11" s="862">
        <v>29617</v>
      </c>
      <c r="E11" s="849" t="s">
        <v>349</v>
      </c>
      <c r="F11" s="861">
        <v>115966</v>
      </c>
      <c r="G11" s="861">
        <v>62339</v>
      </c>
      <c r="H11" s="861">
        <v>53627</v>
      </c>
      <c r="I11" s="848" t="s">
        <v>349</v>
      </c>
      <c r="J11" s="860">
        <v>67936</v>
      </c>
      <c r="K11" s="860">
        <v>42753</v>
      </c>
      <c r="L11" s="860">
        <v>25183</v>
      </c>
      <c r="M11" s="847" t="s">
        <v>349</v>
      </c>
      <c r="N11" s="544">
        <v>96859</v>
      </c>
      <c r="O11" s="544">
        <v>59967</v>
      </c>
      <c r="P11" s="544">
        <v>36892</v>
      </c>
      <c r="Q11" s="846" t="s">
        <v>349</v>
      </c>
      <c r="R11" s="543">
        <v>85984</v>
      </c>
      <c r="S11" s="543">
        <v>49654</v>
      </c>
      <c r="T11" s="543">
        <v>36330</v>
      </c>
      <c r="V11" s="543"/>
      <c r="W11" s="543"/>
      <c r="X11" s="543"/>
      <c r="Y11" s="764"/>
    </row>
    <row r="12" spans="1:25" ht="30.75" customHeight="1">
      <c r="A12" s="850" t="s">
        <v>348</v>
      </c>
      <c r="B12" s="862">
        <v>174361</v>
      </c>
      <c r="C12" s="862">
        <v>90923</v>
      </c>
      <c r="D12" s="862">
        <v>83438</v>
      </c>
      <c r="E12" s="849" t="s">
        <v>348</v>
      </c>
      <c r="F12" s="861">
        <v>200473</v>
      </c>
      <c r="G12" s="861">
        <v>103402</v>
      </c>
      <c r="H12" s="861">
        <v>97071</v>
      </c>
      <c r="I12" s="848" t="s">
        <v>348</v>
      </c>
      <c r="J12" s="860">
        <v>168725</v>
      </c>
      <c r="K12" s="860">
        <v>78635</v>
      </c>
      <c r="L12" s="860">
        <v>90090</v>
      </c>
      <c r="M12" s="847" t="s">
        <v>348</v>
      </c>
      <c r="N12" s="544">
        <v>134734</v>
      </c>
      <c r="O12" s="544">
        <v>73197</v>
      </c>
      <c r="P12" s="544">
        <v>61537</v>
      </c>
      <c r="Q12" s="846" t="s">
        <v>348</v>
      </c>
      <c r="R12" s="543">
        <v>169573</v>
      </c>
      <c r="S12" s="543">
        <v>86539</v>
      </c>
      <c r="T12" s="543">
        <v>83034</v>
      </c>
      <c r="V12" s="543"/>
      <c r="W12" s="543"/>
      <c r="X12" s="543"/>
      <c r="Y12" s="764"/>
    </row>
    <row r="13" spans="1:25" ht="30.75" customHeight="1">
      <c r="A13" s="850" t="s">
        <v>347</v>
      </c>
      <c r="B13" s="862">
        <v>698203</v>
      </c>
      <c r="C13" s="862">
        <v>394758</v>
      </c>
      <c r="D13" s="862">
        <v>303445</v>
      </c>
      <c r="E13" s="849" t="s">
        <v>347</v>
      </c>
      <c r="F13" s="861">
        <v>696493</v>
      </c>
      <c r="G13" s="861">
        <v>384458</v>
      </c>
      <c r="H13" s="861">
        <v>312035</v>
      </c>
      <c r="I13" s="848" t="s">
        <v>347</v>
      </c>
      <c r="J13" s="860">
        <v>600712</v>
      </c>
      <c r="K13" s="860">
        <v>329060</v>
      </c>
      <c r="L13" s="860">
        <v>271652</v>
      </c>
      <c r="M13" s="847" t="s">
        <v>347</v>
      </c>
      <c r="N13" s="544">
        <v>532256</v>
      </c>
      <c r="O13" s="544">
        <v>323847</v>
      </c>
      <c r="P13" s="544">
        <v>208409</v>
      </c>
      <c r="Q13" s="846" t="s">
        <v>347</v>
      </c>
      <c r="R13" s="543">
        <v>631916</v>
      </c>
      <c r="S13" s="543">
        <v>358031</v>
      </c>
      <c r="T13" s="543">
        <v>273885</v>
      </c>
      <c r="V13" s="543"/>
      <c r="W13" s="543"/>
      <c r="X13" s="543"/>
      <c r="Y13" s="764"/>
    </row>
    <row r="14" spans="1:25" ht="30.75" customHeight="1">
      <c r="A14" s="845" t="s">
        <v>346</v>
      </c>
      <c r="B14" s="862">
        <v>285294</v>
      </c>
      <c r="C14" s="862">
        <v>140669</v>
      </c>
      <c r="D14" s="862">
        <v>144625</v>
      </c>
      <c r="E14" s="843" t="s">
        <v>346</v>
      </c>
      <c r="F14" s="861">
        <v>231073</v>
      </c>
      <c r="G14" s="861">
        <v>116365</v>
      </c>
      <c r="H14" s="861">
        <v>114708</v>
      </c>
      <c r="I14" s="841" t="s">
        <v>346</v>
      </c>
      <c r="J14" s="860">
        <v>228826</v>
      </c>
      <c r="K14" s="860">
        <v>117351</v>
      </c>
      <c r="L14" s="860">
        <v>111475</v>
      </c>
      <c r="M14" s="839" t="s">
        <v>346</v>
      </c>
      <c r="N14" s="544">
        <v>256511</v>
      </c>
      <c r="O14" s="544">
        <v>119217</v>
      </c>
      <c r="P14" s="544">
        <v>137294</v>
      </c>
      <c r="Q14" s="838" t="s">
        <v>346</v>
      </c>
      <c r="R14" s="543">
        <v>250425</v>
      </c>
      <c r="S14" s="543">
        <v>123400</v>
      </c>
      <c r="T14" s="543">
        <v>127025</v>
      </c>
      <c r="V14" s="543"/>
      <c r="W14" s="543"/>
      <c r="X14" s="543"/>
      <c r="Y14" s="764"/>
    </row>
    <row r="15" spans="1:25" ht="25.5" customHeight="1">
      <c r="A15" s="480"/>
      <c r="B15" s="859" t="s">
        <v>264</v>
      </c>
      <c r="C15" s="859"/>
      <c r="D15" s="859"/>
      <c r="E15" s="479"/>
      <c r="F15" s="809"/>
      <c r="G15" s="809"/>
      <c r="H15" s="809"/>
      <c r="I15" s="477"/>
      <c r="J15" s="529"/>
      <c r="K15" s="529"/>
      <c r="L15" s="529"/>
      <c r="M15" s="808"/>
      <c r="N15" s="807"/>
      <c r="O15" s="807"/>
      <c r="P15" s="807"/>
    </row>
    <row r="16" spans="1:25" s="612" customFormat="1" ht="30.75" customHeight="1">
      <c r="A16" s="559" t="s">
        <v>290</v>
      </c>
      <c r="B16" s="858">
        <f>B5/$B$5*100</f>
        <v>100</v>
      </c>
      <c r="C16" s="858">
        <f>C5/$C$5*100</f>
        <v>100</v>
      </c>
      <c r="D16" s="858">
        <f>D5/$D$5*100</f>
        <v>100</v>
      </c>
      <c r="E16" s="626" t="s">
        <v>290</v>
      </c>
      <c r="F16" s="857">
        <f>F5*100/$F$5</f>
        <v>100</v>
      </c>
      <c r="G16" s="857">
        <f>G5*100/$G$5</f>
        <v>100</v>
      </c>
      <c r="H16" s="857">
        <f>H5*100/$H$5</f>
        <v>100</v>
      </c>
      <c r="I16" s="554" t="s">
        <v>290</v>
      </c>
      <c r="J16" s="856">
        <f>J5*100/$J$5</f>
        <v>100</v>
      </c>
      <c r="K16" s="856">
        <f>K5*100/$K$5</f>
        <v>100</v>
      </c>
      <c r="L16" s="856">
        <f>L5*100/$L$5</f>
        <v>100</v>
      </c>
      <c r="M16" s="625" t="s">
        <v>290</v>
      </c>
      <c r="N16" s="694">
        <f>N5*100/$N$5</f>
        <v>100</v>
      </c>
      <c r="O16" s="694">
        <f>O5*100/$O$5</f>
        <v>100</v>
      </c>
      <c r="P16" s="694">
        <f>P5*100/$P$5</f>
        <v>100</v>
      </c>
      <c r="Q16" s="546" t="s">
        <v>290</v>
      </c>
      <c r="R16" s="692">
        <f>R5*100/$R$5</f>
        <v>100</v>
      </c>
      <c r="S16" s="692">
        <f>S5*100/$S$5</f>
        <v>100</v>
      </c>
      <c r="T16" s="692">
        <f>T5*100/$T$5</f>
        <v>100</v>
      </c>
    </row>
    <row r="17" spans="1:20" s="612" customFormat="1" ht="6" customHeight="1">
      <c r="A17" s="559"/>
      <c r="B17" s="858"/>
      <c r="C17" s="858"/>
      <c r="D17" s="858"/>
      <c r="E17" s="626"/>
      <c r="F17" s="857"/>
      <c r="G17" s="857"/>
      <c r="H17" s="857"/>
      <c r="I17" s="554"/>
      <c r="J17" s="856"/>
      <c r="K17" s="856"/>
      <c r="L17" s="856"/>
      <c r="M17" s="625"/>
      <c r="N17" s="492"/>
      <c r="O17" s="492"/>
      <c r="P17" s="492"/>
      <c r="Q17" s="546"/>
    </row>
    <row r="18" spans="1:20" s="532" customFormat="1" ht="30.75" customHeight="1">
      <c r="A18" s="850" t="s">
        <v>353</v>
      </c>
      <c r="B18" s="844">
        <f>B7*100/$B$5+0.01</f>
        <v>0.45757400198802745</v>
      </c>
      <c r="C18" s="844">
        <f>C7*100/$C$5</f>
        <v>0.47573395578897643</v>
      </c>
      <c r="D18" s="844">
        <f>D7*100/$D$5</f>
        <v>0.41301803973135437</v>
      </c>
      <c r="E18" s="849" t="s">
        <v>353</v>
      </c>
      <c r="F18" s="842">
        <f>F7*100/$F$5</f>
        <v>0.10526014239868252</v>
      </c>
      <c r="G18" s="842">
        <f>G7*100/$G$5</f>
        <v>6.5040606249057997E-2</v>
      </c>
      <c r="H18" s="842">
        <f>H7*100/$H$5</f>
        <v>0.15265807471604639</v>
      </c>
      <c r="I18" s="848" t="s">
        <v>353</v>
      </c>
      <c r="J18" s="840">
        <f>J7*100/$J$5</f>
        <v>2.5001384219893219</v>
      </c>
      <c r="K18" s="840">
        <f>K7*100/$K$5</f>
        <v>2.6472241548854902</v>
      </c>
      <c r="L18" s="840">
        <f>L7*100/$L$5</f>
        <v>2.3242727855323007</v>
      </c>
      <c r="M18" s="847" t="s">
        <v>353</v>
      </c>
      <c r="N18" s="694">
        <f>N7*100/$N$5</f>
        <v>2.9125105768852166</v>
      </c>
      <c r="O18" s="694">
        <f>O7*100/$O$5</f>
        <v>3.5795068184469363</v>
      </c>
      <c r="P18" s="694">
        <f>P7*100/$P$5</f>
        <v>2.0466729330597788</v>
      </c>
      <c r="Q18" s="846" t="s">
        <v>353</v>
      </c>
      <c r="R18" s="692">
        <f>R7*100/$R$5</f>
        <v>1.4513649042287693</v>
      </c>
      <c r="S18" s="692">
        <f>S7*100/$S$5</f>
        <v>1.6607692945207115</v>
      </c>
      <c r="T18" s="692">
        <f>T7*100/$T$5</f>
        <v>1.1953682699358268</v>
      </c>
    </row>
    <row r="19" spans="1:20" s="532" customFormat="1" ht="30.75" customHeight="1">
      <c r="A19" s="850" t="s">
        <v>352</v>
      </c>
      <c r="B19" s="844">
        <f>B8*100/$B$5</f>
        <v>2.1043400674766208E-2</v>
      </c>
      <c r="C19" s="844">
        <f>C8*100/$C$5</f>
        <v>3.8208772734219777E-2</v>
      </c>
      <c r="D19" s="844">
        <f>0</f>
        <v>0</v>
      </c>
      <c r="E19" s="849" t="s">
        <v>352</v>
      </c>
      <c r="F19" s="842">
        <f>F8*100/$F$5</f>
        <v>0.2319689669888621</v>
      </c>
      <c r="G19" s="842">
        <f>G8*100/$G$5</f>
        <v>0.3655309228026391</v>
      </c>
      <c r="H19" s="842">
        <f>H8*100/$H$5</f>
        <v>7.4568828949347604E-2</v>
      </c>
      <c r="I19" s="848" t="s">
        <v>352</v>
      </c>
      <c r="J19" s="840">
        <f>J8*100/$J$5</f>
        <v>0.36622503460549732</v>
      </c>
      <c r="K19" s="840">
        <f>K8*100/$K$5</f>
        <v>0.4816568064526906</v>
      </c>
      <c r="L19" s="840">
        <f>L8*100/$L$5</f>
        <v>0.22820701189489973</v>
      </c>
      <c r="M19" s="847" t="s">
        <v>352</v>
      </c>
      <c r="N19" s="694">
        <f>N8*100/$N$5</f>
        <v>0.80717805889948968</v>
      </c>
      <c r="O19" s="694">
        <f>O8*100/$O$5</f>
        <v>1.2076318806850028</v>
      </c>
      <c r="P19" s="694">
        <f>P8*100/$P$5</f>
        <v>0.28734305547604583</v>
      </c>
      <c r="Q19" s="846" t="s">
        <v>352</v>
      </c>
      <c r="R19" s="692">
        <f>R8*100/$R$5</f>
        <v>0.3497832688162073</v>
      </c>
      <c r="S19" s="692">
        <f>S8*100/$S$5</f>
        <v>0.51875336248540871</v>
      </c>
      <c r="T19" s="692">
        <f>T8*100/$T$5</f>
        <v>0.14321751718524345</v>
      </c>
    </row>
    <row r="20" spans="1:20" s="532" customFormat="1" ht="30.75" customHeight="1">
      <c r="A20" s="855" t="s">
        <v>351</v>
      </c>
      <c r="B20" s="844">
        <f>B9*100/$B$5</f>
        <v>2.3875459798304743</v>
      </c>
      <c r="C20" s="844">
        <f>C9*100/$C$5</f>
        <v>3.2245425367846274</v>
      </c>
      <c r="D20" s="844">
        <f>D9*100/$D$5</f>
        <v>1.3614538071481008</v>
      </c>
      <c r="E20" s="854" t="s">
        <v>351</v>
      </c>
      <c r="F20" s="842">
        <f>F9*100/$F$5</f>
        <v>3.0537193998188616</v>
      </c>
      <c r="G20" s="842">
        <f>G9*100/$G$5</f>
        <v>3.1340338890073229</v>
      </c>
      <c r="H20" s="842">
        <f>H9*100/$H$5</f>
        <v>2.9590703539299055</v>
      </c>
      <c r="I20" s="853" t="s">
        <v>351</v>
      </c>
      <c r="J20" s="840">
        <f>J9*100/$J$5</f>
        <v>4.3456594819062682</v>
      </c>
      <c r="K20" s="840">
        <f>K9*100/$K$5</f>
        <v>4.711114855394019</v>
      </c>
      <c r="L20" s="840">
        <f>L9*100/$L$5</f>
        <v>3.9086963544190358</v>
      </c>
      <c r="M20" s="852" t="s">
        <v>351</v>
      </c>
      <c r="N20" s="694">
        <f>N9*100/$N$5</f>
        <v>3.4496114375805069</v>
      </c>
      <c r="O20" s="694">
        <f>O9*100/$O$5</f>
        <v>3.1986809797623148</v>
      </c>
      <c r="P20" s="694">
        <f>P9*100/$P$5</f>
        <v>3.7753479602521085</v>
      </c>
      <c r="Q20" s="851" t="s">
        <v>351</v>
      </c>
      <c r="R20" s="692">
        <f>R9*100/$R$5</f>
        <v>3.2962456441281689</v>
      </c>
      <c r="S20" s="692">
        <f>S9*100/$S$5</f>
        <v>3.554155856378503</v>
      </c>
      <c r="T20" s="692">
        <f>T9*100/$T$5</f>
        <v>2.980950696425229</v>
      </c>
    </row>
    <row r="21" spans="1:20" s="532" customFormat="1" ht="30.75" customHeight="1">
      <c r="A21" s="850" t="s">
        <v>350</v>
      </c>
      <c r="B21" s="844">
        <f>B10*100/$B$5</f>
        <v>3.7086889349207963</v>
      </c>
      <c r="C21" s="844">
        <f>C10*100/$C$5</f>
        <v>4.5733816847984663</v>
      </c>
      <c r="D21" s="844">
        <f>D10*100/$D$5+0.01</f>
        <v>2.6586434006196633</v>
      </c>
      <c r="E21" s="849" t="s">
        <v>350</v>
      </c>
      <c r="F21" s="842">
        <f>F10*100/$F$5</f>
        <v>5.2314217317754146</v>
      </c>
      <c r="G21" s="842">
        <f>G10*100/$G$5</f>
        <v>5.9265706491704266</v>
      </c>
      <c r="H21" s="842">
        <f>H10*100/$H$5</f>
        <v>4.4122024047647246</v>
      </c>
      <c r="I21" s="848" t="s">
        <v>350</v>
      </c>
      <c r="J21" s="840">
        <f>J10*100/$J$5</f>
        <v>8.4534704370179945</v>
      </c>
      <c r="K21" s="840">
        <f>K10*100/$K$5</f>
        <v>9.6858627336202545</v>
      </c>
      <c r="L21" s="840">
        <f>L10*100/$L$5</f>
        <v>6.9799389711233033</v>
      </c>
      <c r="M21" s="847" t="s">
        <v>350</v>
      </c>
      <c r="N21" s="694">
        <f>N10*100/$N$5</f>
        <v>10.838444657477668</v>
      </c>
      <c r="O21" s="694">
        <f>O10*100/$O$5</f>
        <v>10.040885075098229</v>
      </c>
      <c r="P21" s="694">
        <f>P10*100/$P$5</f>
        <v>11.873768496785857</v>
      </c>
      <c r="Q21" s="846" t="s">
        <v>350</v>
      </c>
      <c r="R21" s="692">
        <f>R10*100/$R$5</f>
        <v>6.9817574928722097</v>
      </c>
      <c r="S21" s="692">
        <f>S10*100/$S$5</f>
        <v>7.5090708092018668</v>
      </c>
      <c r="T21" s="692">
        <f>T10*100/$T$5</f>
        <v>6.337117549984459</v>
      </c>
    </row>
    <row r="22" spans="1:20" ht="30.75" customHeight="1">
      <c r="A22" s="850" t="s">
        <v>349</v>
      </c>
      <c r="B22" s="844">
        <f>B11*100/$B$5</f>
        <v>4.8341665244642922</v>
      </c>
      <c r="C22" s="844">
        <f>C11*100/$C$5</f>
        <v>4.662442860517138</v>
      </c>
      <c r="D22" s="844">
        <f>D11*100/$D$5</f>
        <v>5.0446862762799078</v>
      </c>
      <c r="E22" s="849" t="s">
        <v>349</v>
      </c>
      <c r="F22" s="842">
        <f>F11*100/$F$5</f>
        <v>8.5182119144491395</v>
      </c>
      <c r="G22" s="842">
        <f>G11*100/$G$5</f>
        <v>8.4646479184969241</v>
      </c>
      <c r="H22" s="842">
        <f>H11*100/$H$5</f>
        <v>8.5813360301859749</v>
      </c>
      <c r="I22" s="848" t="s">
        <v>349</v>
      </c>
      <c r="J22" s="840">
        <f>J11*100/$J$5</f>
        <v>5.3736207237492586</v>
      </c>
      <c r="K22" s="840">
        <f>K11*100/$K$5</f>
        <v>6.2099738981519543</v>
      </c>
      <c r="L22" s="840">
        <f>L11*100/$L$5</f>
        <v>4.3736203809355096</v>
      </c>
      <c r="M22" s="847" t="s">
        <v>349</v>
      </c>
      <c r="N22" s="694">
        <f>N11*100/$N$5</f>
        <v>7.7832214641060897</v>
      </c>
      <c r="O22" s="694">
        <f>O11*100/$O$5</f>
        <v>8.5308117550992542</v>
      </c>
      <c r="P22" s="694">
        <f>P11*100/$P$5</f>
        <v>6.8127634978292306</v>
      </c>
      <c r="Q22" s="846" t="s">
        <v>349</v>
      </c>
      <c r="R22" s="692">
        <f>R11*100/$R$5</f>
        <v>6.6436413929517935</v>
      </c>
      <c r="S22" s="692">
        <f>S11*100/$S$5</f>
        <v>6.9748658166397197</v>
      </c>
      <c r="T22" s="692">
        <f>T11*100/$T$5</f>
        <v>6.2387199032852454</v>
      </c>
    </row>
    <row r="23" spans="1:20" ht="30.75" customHeight="1">
      <c r="A23" s="850" t="s">
        <v>348</v>
      </c>
      <c r="B23" s="844">
        <f>B12*100/$B$5+0.03</f>
        <v>13.372357763828767</v>
      </c>
      <c r="C23" s="844">
        <f>C12*100/$C$5</f>
        <v>12.632931793867145</v>
      </c>
      <c r="D23" s="844">
        <f>D12*100/$D$5</f>
        <v>14.212058396199581</v>
      </c>
      <c r="E23" s="849" t="s">
        <v>348</v>
      </c>
      <c r="F23" s="842">
        <f>F12*100/$F$5</f>
        <v>14.725622140328738</v>
      </c>
      <c r="G23" s="842">
        <f>G12*100/$G$5</f>
        <v>14.040352332703748</v>
      </c>
      <c r="H23" s="842">
        <f>H12*100/$H$5</f>
        <v>15.533199130777083</v>
      </c>
      <c r="I23" s="848" t="s">
        <v>348</v>
      </c>
      <c r="J23" s="840">
        <f>J12*100/$J$5</f>
        <v>13.3458572276053</v>
      </c>
      <c r="K23" s="840">
        <f>K12*100/$K$5</f>
        <v>11.421918870750098</v>
      </c>
      <c r="L23" s="840">
        <f>L12*100/$L$5</f>
        <v>15.646247870328398</v>
      </c>
      <c r="M23" s="847" t="s">
        <v>348</v>
      </c>
      <c r="N23" s="694">
        <f>N12*100/$N$5</f>
        <v>10.82671265184309</v>
      </c>
      <c r="O23" s="694">
        <f>O12*100/$O$5</f>
        <v>10.412890890623178</v>
      </c>
      <c r="P23" s="694">
        <f>P12*100/$P$5</f>
        <v>11.363900774311974</v>
      </c>
      <c r="Q23" s="846" t="s">
        <v>348</v>
      </c>
      <c r="R23" s="692">
        <f>R12*100/$R$5</f>
        <v>13.102230669973652</v>
      </c>
      <c r="S23" s="692">
        <f>S12*100/$S$5</f>
        <v>12.156078320098779</v>
      </c>
      <c r="T23" s="692">
        <f>T12*100/$T$5</f>
        <v>14.258900865658878</v>
      </c>
    </row>
    <row r="24" spans="1:20" ht="30.75" customHeight="1">
      <c r="A24" s="850" t="s">
        <v>347</v>
      </c>
      <c r="B24" s="844">
        <f>B13*100/$B$5</f>
        <v>53.427510841177423</v>
      </c>
      <c r="C24" s="844">
        <f>C13*100/$C$5+0.01</f>
        <v>54.858068025509567</v>
      </c>
      <c r="D24" s="844">
        <f>D13*100/$D$5</f>
        <v>51.686019080452333</v>
      </c>
      <c r="E24" s="849" t="s">
        <v>347</v>
      </c>
      <c r="F24" s="842">
        <f>F13*100/$F$5</f>
        <v>51.160469197268377</v>
      </c>
      <c r="G24" s="842">
        <f>G13*100/$G$5</f>
        <v>52.203301455741837</v>
      </c>
      <c r="H24" s="842">
        <f>H13*100/$H$5</f>
        <v>49.931511891007894</v>
      </c>
      <c r="I24" s="848" t="s">
        <v>347</v>
      </c>
      <c r="J24" s="840">
        <f>J13*100/$J$5</f>
        <v>47.515285742535099</v>
      </c>
      <c r="K24" s="840">
        <f>K13*100/$K$5</f>
        <v>47.79673966565813</v>
      </c>
      <c r="L24" s="840">
        <f>L13*100/$L$5</f>
        <v>47.178760422582421</v>
      </c>
      <c r="M24" s="847" t="s">
        <v>347</v>
      </c>
      <c r="N24" s="694">
        <f>N13*100/$N$5</f>
        <v>42.770071171488979</v>
      </c>
      <c r="O24" s="694">
        <f>O13*100/$O$5</f>
        <v>46.069968390175063</v>
      </c>
      <c r="P24" s="694">
        <f>P13*100/$P$5</f>
        <v>38.486425995313134</v>
      </c>
      <c r="Q24" s="846" t="s">
        <v>347</v>
      </c>
      <c r="R24" s="692">
        <f>R13*100/$R$5</f>
        <v>48.825633774522302</v>
      </c>
      <c r="S24" s="692">
        <f>S13*100/$S$5</f>
        <v>50.292386981861192</v>
      </c>
      <c r="T24" s="692">
        <f>T13*100/$T$5</f>
        <v>47.032529609448922</v>
      </c>
    </row>
    <row r="25" spans="1:20" ht="30.75" customHeight="1">
      <c r="A25" s="845" t="s">
        <v>346</v>
      </c>
      <c r="B25" s="844">
        <f>B14*100/$B$5</f>
        <v>21.831112553115457</v>
      </c>
      <c r="C25" s="844">
        <f>C14*100/$C$5</f>
        <v>19.544690369999859</v>
      </c>
      <c r="D25" s="844">
        <f>D14*100/$D$5</f>
        <v>24.634086933416</v>
      </c>
      <c r="E25" s="843" t="s">
        <v>346</v>
      </c>
      <c r="F25" s="842">
        <f>F14*100/$F$5</f>
        <v>16.973326506971922</v>
      </c>
      <c r="G25" s="842">
        <f>G14*100/$G$5</f>
        <v>15.800522225828045</v>
      </c>
      <c r="H25" s="842">
        <f>H14*100/$H$5</f>
        <v>18.355453285669022</v>
      </c>
      <c r="I25" s="841" t="s">
        <v>346</v>
      </c>
      <c r="J25" s="840">
        <f>J14*100/$J$5</f>
        <v>18.099742930591258</v>
      </c>
      <c r="K25" s="840">
        <f>K14*100/$K$5</f>
        <v>17.045509015087362</v>
      </c>
      <c r="L25" s="840">
        <f>L14*100/$L$5</f>
        <v>19.360256203184129</v>
      </c>
      <c r="M25" s="839" t="s">
        <v>346</v>
      </c>
      <c r="N25" s="694">
        <f>N14*100/$N$5</f>
        <v>20.612249981718964</v>
      </c>
      <c r="O25" s="694">
        <f>O14*100/$O$5</f>
        <v>16.959624210110022</v>
      </c>
      <c r="P25" s="694">
        <f>P14*100/$P$5</f>
        <v>25.353777286971873</v>
      </c>
      <c r="Q25" s="838" t="s">
        <v>346</v>
      </c>
      <c r="R25" s="692">
        <f>R14*100/$R$5</f>
        <v>19.349342852506897</v>
      </c>
      <c r="S25" s="692">
        <f>S14*100/$S$5</f>
        <v>17.333919558813822</v>
      </c>
      <c r="T25" s="692">
        <f>T14*100/$T$5</f>
        <v>21.813195588076198</v>
      </c>
    </row>
    <row r="26" spans="1:20" ht="5.25" customHeight="1">
      <c r="A26" s="488"/>
      <c r="B26" s="488"/>
      <c r="C26" s="488"/>
      <c r="D26" s="488"/>
      <c r="E26" s="837"/>
      <c r="F26" s="837"/>
      <c r="G26" s="837"/>
      <c r="H26" s="837"/>
      <c r="I26" s="486"/>
      <c r="J26" s="486"/>
      <c r="K26" s="486"/>
      <c r="L26" s="486"/>
      <c r="M26" s="836"/>
      <c r="N26" s="836"/>
      <c r="O26" s="836"/>
      <c r="P26" s="836"/>
      <c r="Q26" s="483"/>
      <c r="R26" s="482"/>
      <c r="S26" s="482"/>
      <c r="T26" s="482"/>
    </row>
    <row r="27" spans="1:20" ht="6.75" customHeight="1">
      <c r="A27" s="480"/>
      <c r="B27" s="480"/>
      <c r="C27" s="480"/>
      <c r="D27" s="480"/>
      <c r="E27" s="479"/>
      <c r="F27" s="479"/>
      <c r="G27" s="479"/>
      <c r="H27" s="479"/>
      <c r="I27" s="477"/>
      <c r="J27" s="477"/>
      <c r="K27" s="477"/>
      <c r="L27" s="477"/>
      <c r="M27" s="808"/>
      <c r="N27" s="808"/>
      <c r="O27" s="808"/>
      <c r="P27" s="808"/>
    </row>
    <row r="28" spans="1:20" s="532" customFormat="1" ht="32.4" customHeight="1">
      <c r="A28" s="835" t="s">
        <v>345</v>
      </c>
      <c r="B28" s="835"/>
      <c r="C28" s="833"/>
      <c r="D28" s="832"/>
      <c r="E28" s="831" t="s">
        <v>345</v>
      </c>
      <c r="F28" s="831"/>
      <c r="G28" s="634"/>
      <c r="H28" s="675"/>
      <c r="I28" s="830" t="s">
        <v>345</v>
      </c>
      <c r="J28" s="830"/>
      <c r="K28" s="632"/>
      <c r="L28" s="673"/>
      <c r="M28" s="829" t="s">
        <v>345</v>
      </c>
      <c r="N28" s="829"/>
      <c r="O28" s="630"/>
      <c r="P28" s="828"/>
    </row>
    <row r="29" spans="1:20" s="532" customFormat="1" ht="32.4" customHeight="1">
      <c r="A29" s="834" t="s">
        <v>273</v>
      </c>
      <c r="B29" s="834"/>
      <c r="C29" s="833"/>
      <c r="D29" s="832"/>
      <c r="E29" s="831"/>
      <c r="F29" s="831"/>
      <c r="G29" s="634"/>
      <c r="H29" s="675"/>
      <c r="I29" s="830"/>
      <c r="J29" s="830"/>
      <c r="K29" s="632"/>
      <c r="L29" s="673"/>
      <c r="M29" s="829"/>
      <c r="N29" s="829"/>
      <c r="O29" s="630"/>
      <c r="P29" s="828"/>
    </row>
    <row r="30" spans="1:20" ht="17.25" customHeight="1">
      <c r="B30" s="461"/>
      <c r="C30" s="461"/>
      <c r="D30" s="461"/>
      <c r="F30" s="461"/>
      <c r="G30" s="461"/>
      <c r="H30" s="461"/>
      <c r="J30" s="461"/>
      <c r="K30" s="461"/>
      <c r="L30" s="461"/>
      <c r="N30" s="461"/>
      <c r="O30" s="461"/>
      <c r="P30" s="461"/>
    </row>
    <row r="31" spans="1:20" s="341" customFormat="1" ht="36.6" customHeight="1">
      <c r="B31" s="341">
        <v>4</v>
      </c>
      <c r="F31" s="341">
        <v>3</v>
      </c>
      <c r="J31" s="341">
        <v>2</v>
      </c>
      <c r="N31" s="341">
        <v>1</v>
      </c>
      <c r="R31" s="827">
        <v>2560</v>
      </c>
      <c r="S31" s="827"/>
    </row>
    <row r="32" spans="1:20" ht="17.25" customHeight="1">
      <c r="B32" s="461"/>
      <c r="C32" s="461"/>
      <c r="D32" s="461"/>
      <c r="F32" s="461"/>
      <c r="G32" s="461"/>
      <c r="H32" s="461"/>
      <c r="J32" s="461"/>
      <c r="K32" s="461"/>
      <c r="L32" s="461"/>
      <c r="N32" s="461"/>
      <c r="O32" s="461"/>
      <c r="P32" s="461"/>
    </row>
    <row r="33" spans="2:16" ht="17.25" customHeight="1">
      <c r="B33" s="461"/>
      <c r="C33" s="461"/>
      <c r="D33" s="461"/>
      <c r="F33" s="461"/>
      <c r="G33" s="461"/>
      <c r="H33" s="461"/>
      <c r="J33" s="461"/>
      <c r="K33" s="461"/>
      <c r="L33" s="461"/>
      <c r="N33" s="461"/>
      <c r="O33" s="461"/>
      <c r="P33" s="461"/>
    </row>
    <row r="34" spans="2:16" ht="17.25" customHeight="1">
      <c r="B34" s="461"/>
      <c r="C34" s="461"/>
      <c r="D34" s="461"/>
      <c r="F34" s="461"/>
      <c r="G34" s="461"/>
      <c r="H34" s="461"/>
      <c r="J34" s="461"/>
      <c r="K34" s="461"/>
      <c r="L34" s="461"/>
      <c r="N34" s="461"/>
      <c r="O34" s="461"/>
      <c r="P34" s="461"/>
    </row>
    <row r="35" spans="2:16" ht="17.25" customHeight="1">
      <c r="B35" s="461"/>
      <c r="C35" s="461"/>
      <c r="D35" s="461"/>
      <c r="F35" s="461"/>
      <c r="G35" s="461"/>
      <c r="H35" s="461"/>
      <c r="J35" s="461"/>
      <c r="K35" s="461"/>
      <c r="L35" s="461"/>
      <c r="N35" s="461"/>
      <c r="O35" s="461"/>
      <c r="P35" s="461"/>
    </row>
    <row r="36" spans="2:16" ht="17.25" customHeight="1">
      <c r="B36" s="461"/>
      <c r="C36" s="461"/>
      <c r="D36" s="461"/>
      <c r="F36" s="461"/>
      <c r="G36" s="461"/>
      <c r="H36" s="461"/>
      <c r="J36" s="461"/>
      <c r="K36" s="461"/>
      <c r="L36" s="461"/>
      <c r="N36" s="461"/>
      <c r="O36" s="461"/>
      <c r="P36" s="461"/>
    </row>
    <row r="37" spans="2:16" ht="17.25" customHeight="1">
      <c r="B37" s="461"/>
      <c r="C37" s="461"/>
      <c r="D37" s="461"/>
      <c r="F37" s="461"/>
      <c r="G37" s="461"/>
      <c r="H37" s="461"/>
      <c r="J37" s="461"/>
      <c r="K37" s="461"/>
      <c r="L37" s="461"/>
      <c r="N37" s="461"/>
      <c r="O37" s="461"/>
      <c r="P37" s="461"/>
    </row>
    <row r="38" spans="2:16" ht="17.25" customHeight="1">
      <c r="B38" s="461"/>
      <c r="C38" s="461"/>
      <c r="D38" s="461"/>
      <c r="F38" s="461"/>
      <c r="G38" s="461"/>
      <c r="H38" s="461"/>
      <c r="J38" s="461"/>
      <c r="K38" s="461"/>
      <c r="L38" s="461"/>
      <c r="N38" s="461"/>
      <c r="O38" s="461"/>
      <c r="P38" s="461"/>
    </row>
    <row r="39" spans="2:16" ht="17.25" customHeight="1">
      <c r="B39" s="461"/>
      <c r="C39" s="461"/>
      <c r="D39" s="461"/>
      <c r="F39" s="461"/>
      <c r="G39" s="461"/>
      <c r="H39" s="461"/>
      <c r="J39" s="461"/>
      <c r="K39" s="461"/>
      <c r="L39" s="461"/>
      <c r="N39" s="461"/>
      <c r="O39" s="461"/>
      <c r="P39" s="461"/>
    </row>
    <row r="65535" ht="30.75" customHeight="1"/>
  </sheetData>
  <sheetProtection selectLockedCells="1" selectUnlockedCells="1"/>
  <mergeCells count="18">
    <mergeCell ref="R31:S31"/>
    <mergeCell ref="A29:B29"/>
    <mergeCell ref="E29:F29"/>
    <mergeCell ref="I29:J29"/>
    <mergeCell ref="M29:N29"/>
    <mergeCell ref="R4:T4"/>
    <mergeCell ref="B4:D4"/>
    <mergeCell ref="B15:D15"/>
    <mergeCell ref="A28:B28"/>
    <mergeCell ref="F4:H4"/>
    <mergeCell ref="F15:H15"/>
    <mergeCell ref="E28:F28"/>
    <mergeCell ref="J4:L4"/>
    <mergeCell ref="J15:L15"/>
    <mergeCell ref="I28:J28"/>
    <mergeCell ref="N4:P4"/>
    <mergeCell ref="N15:P15"/>
    <mergeCell ref="M28:N28"/>
  </mergeCells>
  <printOptions horizontalCentered="1"/>
  <pageMargins left="0.78740157480314965" right="0.51181102362204722" top="0.98425196850393704" bottom="0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Y105"/>
  <sheetViews>
    <sheetView topLeftCell="M1" zoomScale="45" zoomScaleNormal="45" workbookViewId="0">
      <selection activeCell="T20" sqref="T20"/>
    </sheetView>
  </sheetViews>
  <sheetFormatPr defaultColWidth="9.125" defaultRowHeight="5.25" customHeight="1"/>
  <cols>
    <col min="1" max="1" width="30.125" style="457" customWidth="1"/>
    <col min="2" max="2" width="16.625" style="456" customWidth="1"/>
    <col min="3" max="3" width="17.75" style="456" customWidth="1"/>
    <col min="4" max="4" width="19.25" style="456" customWidth="1"/>
    <col min="5" max="5" width="9.125" style="457"/>
    <col min="6" max="8" width="22.375" style="456" customWidth="1"/>
    <col min="9" max="9" width="30.25" style="457" customWidth="1"/>
    <col min="10" max="10" width="16.625" style="456" customWidth="1"/>
    <col min="11" max="11" width="17.75" style="456" customWidth="1"/>
    <col min="12" max="12" width="16.125" style="456" customWidth="1"/>
    <col min="13" max="13" width="30.25" style="457" customWidth="1"/>
    <col min="14" max="14" width="16.625" style="456" customWidth="1"/>
    <col min="15" max="15" width="17.75" style="456" customWidth="1"/>
    <col min="16" max="16" width="16.125" style="456" customWidth="1"/>
    <col min="17" max="17" width="30.125" style="457" customWidth="1"/>
    <col min="18" max="18" width="14.375" style="456" customWidth="1"/>
    <col min="19" max="20" width="10.25" style="456" bestFit="1" customWidth="1"/>
    <col min="21" max="21" width="9.125" style="456"/>
    <col min="22" max="22" width="10.625" style="456" bestFit="1" customWidth="1"/>
    <col min="23" max="24" width="9.125" style="456"/>
    <col min="25" max="25" width="10.25" style="456" bestFit="1" customWidth="1"/>
    <col min="26" max="16384" width="9.125" style="456"/>
  </cols>
  <sheetData>
    <row r="1" spans="1:25" s="341" customFormat="1" ht="36.6" customHeight="1">
      <c r="B1" s="432" t="s">
        <v>270</v>
      </c>
      <c r="F1" s="432" t="s">
        <v>269</v>
      </c>
      <c r="J1" s="432" t="s">
        <v>268</v>
      </c>
      <c r="N1" s="432" t="s">
        <v>267</v>
      </c>
      <c r="R1" s="432" t="s">
        <v>266</v>
      </c>
      <c r="S1" s="432"/>
    </row>
    <row r="2" spans="1:25" s="443" customFormat="1" ht="30.75" customHeight="1">
      <c r="A2" s="451" t="s">
        <v>356</v>
      </c>
      <c r="B2" s="450"/>
      <c r="C2" s="450"/>
      <c r="D2" s="450"/>
      <c r="E2" s="449" t="s">
        <v>356</v>
      </c>
      <c r="F2" s="448"/>
      <c r="G2" s="448"/>
      <c r="H2" s="448"/>
      <c r="I2" s="447" t="s">
        <v>356</v>
      </c>
      <c r="J2" s="446"/>
      <c r="K2" s="446"/>
      <c r="L2" s="446"/>
      <c r="M2" s="445" t="s">
        <v>357</v>
      </c>
      <c r="N2" s="444"/>
      <c r="O2" s="444"/>
      <c r="P2" s="444"/>
      <c r="Q2" s="443" t="s">
        <v>356</v>
      </c>
    </row>
    <row r="3" spans="1:25" s="456" customFormat="1" ht="5.25" customHeight="1">
      <c r="A3" s="481"/>
      <c r="B3" s="480"/>
      <c r="C3" s="480"/>
      <c r="D3" s="480"/>
      <c r="E3" s="472"/>
      <c r="F3" s="479"/>
      <c r="G3" s="479"/>
      <c r="H3" s="479"/>
      <c r="I3" s="478"/>
      <c r="J3" s="477"/>
      <c r="K3" s="477"/>
      <c r="L3" s="477"/>
      <c r="M3" s="874"/>
      <c r="N3" s="808"/>
      <c r="O3" s="808"/>
      <c r="P3" s="808"/>
      <c r="Q3" s="457"/>
    </row>
    <row r="4" spans="1:25" s="457" customFormat="1" ht="26.25" customHeight="1">
      <c r="A4" s="670" t="s">
        <v>55</v>
      </c>
      <c r="B4" s="669" t="s">
        <v>0</v>
      </c>
      <c r="C4" s="669" t="s">
        <v>1</v>
      </c>
      <c r="D4" s="669" t="s">
        <v>2</v>
      </c>
      <c r="E4" s="668" t="s">
        <v>55</v>
      </c>
      <c r="F4" s="667" t="s">
        <v>0</v>
      </c>
      <c r="G4" s="667" t="s">
        <v>1</v>
      </c>
      <c r="H4" s="667" t="s">
        <v>2</v>
      </c>
      <c r="I4" s="666" t="s">
        <v>55</v>
      </c>
      <c r="J4" s="665" t="s">
        <v>0</v>
      </c>
      <c r="K4" s="665" t="s">
        <v>1</v>
      </c>
      <c r="L4" s="665" t="s">
        <v>2</v>
      </c>
      <c r="M4" s="664" t="s">
        <v>55</v>
      </c>
      <c r="N4" s="663" t="s">
        <v>0</v>
      </c>
      <c r="O4" s="663" t="s">
        <v>1</v>
      </c>
      <c r="P4" s="663" t="s">
        <v>2</v>
      </c>
      <c r="Q4" s="662" t="s">
        <v>55</v>
      </c>
      <c r="R4" s="661" t="s">
        <v>0</v>
      </c>
      <c r="S4" s="661" t="s">
        <v>1</v>
      </c>
      <c r="T4" s="661" t="s">
        <v>2</v>
      </c>
    </row>
    <row r="5" spans="1:25" s="457" customFormat="1" ht="21.75" customHeight="1">
      <c r="A5" s="481"/>
      <c r="B5" s="925" t="s">
        <v>265</v>
      </c>
      <c r="C5" s="925"/>
      <c r="D5" s="925"/>
      <c r="E5" s="472"/>
      <c r="F5" s="924" t="s">
        <v>265</v>
      </c>
      <c r="G5" s="924"/>
      <c r="H5" s="924"/>
      <c r="I5" s="478"/>
      <c r="J5" s="923" t="s">
        <v>265</v>
      </c>
      <c r="K5" s="923"/>
      <c r="L5" s="923"/>
      <c r="M5" s="874"/>
      <c r="N5" s="922" t="s">
        <v>265</v>
      </c>
      <c r="O5" s="922"/>
      <c r="P5" s="922"/>
      <c r="R5" s="921" t="s">
        <v>265</v>
      </c>
      <c r="S5" s="921"/>
      <c r="T5" s="921"/>
      <c r="V5" s="871"/>
      <c r="W5" s="871"/>
      <c r="X5" s="871"/>
    </row>
    <row r="6" spans="1:25" s="532" customFormat="1" ht="21" customHeight="1">
      <c r="A6" s="919" t="s">
        <v>290</v>
      </c>
      <c r="B6" s="920">
        <v>1306823</v>
      </c>
      <c r="C6" s="920">
        <v>719730</v>
      </c>
      <c r="D6" s="920">
        <v>587093</v>
      </c>
      <c r="E6" s="626" t="s">
        <v>290</v>
      </c>
      <c r="F6" s="917">
        <v>1361389</v>
      </c>
      <c r="G6" s="917">
        <v>736463</v>
      </c>
      <c r="H6" s="917">
        <v>624926</v>
      </c>
      <c r="I6" s="554" t="s">
        <v>290</v>
      </c>
      <c r="J6" s="914">
        <v>1264250</v>
      </c>
      <c r="K6" s="914">
        <v>688457</v>
      </c>
      <c r="L6" s="914">
        <v>575793</v>
      </c>
      <c r="M6" s="625" t="s">
        <v>290</v>
      </c>
      <c r="N6" s="549">
        <v>1244459</v>
      </c>
      <c r="O6" s="549">
        <v>702946</v>
      </c>
      <c r="P6" s="549">
        <v>541513</v>
      </c>
      <c r="Q6" s="911" t="s">
        <v>290</v>
      </c>
      <c r="R6" s="543">
        <v>1294230</v>
      </c>
      <c r="S6" s="543">
        <v>711899</v>
      </c>
      <c r="T6" s="543">
        <v>582331</v>
      </c>
      <c r="V6" s="543"/>
      <c r="W6" s="543"/>
      <c r="X6" s="543"/>
      <c r="Y6" s="533"/>
    </row>
    <row r="7" spans="1:25" s="532" customFormat="1" ht="18.75" customHeight="1">
      <c r="A7" s="919"/>
      <c r="B7" s="918"/>
      <c r="C7" s="918"/>
      <c r="D7" s="918"/>
      <c r="E7" s="626"/>
      <c r="F7" s="917"/>
      <c r="G7" s="916"/>
      <c r="H7" s="915"/>
      <c r="I7" s="554"/>
      <c r="J7" s="914"/>
      <c r="K7" s="913"/>
      <c r="L7" s="912"/>
      <c r="M7" s="625"/>
      <c r="N7" s="549"/>
      <c r="O7" s="548"/>
      <c r="P7" s="547"/>
      <c r="Q7" s="911"/>
      <c r="R7" s="599"/>
      <c r="S7" s="599"/>
      <c r="T7" s="599"/>
      <c r="V7" s="599"/>
      <c r="W7" s="599"/>
      <c r="X7" s="599"/>
      <c r="Y7" s="533"/>
    </row>
    <row r="8" spans="1:25" s="532" customFormat="1" ht="20.25" customHeight="1">
      <c r="A8" s="893" t="s">
        <v>289</v>
      </c>
      <c r="B8" s="909">
        <v>12867</v>
      </c>
      <c r="C8" s="909">
        <v>1735</v>
      </c>
      <c r="D8" s="909">
        <v>11132</v>
      </c>
      <c r="E8" s="794" t="s">
        <v>289</v>
      </c>
      <c r="F8" s="908">
        <v>19244</v>
      </c>
      <c r="G8" s="908">
        <v>2592</v>
      </c>
      <c r="H8" s="908">
        <v>16652</v>
      </c>
      <c r="I8" s="513" t="s">
        <v>289</v>
      </c>
      <c r="J8" s="902">
        <v>18939</v>
      </c>
      <c r="K8" s="902">
        <v>6461</v>
      </c>
      <c r="L8" s="902">
        <v>12478</v>
      </c>
      <c r="M8" s="791" t="s">
        <v>289</v>
      </c>
      <c r="N8" s="544">
        <v>15949</v>
      </c>
      <c r="O8" s="544">
        <v>4463</v>
      </c>
      <c r="P8" s="544">
        <v>11486</v>
      </c>
      <c r="Q8" s="892" t="s">
        <v>289</v>
      </c>
      <c r="R8" s="543">
        <v>16750</v>
      </c>
      <c r="S8" s="543">
        <v>3813</v>
      </c>
      <c r="T8" s="543">
        <v>12937</v>
      </c>
      <c r="V8" s="543"/>
      <c r="W8" s="543"/>
      <c r="X8" s="543"/>
      <c r="Y8" s="533"/>
    </row>
    <row r="9" spans="1:25" s="532" customFormat="1" ht="20.25" customHeight="1">
      <c r="A9" s="889" t="s">
        <v>288</v>
      </c>
      <c r="B9" s="909">
        <v>343970</v>
      </c>
      <c r="C9" s="909">
        <v>185889</v>
      </c>
      <c r="D9" s="909">
        <v>158081</v>
      </c>
      <c r="E9" s="479" t="s">
        <v>288</v>
      </c>
      <c r="F9" s="908">
        <v>366565</v>
      </c>
      <c r="G9" s="908">
        <v>202450</v>
      </c>
      <c r="H9" s="908">
        <v>164115</v>
      </c>
      <c r="I9" s="477" t="s">
        <v>288</v>
      </c>
      <c r="J9" s="902">
        <v>324126</v>
      </c>
      <c r="K9" s="902">
        <v>172526</v>
      </c>
      <c r="L9" s="902">
        <v>151600</v>
      </c>
      <c r="M9" s="808" t="s">
        <v>288</v>
      </c>
      <c r="N9" s="544">
        <v>295103</v>
      </c>
      <c r="O9" s="544">
        <v>170715</v>
      </c>
      <c r="P9" s="544">
        <v>124388</v>
      </c>
      <c r="Q9" s="888" t="s">
        <v>288</v>
      </c>
      <c r="R9" s="543">
        <v>332441</v>
      </c>
      <c r="S9" s="543">
        <v>182895</v>
      </c>
      <c r="T9" s="543">
        <v>149546</v>
      </c>
      <c r="V9" s="543"/>
      <c r="W9" s="543"/>
      <c r="X9" s="543"/>
      <c r="Y9" s="533"/>
    </row>
    <row r="10" spans="1:25" s="532" customFormat="1" ht="20.25" customHeight="1">
      <c r="A10" s="891" t="s">
        <v>287</v>
      </c>
      <c r="B10" s="909">
        <v>315207</v>
      </c>
      <c r="C10" s="909">
        <v>185691</v>
      </c>
      <c r="D10" s="909">
        <v>129516</v>
      </c>
      <c r="E10" s="597" t="s">
        <v>287</v>
      </c>
      <c r="F10" s="908">
        <v>330202</v>
      </c>
      <c r="G10" s="908">
        <v>181902</v>
      </c>
      <c r="H10" s="908">
        <v>148300</v>
      </c>
      <c r="I10" s="508" t="s">
        <v>287</v>
      </c>
      <c r="J10" s="902">
        <v>302229</v>
      </c>
      <c r="K10" s="902">
        <v>186786</v>
      </c>
      <c r="L10" s="902">
        <v>115443</v>
      </c>
      <c r="M10" s="594" t="s">
        <v>287</v>
      </c>
      <c r="N10" s="544">
        <v>308019</v>
      </c>
      <c r="O10" s="544">
        <v>196083</v>
      </c>
      <c r="P10" s="544">
        <v>111936</v>
      </c>
      <c r="Q10" s="890" t="s">
        <v>287</v>
      </c>
      <c r="R10" s="543">
        <v>313914</v>
      </c>
      <c r="S10" s="543">
        <v>187616</v>
      </c>
      <c r="T10" s="543">
        <v>126298</v>
      </c>
      <c r="V10" s="543"/>
      <c r="W10" s="543"/>
      <c r="X10" s="543"/>
      <c r="Y10" s="533"/>
    </row>
    <row r="11" spans="1:25" s="532" customFormat="1" ht="20.25" customHeight="1">
      <c r="A11" s="891" t="s">
        <v>286</v>
      </c>
      <c r="B11" s="909">
        <v>239444</v>
      </c>
      <c r="C11" s="909">
        <v>136399</v>
      </c>
      <c r="D11" s="909">
        <v>103045</v>
      </c>
      <c r="E11" s="597" t="s">
        <v>286</v>
      </c>
      <c r="F11" s="908">
        <v>213970</v>
      </c>
      <c r="G11" s="908">
        <v>125158</v>
      </c>
      <c r="H11" s="908">
        <v>88812</v>
      </c>
      <c r="I11" s="508" t="s">
        <v>286</v>
      </c>
      <c r="J11" s="902">
        <v>205328</v>
      </c>
      <c r="K11" s="902">
        <v>126097</v>
      </c>
      <c r="L11" s="902">
        <v>79231</v>
      </c>
      <c r="M11" s="594" t="s">
        <v>286</v>
      </c>
      <c r="N11" s="544">
        <v>215109</v>
      </c>
      <c r="O11" s="544">
        <v>130652</v>
      </c>
      <c r="P11" s="544">
        <v>84457</v>
      </c>
      <c r="Q11" s="890" t="s">
        <v>286</v>
      </c>
      <c r="R11" s="543">
        <v>218463</v>
      </c>
      <c r="S11" s="543">
        <v>129576</v>
      </c>
      <c r="T11" s="543">
        <v>88887</v>
      </c>
      <c r="V11" s="543"/>
      <c r="W11" s="543"/>
      <c r="X11" s="543"/>
      <c r="Y11" s="533"/>
    </row>
    <row r="12" spans="1:25" s="456" customFormat="1" ht="20.25" customHeight="1">
      <c r="A12" s="889" t="s">
        <v>285</v>
      </c>
      <c r="B12" s="909">
        <f>SUM(B13:B15)</f>
        <v>197358</v>
      </c>
      <c r="C12" s="909">
        <f>SUM(C13:C15)</f>
        <v>117412</v>
      </c>
      <c r="D12" s="909">
        <f>SUM(D13:D15)</f>
        <v>79946</v>
      </c>
      <c r="E12" s="479" t="s">
        <v>285</v>
      </c>
      <c r="F12" s="908">
        <v>230011</v>
      </c>
      <c r="G12" s="908">
        <v>125016</v>
      </c>
      <c r="H12" s="908">
        <v>104995</v>
      </c>
      <c r="I12" s="477" t="s">
        <v>285</v>
      </c>
      <c r="J12" s="902">
        <v>219194</v>
      </c>
      <c r="K12" s="902">
        <v>109440</v>
      </c>
      <c r="L12" s="902">
        <v>109754</v>
      </c>
      <c r="M12" s="808" t="s">
        <v>285</v>
      </c>
      <c r="N12" s="544">
        <v>211704</v>
      </c>
      <c r="O12" s="544">
        <v>108936</v>
      </c>
      <c r="P12" s="544">
        <v>102768</v>
      </c>
      <c r="Q12" s="888" t="s">
        <v>285</v>
      </c>
      <c r="R12" s="543">
        <v>214567</v>
      </c>
      <c r="S12" s="543">
        <v>115201</v>
      </c>
      <c r="T12" s="543">
        <v>99366</v>
      </c>
      <c r="V12" s="543"/>
      <c r="W12" s="543"/>
      <c r="X12" s="543"/>
      <c r="Y12" s="533"/>
    </row>
    <row r="13" spans="1:25" s="456" customFormat="1" ht="20.25" customHeight="1">
      <c r="A13" s="882" t="s">
        <v>293</v>
      </c>
      <c r="B13" s="909">
        <v>156689</v>
      </c>
      <c r="C13" s="909">
        <v>90836</v>
      </c>
      <c r="D13" s="909">
        <v>65853</v>
      </c>
      <c r="E13" s="590" t="s">
        <v>293</v>
      </c>
      <c r="F13" s="908">
        <v>192081</v>
      </c>
      <c r="G13" s="908">
        <v>100410</v>
      </c>
      <c r="H13" s="908">
        <v>91671</v>
      </c>
      <c r="I13" s="495" t="s">
        <v>293</v>
      </c>
      <c r="J13" s="902">
        <v>181675</v>
      </c>
      <c r="K13" s="902">
        <v>82593</v>
      </c>
      <c r="L13" s="902">
        <v>99082</v>
      </c>
      <c r="M13" s="587" t="s">
        <v>293</v>
      </c>
      <c r="N13" s="544">
        <v>172000</v>
      </c>
      <c r="O13" s="544">
        <v>77102</v>
      </c>
      <c r="P13" s="544">
        <v>94898</v>
      </c>
      <c r="Q13" s="877" t="s">
        <v>293</v>
      </c>
      <c r="R13" s="543">
        <v>175611</v>
      </c>
      <c r="S13" s="543">
        <v>87735</v>
      </c>
      <c r="T13" s="543">
        <v>87876</v>
      </c>
      <c r="V13" s="543"/>
      <c r="W13" s="543"/>
      <c r="X13" s="543"/>
      <c r="Y13" s="533"/>
    </row>
    <row r="14" spans="1:25" s="456" customFormat="1" ht="20.25" customHeight="1">
      <c r="A14" s="882" t="s">
        <v>292</v>
      </c>
      <c r="B14" s="909">
        <v>40669</v>
      </c>
      <c r="C14" s="909">
        <v>26576</v>
      </c>
      <c r="D14" s="909">
        <v>14093</v>
      </c>
      <c r="E14" s="590" t="s">
        <v>292</v>
      </c>
      <c r="F14" s="908">
        <v>37930</v>
      </c>
      <c r="G14" s="908">
        <v>24606</v>
      </c>
      <c r="H14" s="908">
        <v>13324</v>
      </c>
      <c r="I14" s="495" t="s">
        <v>292</v>
      </c>
      <c r="J14" s="902">
        <v>37519</v>
      </c>
      <c r="K14" s="902">
        <v>26847</v>
      </c>
      <c r="L14" s="902">
        <v>10672</v>
      </c>
      <c r="M14" s="587" t="s">
        <v>292</v>
      </c>
      <c r="N14" s="544">
        <v>39704</v>
      </c>
      <c r="O14" s="544">
        <v>31834</v>
      </c>
      <c r="P14" s="544">
        <v>7870</v>
      </c>
      <c r="Q14" s="877" t="s">
        <v>292</v>
      </c>
      <c r="R14" s="543">
        <v>38956</v>
      </c>
      <c r="S14" s="543">
        <v>27466</v>
      </c>
      <c r="T14" s="543">
        <v>11490</v>
      </c>
      <c r="V14" s="543"/>
      <c r="W14" s="543"/>
      <c r="X14" s="543"/>
      <c r="Y14" s="533"/>
    </row>
    <row r="15" spans="1:25" s="456" customFormat="1" ht="20.25" customHeight="1">
      <c r="A15" s="887" t="s">
        <v>291</v>
      </c>
      <c r="B15" s="910" t="s">
        <v>210</v>
      </c>
      <c r="C15" s="910" t="s">
        <v>210</v>
      </c>
      <c r="D15" s="910" t="s">
        <v>210</v>
      </c>
      <c r="E15" s="886" t="s">
        <v>291</v>
      </c>
      <c r="F15" s="906" t="s">
        <v>210</v>
      </c>
      <c r="G15" s="906" t="s">
        <v>210</v>
      </c>
      <c r="H15" s="906" t="s">
        <v>210</v>
      </c>
      <c r="I15" s="503" t="s">
        <v>291</v>
      </c>
      <c r="J15" s="535" t="s">
        <v>209</v>
      </c>
      <c r="K15" s="535" t="s">
        <v>209</v>
      </c>
      <c r="L15" s="535" t="s">
        <v>209</v>
      </c>
      <c r="M15" s="885" t="s">
        <v>291</v>
      </c>
      <c r="N15" s="539" t="s">
        <v>209</v>
      </c>
      <c r="O15" s="539" t="s">
        <v>209</v>
      </c>
      <c r="P15" s="539" t="s">
        <v>209</v>
      </c>
      <c r="Q15" s="884" t="s">
        <v>291</v>
      </c>
      <c r="R15" s="883" t="s">
        <v>210</v>
      </c>
      <c r="S15" s="883" t="s">
        <v>210</v>
      </c>
      <c r="T15" s="883" t="s">
        <v>210</v>
      </c>
      <c r="V15" s="883"/>
      <c r="W15" s="883"/>
      <c r="X15" s="883"/>
      <c r="Y15" s="533"/>
    </row>
    <row r="16" spans="1:25" s="456" customFormat="1" ht="20.25" customHeight="1">
      <c r="A16" s="889" t="s">
        <v>281</v>
      </c>
      <c r="B16" s="909">
        <f>SUM(B17:B19)</f>
        <v>197977</v>
      </c>
      <c r="C16" s="909">
        <f>SUM(C17:C19)</f>
        <v>92604</v>
      </c>
      <c r="D16" s="909">
        <f>SUM(D17:D19)</f>
        <v>105373</v>
      </c>
      <c r="E16" s="479" t="s">
        <v>281</v>
      </c>
      <c r="F16" s="908">
        <v>201397</v>
      </c>
      <c r="G16" s="908">
        <v>99345</v>
      </c>
      <c r="H16" s="908">
        <v>102052</v>
      </c>
      <c r="I16" s="477" t="s">
        <v>281</v>
      </c>
      <c r="J16" s="902">
        <v>193332</v>
      </c>
      <c r="K16" s="902">
        <v>86045</v>
      </c>
      <c r="L16" s="902">
        <v>107287</v>
      </c>
      <c r="M16" s="808" t="s">
        <v>281</v>
      </c>
      <c r="N16" s="544">
        <v>198001</v>
      </c>
      <c r="O16" s="544">
        <v>92097</v>
      </c>
      <c r="P16" s="544">
        <v>105904</v>
      </c>
      <c r="Q16" s="888" t="s">
        <v>281</v>
      </c>
      <c r="R16" s="543">
        <v>197676</v>
      </c>
      <c r="S16" s="543">
        <v>92523</v>
      </c>
      <c r="T16" s="543">
        <v>105153</v>
      </c>
      <c r="V16" s="543"/>
      <c r="W16" s="543"/>
      <c r="X16" s="543"/>
      <c r="Y16" s="533"/>
    </row>
    <row r="17" spans="1:25" s="532" customFormat="1" ht="20.25" customHeight="1">
      <c r="A17" s="887" t="s">
        <v>280</v>
      </c>
      <c r="B17" s="909">
        <v>107941</v>
      </c>
      <c r="C17" s="909">
        <v>52370</v>
      </c>
      <c r="D17" s="909">
        <v>55571</v>
      </c>
      <c r="E17" s="886" t="s">
        <v>280</v>
      </c>
      <c r="F17" s="908">
        <v>118977</v>
      </c>
      <c r="G17" s="908">
        <v>53299</v>
      </c>
      <c r="H17" s="908">
        <v>65678</v>
      </c>
      <c r="I17" s="503" t="s">
        <v>280</v>
      </c>
      <c r="J17" s="902">
        <v>110173</v>
      </c>
      <c r="K17" s="902">
        <v>44107</v>
      </c>
      <c r="L17" s="902">
        <v>66066</v>
      </c>
      <c r="M17" s="885" t="s">
        <v>280</v>
      </c>
      <c r="N17" s="544">
        <v>126942</v>
      </c>
      <c r="O17" s="544">
        <v>56346</v>
      </c>
      <c r="P17" s="544">
        <v>70596</v>
      </c>
      <c r="Q17" s="884" t="s">
        <v>280</v>
      </c>
      <c r="R17" s="543">
        <v>116008</v>
      </c>
      <c r="S17" s="543">
        <v>51531</v>
      </c>
      <c r="T17" s="543">
        <v>64477</v>
      </c>
      <c r="V17" s="543"/>
      <c r="W17" s="543"/>
      <c r="X17" s="543"/>
      <c r="Y17" s="533"/>
    </row>
    <row r="18" spans="1:25" s="532" customFormat="1" ht="20.25" customHeight="1">
      <c r="A18" s="887" t="s">
        <v>279</v>
      </c>
      <c r="B18" s="909">
        <v>71685</v>
      </c>
      <c r="C18" s="909">
        <v>37015</v>
      </c>
      <c r="D18" s="909">
        <v>34670</v>
      </c>
      <c r="E18" s="886" t="s">
        <v>279</v>
      </c>
      <c r="F18" s="908">
        <v>60105</v>
      </c>
      <c r="G18" s="908">
        <v>37475</v>
      </c>
      <c r="H18" s="908">
        <v>22630</v>
      </c>
      <c r="I18" s="503" t="s">
        <v>279</v>
      </c>
      <c r="J18" s="902">
        <v>57314</v>
      </c>
      <c r="K18" s="902">
        <v>31394</v>
      </c>
      <c r="L18" s="902">
        <v>25920</v>
      </c>
      <c r="M18" s="885" t="s">
        <v>279</v>
      </c>
      <c r="N18" s="544">
        <v>46133</v>
      </c>
      <c r="O18" s="544">
        <v>29595</v>
      </c>
      <c r="P18" s="544">
        <v>16538</v>
      </c>
      <c r="Q18" s="884" t="s">
        <v>279</v>
      </c>
      <c r="R18" s="543">
        <v>58809</v>
      </c>
      <c r="S18" s="543">
        <v>33870</v>
      </c>
      <c r="T18" s="543">
        <v>24939</v>
      </c>
      <c r="V18" s="543"/>
      <c r="W18" s="543"/>
      <c r="X18" s="543"/>
      <c r="Y18" s="533"/>
    </row>
    <row r="19" spans="1:25" s="532" customFormat="1" ht="20.25" customHeight="1">
      <c r="A19" s="887" t="s">
        <v>278</v>
      </c>
      <c r="B19" s="909">
        <v>18351</v>
      </c>
      <c r="C19" s="909">
        <v>3219</v>
      </c>
      <c r="D19" s="909">
        <v>15132</v>
      </c>
      <c r="E19" s="886" t="s">
        <v>278</v>
      </c>
      <c r="F19" s="908">
        <v>22315</v>
      </c>
      <c r="G19" s="908">
        <v>8571</v>
      </c>
      <c r="H19" s="908">
        <v>13744</v>
      </c>
      <c r="I19" s="503" t="s">
        <v>278</v>
      </c>
      <c r="J19" s="902">
        <v>25845</v>
      </c>
      <c r="K19" s="902">
        <v>10544</v>
      </c>
      <c r="L19" s="902">
        <v>15301</v>
      </c>
      <c r="M19" s="885" t="s">
        <v>278</v>
      </c>
      <c r="N19" s="544">
        <v>24926</v>
      </c>
      <c r="O19" s="544">
        <v>6156</v>
      </c>
      <c r="P19" s="544">
        <v>18770</v>
      </c>
      <c r="Q19" s="884" t="s">
        <v>278</v>
      </c>
      <c r="R19" s="543">
        <v>22859</v>
      </c>
      <c r="S19" s="543">
        <v>7122</v>
      </c>
      <c r="T19" s="543">
        <v>15737</v>
      </c>
      <c r="V19" s="543"/>
      <c r="W19" s="543"/>
      <c r="X19" s="543"/>
      <c r="Y19" s="533"/>
    </row>
    <row r="20" spans="1:25" s="532" customFormat="1" ht="20.25" customHeight="1">
      <c r="A20" s="882" t="s">
        <v>277</v>
      </c>
      <c r="B20" s="905">
        <v>0</v>
      </c>
      <c r="C20" s="905">
        <v>0</v>
      </c>
      <c r="D20" s="905">
        <v>0</v>
      </c>
      <c r="E20" s="590" t="s">
        <v>277</v>
      </c>
      <c r="F20" s="907" t="s">
        <v>210</v>
      </c>
      <c r="G20" s="906" t="s">
        <v>210</v>
      </c>
      <c r="H20" s="906" t="s">
        <v>210</v>
      </c>
      <c r="I20" s="495" t="s">
        <v>277</v>
      </c>
      <c r="J20" s="540" t="s">
        <v>209</v>
      </c>
      <c r="K20" s="535" t="s">
        <v>209</v>
      </c>
      <c r="L20" s="535" t="s">
        <v>209</v>
      </c>
      <c r="M20" s="587" t="s">
        <v>277</v>
      </c>
      <c r="N20" s="534" t="s">
        <v>209</v>
      </c>
      <c r="O20" s="539" t="s">
        <v>209</v>
      </c>
      <c r="P20" s="539" t="s">
        <v>209</v>
      </c>
      <c r="Q20" s="877" t="s">
        <v>277</v>
      </c>
      <c r="R20" s="883" t="s">
        <v>210</v>
      </c>
      <c r="S20" s="883" t="s">
        <v>210</v>
      </c>
      <c r="T20" s="883" t="s">
        <v>210</v>
      </c>
      <c r="V20" s="883"/>
      <c r="W20" s="883"/>
      <c r="X20" s="883"/>
      <c r="Y20" s="533"/>
    </row>
    <row r="21" spans="1:25" s="532" customFormat="1" ht="20.25" customHeight="1">
      <c r="A21" s="882" t="s">
        <v>274</v>
      </c>
      <c r="B21" s="905">
        <v>0</v>
      </c>
      <c r="C21" s="905">
        <v>0</v>
      </c>
      <c r="D21" s="905">
        <v>0</v>
      </c>
      <c r="E21" s="590" t="s">
        <v>274</v>
      </c>
      <c r="F21" s="904">
        <v>0</v>
      </c>
      <c r="G21" s="903">
        <v>0</v>
      </c>
      <c r="H21" s="903">
        <v>0</v>
      </c>
      <c r="I21" s="495" t="s">
        <v>274</v>
      </c>
      <c r="J21" s="902">
        <v>1102</v>
      </c>
      <c r="K21" s="902">
        <v>1102</v>
      </c>
      <c r="L21" s="535">
        <v>0</v>
      </c>
      <c r="M21" s="587" t="s">
        <v>274</v>
      </c>
      <c r="N21" s="544">
        <v>574</v>
      </c>
      <c r="O21" s="544">
        <v>0</v>
      </c>
      <c r="P21" s="544">
        <v>574</v>
      </c>
      <c r="Q21" s="877" t="s">
        <v>274</v>
      </c>
      <c r="R21" s="489">
        <v>419</v>
      </c>
      <c r="S21" s="489">
        <v>275</v>
      </c>
      <c r="T21" s="489">
        <v>144</v>
      </c>
      <c r="V21" s="489"/>
      <c r="W21" s="489"/>
      <c r="X21" s="489"/>
      <c r="Y21" s="533"/>
    </row>
    <row r="22" spans="1:25" s="456" customFormat="1" ht="21" customHeight="1">
      <c r="A22" s="889"/>
      <c r="B22" s="901" t="s">
        <v>264</v>
      </c>
      <c r="C22" s="901"/>
      <c r="D22" s="901"/>
      <c r="E22" s="479"/>
      <c r="F22" s="809" t="s">
        <v>264</v>
      </c>
      <c r="G22" s="809"/>
      <c r="H22" s="809"/>
      <c r="I22" s="477"/>
      <c r="J22" s="529" t="s">
        <v>264</v>
      </c>
      <c r="K22" s="529"/>
      <c r="L22" s="529"/>
      <c r="M22" s="808"/>
      <c r="N22" s="807" t="s">
        <v>264</v>
      </c>
      <c r="O22" s="807"/>
      <c r="P22" s="807"/>
      <c r="Q22" s="888"/>
      <c r="S22" s="900"/>
      <c r="T22" s="900"/>
    </row>
    <row r="23" spans="1:25" s="456" customFormat="1" ht="21" customHeight="1">
      <c r="A23" s="899" t="s">
        <v>290</v>
      </c>
      <c r="B23" s="897">
        <f>B6/$B$6*100</f>
        <v>100</v>
      </c>
      <c r="C23" s="898">
        <f>C6/$C$6*100</f>
        <v>100</v>
      </c>
      <c r="D23" s="897">
        <f>D6/$D$6*100</f>
        <v>100</v>
      </c>
      <c r="E23" s="659" t="s">
        <v>290</v>
      </c>
      <c r="F23" s="880">
        <f>F6*100/$F$6</f>
        <v>100</v>
      </c>
      <c r="G23" s="880">
        <f>G6*100/$G$6</f>
        <v>100</v>
      </c>
      <c r="H23" s="880">
        <f>H6*100/$H$6</f>
        <v>100</v>
      </c>
      <c r="I23" s="520" t="s">
        <v>290</v>
      </c>
      <c r="J23" s="879">
        <f>J6*100/$J$6</f>
        <v>100</v>
      </c>
      <c r="K23" s="879">
        <f>K6*100/$K$6</f>
        <v>100</v>
      </c>
      <c r="L23" s="879">
        <f>L6*100/$L$6</f>
        <v>100</v>
      </c>
      <c r="M23" s="656" t="s">
        <v>290</v>
      </c>
      <c r="N23" s="878">
        <f>N6*100/$N$6</f>
        <v>100</v>
      </c>
      <c r="O23" s="878">
        <f>O6*100/$O$6</f>
        <v>100</v>
      </c>
      <c r="P23" s="878">
        <f>P6*100/$P$6</f>
        <v>100</v>
      </c>
      <c r="Q23" s="894" t="s">
        <v>290</v>
      </c>
    </row>
    <row r="24" spans="1:25" s="456" customFormat="1" ht="9" customHeight="1">
      <c r="A24" s="899"/>
      <c r="B24" s="897"/>
      <c r="C24" s="898"/>
      <c r="D24" s="897"/>
      <c r="E24" s="659"/>
      <c r="F24" s="895"/>
      <c r="G24" s="896"/>
      <c r="H24" s="895"/>
      <c r="I24" s="520"/>
      <c r="J24" s="519"/>
      <c r="K24" s="519"/>
      <c r="L24" s="519"/>
      <c r="M24" s="656"/>
      <c r="N24" s="492"/>
      <c r="O24" s="492"/>
      <c r="P24" s="492"/>
      <c r="Q24" s="894"/>
    </row>
    <row r="25" spans="1:25" s="456" customFormat="1" ht="20.25" customHeight="1">
      <c r="A25" s="893" t="s">
        <v>289</v>
      </c>
      <c r="B25" s="881">
        <f>B8*100/$B$6</f>
        <v>0.98460158720806112</v>
      </c>
      <c r="C25" s="881">
        <f>C8*100/$C$6-0.03</f>
        <v>0.2110626207049866</v>
      </c>
      <c r="D25" s="881">
        <f>D8*100/$D$6</f>
        <v>1.8961220794661153</v>
      </c>
      <c r="E25" s="794" t="s">
        <v>289</v>
      </c>
      <c r="F25" s="880">
        <f>F8*100/$F$6</f>
        <v>1.4135563016889368</v>
      </c>
      <c r="G25" s="880">
        <f>G8*100/$G$6</f>
        <v>0.35195250813686496</v>
      </c>
      <c r="H25" s="880">
        <f>H8*100/$H$6</f>
        <v>2.6646354928423523</v>
      </c>
      <c r="I25" s="513" t="s">
        <v>289</v>
      </c>
      <c r="J25" s="879">
        <f>J8*100/$J$6</f>
        <v>1.4980423175795927</v>
      </c>
      <c r="K25" s="879">
        <f>K8*100/$K$6</f>
        <v>0.93847546034102347</v>
      </c>
      <c r="L25" s="879">
        <f>L8*100/$L$6</f>
        <v>2.1670982453763767</v>
      </c>
      <c r="M25" s="791" t="s">
        <v>289</v>
      </c>
      <c r="N25" s="878">
        <f>N8*100/$N$6</f>
        <v>1.2816010812730672</v>
      </c>
      <c r="O25" s="878">
        <f>O8*100/$O$6</f>
        <v>0.63489940905844833</v>
      </c>
      <c r="P25" s="878">
        <f>P8*100/$P$6</f>
        <v>2.1210940457569807</v>
      </c>
      <c r="Q25" s="892" t="s">
        <v>289</v>
      </c>
      <c r="R25" s="692">
        <f>R8*100/$R$6</f>
        <v>1.2942058212218848</v>
      </c>
      <c r="S25" s="692">
        <f>S8*100/$S$6</f>
        <v>0.53560968620548699</v>
      </c>
      <c r="T25" s="692">
        <f>T8*100/$T$6</f>
        <v>2.2215887527883624</v>
      </c>
    </row>
    <row r="26" spans="1:25" s="456" customFormat="1" ht="20.25" customHeight="1">
      <c r="A26" s="889" t="s">
        <v>288</v>
      </c>
      <c r="B26" s="881">
        <f>B9*100/$B$6</f>
        <v>26.321085563997574</v>
      </c>
      <c r="C26" s="881">
        <f>C9*100/$C$6</f>
        <v>25.827602017423199</v>
      </c>
      <c r="D26" s="881">
        <f>D9*100/$D$6</f>
        <v>26.926057711469902</v>
      </c>
      <c r="E26" s="479" t="s">
        <v>288</v>
      </c>
      <c r="F26" s="880">
        <f>F9*100/$F$6</f>
        <v>26.925808861390831</v>
      </c>
      <c r="G26" s="880">
        <f>G9*100/$G$6</f>
        <v>27.48950049085969</v>
      </c>
      <c r="H26" s="880">
        <f>H9*100/$H$6</f>
        <v>26.261509362708544</v>
      </c>
      <c r="I26" s="477" t="s">
        <v>288</v>
      </c>
      <c r="J26" s="879">
        <f>J9*100/$J$6</f>
        <v>25.637808977654736</v>
      </c>
      <c r="K26" s="879">
        <f>K9*100/$K$6</f>
        <v>25.059807656832596</v>
      </c>
      <c r="L26" s="879">
        <f>L9*100/$L$6</f>
        <v>26.328906395180212</v>
      </c>
      <c r="M26" s="808" t="s">
        <v>288</v>
      </c>
      <c r="N26" s="878">
        <f>N9*100/$N$6</f>
        <v>23.713356566990154</v>
      </c>
      <c r="O26" s="878">
        <f>O9*100/$O$6</f>
        <v>24.28564925328546</v>
      </c>
      <c r="P26" s="878">
        <f>P9*100/$P$6</f>
        <v>22.970455002926983</v>
      </c>
      <c r="Q26" s="888" t="s">
        <v>288</v>
      </c>
      <c r="R26" s="692">
        <f>R9*100/$R$6</f>
        <v>25.686392681362662</v>
      </c>
      <c r="S26" s="692">
        <f>S9*100/$S$6</f>
        <v>25.691144389864291</v>
      </c>
      <c r="T26" s="692">
        <f>T9*100/$T$6</f>
        <v>25.680583723002897</v>
      </c>
    </row>
    <row r="27" spans="1:25" s="456" customFormat="1" ht="20.25" customHeight="1">
      <c r="A27" s="891" t="s">
        <v>287</v>
      </c>
      <c r="B27" s="881">
        <f>B10*100/$B$6</f>
        <v>24.120098896331026</v>
      </c>
      <c r="C27" s="881">
        <f>C10*100/$C$6</f>
        <v>25.800091701054562</v>
      </c>
      <c r="D27" s="881">
        <f>D10*100/$D$6</f>
        <v>22.060559400299443</v>
      </c>
      <c r="E27" s="597" t="s">
        <v>287</v>
      </c>
      <c r="F27" s="880">
        <f>F10*100/$F$6</f>
        <v>24.254786839029844</v>
      </c>
      <c r="G27" s="880">
        <f>G10*100/$G$6</f>
        <v>24.699407845336424</v>
      </c>
      <c r="H27" s="880">
        <f>H10*100/$H$6</f>
        <v>23.73080972787178</v>
      </c>
      <c r="I27" s="508" t="s">
        <v>287</v>
      </c>
      <c r="J27" s="879">
        <f>J10*100/$J$6</f>
        <v>23.905793948981611</v>
      </c>
      <c r="K27" s="879">
        <f>K10*100/$K$6</f>
        <v>27.131106227404182</v>
      </c>
      <c r="L27" s="879">
        <f>L10*100/$L$6</f>
        <v>20.049392750519718</v>
      </c>
      <c r="M27" s="594" t="s">
        <v>287</v>
      </c>
      <c r="N27" s="878">
        <f>N10*100/$N$6</f>
        <v>24.75123728463533</v>
      </c>
      <c r="O27" s="878">
        <f>O10*100/$O$6</f>
        <v>27.894461309972602</v>
      </c>
      <c r="P27" s="878">
        <f>P10*100/$P$6</f>
        <v>20.670971888024848</v>
      </c>
      <c r="Q27" s="890" t="s">
        <v>287</v>
      </c>
      <c r="R27" s="692">
        <f>R10*100/$R$6</f>
        <v>24.254885144062492</v>
      </c>
      <c r="S27" s="692">
        <f>S10*100/$S$6</f>
        <v>26.35430025888504</v>
      </c>
      <c r="T27" s="692">
        <f>T10*100/$T$6</f>
        <v>21.688352500553808</v>
      </c>
    </row>
    <row r="28" spans="1:25" s="456" customFormat="1" ht="20.25" customHeight="1">
      <c r="A28" s="891" t="s">
        <v>286</v>
      </c>
      <c r="B28" s="881">
        <f>B11*100/$B$6</f>
        <v>18.322603749704435</v>
      </c>
      <c r="C28" s="881">
        <f>C11*100/$C$6</f>
        <v>18.951412335181249</v>
      </c>
      <c r="D28" s="881">
        <f>D11*100/$D$6</f>
        <v>17.551733711694741</v>
      </c>
      <c r="E28" s="597" t="s">
        <v>286</v>
      </c>
      <c r="F28" s="880">
        <f>F11*100/$F$6</f>
        <v>15.717036056556942</v>
      </c>
      <c r="G28" s="880">
        <f>G11*100/$G$6</f>
        <v>16.994472227389565</v>
      </c>
      <c r="H28" s="880">
        <f>H11*100/$H$6</f>
        <v>14.211602653754204</v>
      </c>
      <c r="I28" s="508" t="s">
        <v>286</v>
      </c>
      <c r="J28" s="879">
        <f>J11*100/$J$6</f>
        <v>16.241091556258652</v>
      </c>
      <c r="K28" s="879">
        <f>K11*100/$K$6</f>
        <v>18.315886104724044</v>
      </c>
      <c r="L28" s="879">
        <f>L11*100/$L$6</f>
        <v>13.760327061982345</v>
      </c>
      <c r="M28" s="594" t="s">
        <v>286</v>
      </c>
      <c r="N28" s="878">
        <f>N11*100/$N$6</f>
        <v>17.285342466083655</v>
      </c>
      <c r="O28" s="878">
        <f>O11*100/$O$6</f>
        <v>18.586349449317588</v>
      </c>
      <c r="P28" s="878">
        <f>P11*100/$P$6</f>
        <v>15.596486141606942</v>
      </c>
      <c r="Q28" s="890" t="s">
        <v>286</v>
      </c>
      <c r="R28" s="692">
        <f>R11*100/$R$6</f>
        <v>16.879766347558007</v>
      </c>
      <c r="S28" s="692">
        <f>S11*100/$S$6</f>
        <v>18.201458352940517</v>
      </c>
      <c r="T28" s="692">
        <f>T11*100/$T$6</f>
        <v>15.263999340581217</v>
      </c>
    </row>
    <row r="29" spans="1:25" s="456" customFormat="1" ht="20.25" customHeight="1">
      <c r="A29" s="889" t="s">
        <v>285</v>
      </c>
      <c r="B29" s="881">
        <f>B12*100/$B$6</f>
        <v>15.102121710438215</v>
      </c>
      <c r="C29" s="881">
        <f>C12*100/$C$6</f>
        <v>16.313339724618956</v>
      </c>
      <c r="D29" s="881">
        <f>D12*100/$D$6</f>
        <v>13.617263363726019</v>
      </c>
      <c r="E29" s="479" t="s">
        <v>285</v>
      </c>
      <c r="F29" s="880">
        <f>F12*100/$F$6</f>
        <v>16.895317943659013</v>
      </c>
      <c r="G29" s="880">
        <f>G12*100/$G$6</f>
        <v>16.975190878564163</v>
      </c>
      <c r="H29" s="880">
        <f>H12*100/$H$6</f>
        <v>16.801189260808481</v>
      </c>
      <c r="I29" s="477" t="s">
        <v>285</v>
      </c>
      <c r="J29" s="879">
        <f>J12*100/$J$6</f>
        <v>17.337868301364445</v>
      </c>
      <c r="K29" s="879">
        <f>K12*100/$K$6</f>
        <v>15.89641764118892</v>
      </c>
      <c r="L29" s="879">
        <f>L12*100/$L$6</f>
        <v>19.061364066600323</v>
      </c>
      <c r="M29" s="808" t="s">
        <v>285</v>
      </c>
      <c r="N29" s="878">
        <f>N12*100/$N$6</f>
        <v>17.011729594948488</v>
      </c>
      <c r="O29" s="878">
        <f>O12*100/$O$6</f>
        <v>15.497065208422837</v>
      </c>
      <c r="P29" s="878">
        <f>P12*100/$P$6</f>
        <v>18.97793774110686</v>
      </c>
      <c r="Q29" s="888" t="s">
        <v>285</v>
      </c>
      <c r="R29" s="692">
        <f>R12*100/$R$6</f>
        <v>16.578737936842757</v>
      </c>
      <c r="S29" s="692">
        <f>S12*100/$S$6</f>
        <v>16.182211240639472</v>
      </c>
      <c r="T29" s="692">
        <f>T12*100/$T$6</f>
        <v>17.06349138204904</v>
      </c>
    </row>
    <row r="30" spans="1:25" s="456" customFormat="1" ht="20.25" customHeight="1">
      <c r="A30" s="882" t="s">
        <v>284</v>
      </c>
      <c r="B30" s="881">
        <f>B13*100/$B$6</f>
        <v>11.990070575739791</v>
      </c>
      <c r="C30" s="881">
        <f>C13*100/$C$6</f>
        <v>12.620843927583955</v>
      </c>
      <c r="D30" s="881">
        <f>D13*100/$D$6</f>
        <v>11.216791888167633</v>
      </c>
      <c r="E30" s="590" t="s">
        <v>284</v>
      </c>
      <c r="F30" s="880">
        <f>F13*100/$F$6</f>
        <v>14.109192890496397</v>
      </c>
      <c r="G30" s="880">
        <f>G13*100/$G$6</f>
        <v>13.634086165903787</v>
      </c>
      <c r="H30" s="880">
        <f>H13*100/$H$6</f>
        <v>14.669096821063613</v>
      </c>
      <c r="I30" s="495" t="s">
        <v>284</v>
      </c>
      <c r="J30" s="879">
        <f>J13*100/$J$6</f>
        <v>14.370179948586118</v>
      </c>
      <c r="K30" s="879">
        <f>K13*100/$K$6</f>
        <v>11.996827688584762</v>
      </c>
      <c r="L30" s="879">
        <f>L13*100/$L$6</f>
        <v>17.207920207435659</v>
      </c>
      <c r="M30" s="587" t="s">
        <v>284</v>
      </c>
      <c r="N30" s="878">
        <f>N13*100/$N$6</f>
        <v>13.821266911967369</v>
      </c>
      <c r="O30" s="878">
        <f>O13*100/$O$6</f>
        <v>10.968410091244563</v>
      </c>
      <c r="P30" s="878">
        <f>P13*100/$P$6</f>
        <v>17.524602364116834</v>
      </c>
      <c r="Q30" s="877" t="s">
        <v>284</v>
      </c>
      <c r="R30" s="692">
        <f>R13*100/$R$6</f>
        <v>13.56876289376695</v>
      </c>
      <c r="S30" s="692">
        <f>S13*100/$S$6</f>
        <v>12.324079679842225</v>
      </c>
      <c r="T30" s="692">
        <f>T13*100/$T$6</f>
        <v>15.090386738813493</v>
      </c>
    </row>
    <row r="31" spans="1:25" s="456" customFormat="1" ht="20.25" customHeight="1">
      <c r="A31" s="882" t="s">
        <v>283</v>
      </c>
      <c r="B31" s="881">
        <f>B14*100/$B$6</f>
        <v>3.112051134698425</v>
      </c>
      <c r="C31" s="881">
        <f>C14*100/$C$6</f>
        <v>3.6924957970349994</v>
      </c>
      <c r="D31" s="881">
        <f>D14*100/$D$6</f>
        <v>2.4004714755583869</v>
      </c>
      <c r="E31" s="590" t="s">
        <v>283</v>
      </c>
      <c r="F31" s="880">
        <f>F14*100/$F$6</f>
        <v>2.7861250531626154</v>
      </c>
      <c r="G31" s="880">
        <f>G14*100/$G$6</f>
        <v>3.3411047126603779</v>
      </c>
      <c r="H31" s="880">
        <f>H14*100/$H$6</f>
        <v>2.132092439744866</v>
      </c>
      <c r="I31" s="495" t="s">
        <v>283</v>
      </c>
      <c r="J31" s="879">
        <f>J14*100/$J$6</f>
        <v>2.9676883527783269</v>
      </c>
      <c r="K31" s="879">
        <f>K14*100/$K$6</f>
        <v>3.8995899526041566</v>
      </c>
      <c r="L31" s="879">
        <f>L14*100/$L$6</f>
        <v>1.8534438591646651</v>
      </c>
      <c r="M31" s="587" t="s">
        <v>283</v>
      </c>
      <c r="N31" s="878">
        <f>N14*100/$N$6</f>
        <v>3.1904626829811189</v>
      </c>
      <c r="O31" s="878">
        <f>O14*100/$O$6</f>
        <v>4.5286551171782756</v>
      </c>
      <c r="P31" s="878">
        <f>P14*100/$P$6</f>
        <v>1.4533353769900261</v>
      </c>
      <c r="Q31" s="877" t="s">
        <v>283</v>
      </c>
      <c r="R31" s="692">
        <f>R14*100/$R$6</f>
        <v>3.0099750430758059</v>
      </c>
      <c r="S31" s="692">
        <f>S14*100/$S$6</f>
        <v>3.8581315607972479</v>
      </c>
      <c r="T31" s="692">
        <f>T14*100/$T$6</f>
        <v>1.9731046432355481</v>
      </c>
    </row>
    <row r="32" spans="1:25" s="456" customFormat="1" ht="20.25" customHeight="1">
      <c r="A32" s="887" t="s">
        <v>282</v>
      </c>
      <c r="B32" s="881" t="s">
        <v>209</v>
      </c>
      <c r="C32" s="881" t="s">
        <v>209</v>
      </c>
      <c r="D32" s="881" t="s">
        <v>209</v>
      </c>
      <c r="E32" s="886" t="s">
        <v>282</v>
      </c>
      <c r="F32" s="880" t="s">
        <v>209</v>
      </c>
      <c r="G32" s="880" t="s">
        <v>209</v>
      </c>
      <c r="H32" s="880" t="s">
        <v>209</v>
      </c>
      <c r="I32" s="503" t="s">
        <v>282</v>
      </c>
      <c r="J32" s="535" t="s">
        <v>209</v>
      </c>
      <c r="K32" s="535" t="s">
        <v>209</v>
      </c>
      <c r="L32" s="535" t="s">
        <v>209</v>
      </c>
      <c r="M32" s="885" t="s">
        <v>282</v>
      </c>
      <c r="N32" s="539" t="s">
        <v>209</v>
      </c>
      <c r="O32" s="539" t="s">
        <v>209</v>
      </c>
      <c r="P32" s="539" t="s">
        <v>209</v>
      </c>
      <c r="Q32" s="884" t="s">
        <v>282</v>
      </c>
      <c r="R32" s="883" t="s">
        <v>210</v>
      </c>
      <c r="S32" s="883" t="s">
        <v>210</v>
      </c>
      <c r="T32" s="883" t="s">
        <v>210</v>
      </c>
    </row>
    <row r="33" spans="1:20" s="456" customFormat="1" ht="20.25" customHeight="1">
      <c r="A33" s="889" t="s">
        <v>281</v>
      </c>
      <c r="B33" s="881">
        <f>B16*100/$B$6+0.05</f>
        <v>15.19948849232069</v>
      </c>
      <c r="C33" s="881">
        <f>C16*100/$C$6</f>
        <v>12.866491601017048</v>
      </c>
      <c r="D33" s="881">
        <f>D16*100/$D$6</f>
        <v>17.948263733343779</v>
      </c>
      <c r="E33" s="479" t="s">
        <v>281</v>
      </c>
      <c r="F33" s="880">
        <f>F16*100/$F$6</f>
        <v>14.793493997674434</v>
      </c>
      <c r="G33" s="880">
        <f>G16*100/$G$6</f>
        <v>13.489476049713291</v>
      </c>
      <c r="H33" s="880">
        <f>H16*100/$H$6</f>
        <v>16.330253502014639</v>
      </c>
      <c r="I33" s="477" t="s">
        <v>281</v>
      </c>
      <c r="J33" s="879">
        <f>J16*100/$J$6</f>
        <v>15.29222859402808</v>
      </c>
      <c r="K33" s="879">
        <f>K16*100/$K$6</f>
        <v>12.498238815205598</v>
      </c>
      <c r="L33" s="879">
        <f>L16*100/$L$6</f>
        <v>18.632911480341026</v>
      </c>
      <c r="M33" s="808" t="s">
        <v>281</v>
      </c>
      <c r="N33" s="878">
        <f>N16*100/$N$6</f>
        <v>15.910608545560761</v>
      </c>
      <c r="O33" s="878">
        <f>O16*100/$O$6</f>
        <v>13.101575369943069</v>
      </c>
      <c r="P33" s="878">
        <f>P16*100/$P$6</f>
        <v>19.557055878621565</v>
      </c>
      <c r="Q33" s="888" t="s">
        <v>281</v>
      </c>
      <c r="R33" s="692">
        <f>R16*100/$R$6</f>
        <v>15.273637606916854</v>
      </c>
      <c r="S33" s="692">
        <f>S16*100/$S$6</f>
        <v>12.996646996273348</v>
      </c>
      <c r="T33" s="692">
        <f>T16*100/$T$6</f>
        <v>18.057256096618591</v>
      </c>
    </row>
    <row r="34" spans="1:20" s="456" customFormat="1" ht="20.25" customHeight="1">
      <c r="A34" s="887" t="s">
        <v>280</v>
      </c>
      <c r="B34" s="881">
        <f>B17*100/$B$6</f>
        <v>8.2598025899452328</v>
      </c>
      <c r="C34" s="881">
        <f>C17*100/$C$6</f>
        <v>7.2763397385130535</v>
      </c>
      <c r="D34" s="881">
        <f>D17*100/$D$6</f>
        <v>9.465450959217705</v>
      </c>
      <c r="E34" s="886" t="s">
        <v>280</v>
      </c>
      <c r="F34" s="880">
        <f>F17*100/$F$6</f>
        <v>8.7393830859511858</v>
      </c>
      <c r="G34" s="880">
        <f>G17*100/$G$6</f>
        <v>7.237159232710944</v>
      </c>
      <c r="H34" s="880">
        <f>H17*100/$H$6</f>
        <v>10.509724351363202</v>
      </c>
      <c r="I34" s="503" t="s">
        <v>280</v>
      </c>
      <c r="J34" s="879">
        <f>J17*100/$J$6</f>
        <v>8.7144947597389759</v>
      </c>
      <c r="K34" s="879">
        <f>K17*100/$K$6</f>
        <v>6.40664558570833</v>
      </c>
      <c r="L34" s="879">
        <f>L17*100/$L$6</f>
        <v>11.473915104907492</v>
      </c>
      <c r="M34" s="885" t="s">
        <v>280</v>
      </c>
      <c r="N34" s="878">
        <f>N17*100/$N$6</f>
        <v>10.200577118249777</v>
      </c>
      <c r="O34" s="878">
        <f>O17*100/$O$6</f>
        <v>8.0156939508866962</v>
      </c>
      <c r="P34" s="878">
        <f>P17*100/$P$6</f>
        <v>13.036806133924763</v>
      </c>
      <c r="Q34" s="884" t="s">
        <v>280</v>
      </c>
      <c r="R34" s="692">
        <f>R17*100/$R$6</f>
        <v>8.9634763527348316</v>
      </c>
      <c r="S34" s="692">
        <f>S17*100/$S$6</f>
        <v>7.2385268134946106</v>
      </c>
      <c r="T34" s="692">
        <f>T17*100/$T$6</f>
        <v>11.072225246466356</v>
      </c>
    </row>
    <row r="35" spans="1:20" s="456" customFormat="1" ht="20.25" customHeight="1">
      <c r="A35" s="887" t="s">
        <v>279</v>
      </c>
      <c r="B35" s="881">
        <f>B18*100/$B$6</f>
        <v>5.4854406449840569</v>
      </c>
      <c r="C35" s="881">
        <f>C18*100/$C$6</f>
        <v>5.1429008100259823</v>
      </c>
      <c r="D35" s="881">
        <f>D18*100/$D$6</f>
        <v>5.9053676334073133</v>
      </c>
      <c r="E35" s="886" t="s">
        <v>279</v>
      </c>
      <c r="F35" s="880">
        <f>F18*100/$F$6</f>
        <v>4.4149761750682579</v>
      </c>
      <c r="G35" s="880">
        <f>G18*100/$G$6</f>
        <v>5.0885108959988488</v>
      </c>
      <c r="H35" s="880">
        <f>H18*100/$H$6</f>
        <v>3.6212287534844125</v>
      </c>
      <c r="I35" s="503" t="s">
        <v>279</v>
      </c>
      <c r="J35" s="879">
        <f>J18*100/$J$6</f>
        <v>4.5334387977061503</v>
      </c>
      <c r="K35" s="879">
        <f>K18*100/$K$6</f>
        <v>4.5600524070493869</v>
      </c>
      <c r="L35" s="879">
        <f>L18*100/$L$6</f>
        <v>4.5016177688856933</v>
      </c>
      <c r="M35" s="885" t="s">
        <v>279</v>
      </c>
      <c r="N35" s="878">
        <f>N18*100/$N$6</f>
        <v>3.7070727119173874</v>
      </c>
      <c r="O35" s="878">
        <f>O18*100/$O$6</f>
        <v>4.2101384743636068</v>
      </c>
      <c r="P35" s="878">
        <f>P18*100/$P$6</f>
        <v>3.0540356371869191</v>
      </c>
      <c r="Q35" s="884" t="s">
        <v>279</v>
      </c>
      <c r="R35" s="692">
        <f>R18*100/$R$6</f>
        <v>4.5439373218052435</v>
      </c>
      <c r="S35" s="692">
        <f>S18*100/$S$6</f>
        <v>4.7576973699920915</v>
      </c>
      <c r="T35" s="692">
        <f>T18*100/$T$6</f>
        <v>4.2826159005788806</v>
      </c>
    </row>
    <row r="36" spans="1:20" s="456" customFormat="1" ht="20.25" customHeight="1">
      <c r="A36" s="887" t="s">
        <v>278</v>
      </c>
      <c r="B36" s="881">
        <f>B19*100/$B$6</f>
        <v>1.4042452573913988</v>
      </c>
      <c r="C36" s="881">
        <f>C19*100/$C$6</f>
        <v>0.44725105247801261</v>
      </c>
      <c r="D36" s="881">
        <f>D19*100/$D$6</f>
        <v>2.577445140718762</v>
      </c>
      <c r="E36" s="886" t="s">
        <v>278</v>
      </c>
      <c r="F36" s="880">
        <f>F19*100/$F$6</f>
        <v>1.6391347366549898</v>
      </c>
      <c r="G36" s="880">
        <f>G19*100/$G$6</f>
        <v>1.1638059210034992</v>
      </c>
      <c r="H36" s="880">
        <f>H19*100/$H$6</f>
        <v>2.1993003971670246</v>
      </c>
      <c r="I36" s="503" t="s">
        <v>278</v>
      </c>
      <c r="J36" s="879">
        <f>J19*100/$J$6</f>
        <v>2.0442950365829544</v>
      </c>
      <c r="K36" s="879">
        <f>K19*100/$K$6</f>
        <v>1.5315408224478799</v>
      </c>
      <c r="L36" s="879">
        <f>L19*100/$L$6</f>
        <v>2.6573786065478391</v>
      </c>
      <c r="M36" s="885" t="s">
        <v>278</v>
      </c>
      <c r="N36" s="878">
        <f>N19*100/$N$6</f>
        <v>2.0029587153935968</v>
      </c>
      <c r="O36" s="878">
        <f>O19*100/$O$6</f>
        <v>0.87574294469276448</v>
      </c>
      <c r="P36" s="878">
        <f>P19*100/$P$6</f>
        <v>3.4662141075098845</v>
      </c>
      <c r="Q36" s="884" t="s">
        <v>278</v>
      </c>
      <c r="R36" s="692">
        <f>R19*100/$R$6</f>
        <v>1.7662239323767801</v>
      </c>
      <c r="S36" s="692">
        <f>S19*100/$S$6</f>
        <v>1.0004228127866452</v>
      </c>
      <c r="T36" s="692">
        <f>T19*100/$T$6</f>
        <v>2.7024149495733525</v>
      </c>
    </row>
    <row r="37" spans="1:20" s="456" customFormat="1" ht="20.25" customHeight="1">
      <c r="A37" s="882" t="s">
        <v>277</v>
      </c>
      <c r="B37" s="881" t="s">
        <v>209</v>
      </c>
      <c r="C37" s="881" t="s">
        <v>209</v>
      </c>
      <c r="D37" s="881" t="s">
        <v>209</v>
      </c>
      <c r="E37" s="590" t="s">
        <v>277</v>
      </c>
      <c r="F37" s="880" t="s">
        <v>209</v>
      </c>
      <c r="G37" s="880" t="s">
        <v>209</v>
      </c>
      <c r="H37" s="880" t="s">
        <v>209</v>
      </c>
      <c r="I37" s="495" t="s">
        <v>277</v>
      </c>
      <c r="J37" s="535" t="s">
        <v>209</v>
      </c>
      <c r="K37" s="535" t="s">
        <v>209</v>
      </c>
      <c r="L37" s="535" t="s">
        <v>209</v>
      </c>
      <c r="M37" s="587" t="s">
        <v>277</v>
      </c>
      <c r="N37" s="539" t="s">
        <v>209</v>
      </c>
      <c r="O37" s="539" t="s">
        <v>209</v>
      </c>
      <c r="P37" s="539" t="s">
        <v>209</v>
      </c>
      <c r="Q37" s="877" t="s">
        <v>277</v>
      </c>
      <c r="R37" s="883" t="s">
        <v>210</v>
      </c>
      <c r="S37" s="883" t="s">
        <v>210</v>
      </c>
      <c r="T37" s="883" t="s">
        <v>210</v>
      </c>
    </row>
    <row r="38" spans="1:20" s="456" customFormat="1" ht="20.25" customHeight="1">
      <c r="A38" s="882" t="s">
        <v>274</v>
      </c>
      <c r="B38" s="881" t="s">
        <v>209</v>
      </c>
      <c r="C38" s="881" t="s">
        <v>209</v>
      </c>
      <c r="D38" s="881" t="s">
        <v>209</v>
      </c>
      <c r="E38" s="590" t="s">
        <v>274</v>
      </c>
      <c r="F38" s="880" t="s">
        <v>209</v>
      </c>
      <c r="G38" s="880" t="s">
        <v>209</v>
      </c>
      <c r="H38" s="880" t="s">
        <v>209</v>
      </c>
      <c r="I38" s="495" t="s">
        <v>274</v>
      </c>
      <c r="J38" s="879">
        <f>J21*100/$J$6</f>
        <v>8.7166304132885106E-2</v>
      </c>
      <c r="K38" s="879">
        <f>K21*100/$K$6</f>
        <v>0.16006809430363841</v>
      </c>
      <c r="L38" s="535" t="s">
        <v>209</v>
      </c>
      <c r="M38" s="587" t="s">
        <v>274</v>
      </c>
      <c r="N38" s="878">
        <f>N21*100/$N$6</f>
        <v>4.6124460508542263E-2</v>
      </c>
      <c r="O38" s="539" t="s">
        <v>209</v>
      </c>
      <c r="P38" s="878">
        <f>P21*100/$P$6</f>
        <v>0.10599930195581639</v>
      </c>
      <c r="Q38" s="877" t="s">
        <v>274</v>
      </c>
      <c r="R38" s="692">
        <f>R21*100/$R$6</f>
        <v>3.2374462035341479E-2</v>
      </c>
      <c r="S38" s="692">
        <f>S21*100/$S$6</f>
        <v>3.8629075191846031E-2</v>
      </c>
      <c r="T38" s="692">
        <f>T21*100/$T$6</f>
        <v>2.47282044060852E-2</v>
      </c>
    </row>
    <row r="39" spans="1:20" s="456" customFormat="1" ht="20.25" customHeight="1">
      <c r="A39" s="488"/>
      <c r="B39" s="488"/>
      <c r="C39" s="488"/>
      <c r="D39" s="488"/>
      <c r="E39" s="837"/>
      <c r="F39" s="837"/>
      <c r="G39" s="837"/>
      <c r="H39" s="837"/>
      <c r="I39" s="486"/>
      <c r="J39" s="486"/>
      <c r="K39" s="486"/>
      <c r="L39" s="876"/>
      <c r="M39" s="836"/>
      <c r="N39" s="836"/>
      <c r="O39" s="836"/>
      <c r="P39" s="836"/>
      <c r="Q39" s="483"/>
      <c r="R39" s="482"/>
      <c r="S39" s="482"/>
      <c r="T39" s="482"/>
    </row>
    <row r="40" spans="1:20" s="456" customFormat="1" ht="15" customHeight="1">
      <c r="A40" s="481"/>
      <c r="B40" s="480"/>
      <c r="C40" s="480"/>
      <c r="D40" s="480"/>
      <c r="E40" s="472"/>
      <c r="F40" s="479"/>
      <c r="G40" s="479"/>
      <c r="H40" s="479"/>
      <c r="I40" s="478"/>
      <c r="J40" s="477"/>
      <c r="K40" s="477"/>
      <c r="L40" s="477"/>
      <c r="M40" s="874"/>
      <c r="N40" s="808"/>
      <c r="O40" s="808"/>
      <c r="P40" s="808"/>
      <c r="Q40" s="457"/>
    </row>
    <row r="41" spans="1:20" s="456" customFormat="1" ht="15" customHeight="1">
      <c r="A41" s="481"/>
      <c r="B41" s="473"/>
      <c r="C41" s="473"/>
      <c r="D41" s="473"/>
      <c r="E41" s="472"/>
      <c r="F41" s="471"/>
      <c r="G41" s="471"/>
      <c r="H41" s="471"/>
      <c r="I41" s="478"/>
      <c r="J41" s="875"/>
      <c r="K41" s="875"/>
      <c r="L41" s="875"/>
      <c r="M41" s="874"/>
      <c r="N41" s="873"/>
      <c r="O41" s="873"/>
      <c r="P41" s="873"/>
      <c r="Q41" s="872" t="s">
        <v>273</v>
      </c>
      <c r="R41" s="872"/>
    </row>
    <row r="42" spans="1:20" s="456" customFormat="1" ht="15" customHeight="1">
      <c r="A42" s="457"/>
      <c r="B42" s="461"/>
      <c r="C42" s="461"/>
      <c r="D42" s="461"/>
      <c r="E42" s="457"/>
      <c r="F42" s="461"/>
      <c r="G42" s="461"/>
      <c r="H42" s="461"/>
      <c r="I42" s="457"/>
      <c r="J42" s="461"/>
      <c r="K42" s="461"/>
      <c r="L42" s="461"/>
      <c r="M42" s="457"/>
      <c r="N42" s="461"/>
      <c r="O42" s="461"/>
      <c r="P42" s="461"/>
      <c r="Q42" s="457"/>
    </row>
    <row r="43" spans="1:20" s="456" customFormat="1" ht="15" customHeight="1">
      <c r="A43" s="457"/>
      <c r="B43" s="461"/>
      <c r="C43" s="461"/>
      <c r="D43" s="461"/>
      <c r="E43" s="457"/>
      <c r="F43" s="461"/>
      <c r="G43" s="461"/>
      <c r="H43" s="461"/>
      <c r="I43" s="457"/>
      <c r="J43" s="461"/>
      <c r="K43" s="461"/>
      <c r="L43" s="461"/>
      <c r="M43" s="457"/>
      <c r="N43" s="461"/>
      <c r="O43" s="461"/>
      <c r="P43" s="461"/>
      <c r="Q43" s="457"/>
    </row>
    <row r="44" spans="1:20" s="456" customFormat="1" ht="15" customHeight="1">
      <c r="A44" s="457"/>
      <c r="B44" s="461"/>
      <c r="C44" s="461"/>
      <c r="D44" s="461"/>
      <c r="E44" s="457"/>
      <c r="F44" s="461"/>
      <c r="G44" s="461"/>
      <c r="H44" s="461"/>
      <c r="I44" s="457"/>
      <c r="J44" s="461"/>
      <c r="K44" s="461"/>
      <c r="L44" s="461"/>
      <c r="M44" s="457"/>
      <c r="N44" s="461"/>
      <c r="O44" s="461"/>
      <c r="P44" s="461"/>
      <c r="Q44" s="457"/>
    </row>
    <row r="45" spans="1:20" s="456" customFormat="1" ht="15" customHeight="1">
      <c r="A45" s="457"/>
      <c r="B45" s="461"/>
      <c r="C45" s="461"/>
      <c r="D45" s="461"/>
      <c r="E45" s="457"/>
      <c r="F45" s="461"/>
      <c r="G45" s="461"/>
      <c r="H45" s="461"/>
      <c r="I45" s="457"/>
      <c r="J45" s="461"/>
      <c r="K45" s="461"/>
      <c r="L45" s="461"/>
      <c r="M45" s="457"/>
      <c r="N45" s="461"/>
      <c r="O45" s="461"/>
      <c r="P45" s="461"/>
      <c r="Q45" s="457"/>
    </row>
    <row r="46" spans="1:20" s="341" customFormat="1" ht="36.6" customHeight="1">
      <c r="B46" s="341">
        <v>4</v>
      </c>
      <c r="F46" s="341">
        <v>3</v>
      </c>
      <c r="J46" s="341">
        <v>2</v>
      </c>
      <c r="N46" s="341">
        <v>1</v>
      </c>
      <c r="R46" s="827">
        <v>2560</v>
      </c>
      <c r="S46" s="827"/>
    </row>
    <row r="47" spans="1:20" s="456" customFormat="1" ht="15" customHeight="1">
      <c r="A47" s="457"/>
      <c r="B47" s="461"/>
      <c r="C47" s="461"/>
      <c r="D47" s="461"/>
      <c r="E47" s="457"/>
      <c r="F47" s="461"/>
      <c r="G47" s="461"/>
      <c r="H47" s="461"/>
      <c r="I47" s="457"/>
      <c r="J47" s="461"/>
      <c r="K47" s="461"/>
      <c r="L47" s="461"/>
      <c r="M47" s="457"/>
      <c r="N47" s="461"/>
      <c r="O47" s="461"/>
      <c r="P47" s="461"/>
      <c r="Q47" s="457"/>
    </row>
    <row r="48" spans="1:20" s="456" customFormat="1" ht="15" customHeight="1">
      <c r="A48" s="457"/>
      <c r="B48" s="461"/>
      <c r="C48" s="461"/>
      <c r="D48" s="461"/>
      <c r="E48" s="457"/>
      <c r="F48" s="461"/>
      <c r="G48" s="461"/>
      <c r="H48" s="461"/>
      <c r="I48" s="457"/>
      <c r="J48" s="461"/>
      <c r="K48" s="461"/>
      <c r="L48" s="461"/>
      <c r="M48" s="457"/>
      <c r="N48" s="461"/>
      <c r="O48" s="461"/>
      <c r="P48" s="461"/>
      <c r="Q48" s="457"/>
    </row>
    <row r="49" spans="1:17" s="456" customFormat="1" ht="15" customHeight="1">
      <c r="A49" s="457"/>
      <c r="B49" s="461"/>
      <c r="C49" s="461"/>
      <c r="D49" s="461"/>
      <c r="E49" s="457"/>
      <c r="F49" s="461"/>
      <c r="G49" s="461"/>
      <c r="H49" s="461"/>
      <c r="I49" s="457"/>
      <c r="J49" s="461"/>
      <c r="K49" s="461"/>
      <c r="L49" s="461"/>
      <c r="M49" s="457"/>
      <c r="N49" s="461"/>
      <c r="O49" s="461"/>
      <c r="P49" s="461"/>
      <c r="Q49" s="457"/>
    </row>
    <row r="50" spans="1:17" s="456" customFormat="1" ht="15" customHeight="1">
      <c r="B50" s="461"/>
      <c r="C50" s="461"/>
      <c r="D50" s="461"/>
      <c r="F50" s="461"/>
      <c r="G50" s="461"/>
      <c r="H50" s="461"/>
      <c r="J50" s="461"/>
      <c r="K50" s="461"/>
      <c r="L50" s="461"/>
      <c r="N50" s="461"/>
      <c r="O50" s="461"/>
      <c r="P50" s="461"/>
    </row>
    <row r="51" spans="1:17" s="456" customFormat="1" ht="15" customHeight="1">
      <c r="B51" s="461"/>
      <c r="C51" s="461"/>
      <c r="D51" s="461"/>
      <c r="F51" s="461"/>
      <c r="G51" s="461"/>
      <c r="H51" s="461"/>
      <c r="J51" s="461"/>
      <c r="K51" s="461"/>
      <c r="L51" s="461"/>
      <c r="N51" s="461"/>
      <c r="O51" s="461"/>
      <c r="P51" s="461"/>
    </row>
    <row r="52" spans="1:17" s="456" customFormat="1" ht="15" customHeight="1">
      <c r="B52" s="461"/>
      <c r="C52" s="461"/>
      <c r="D52" s="461"/>
      <c r="F52" s="461"/>
      <c r="G52" s="461"/>
      <c r="H52" s="461"/>
      <c r="J52" s="461"/>
      <c r="K52" s="461"/>
      <c r="L52" s="461"/>
      <c r="N52" s="461"/>
      <c r="O52" s="461"/>
      <c r="P52" s="461"/>
    </row>
    <row r="53" spans="1:17" s="456" customFormat="1" ht="15" customHeight="1">
      <c r="B53" s="461"/>
      <c r="C53" s="461"/>
      <c r="D53" s="461"/>
      <c r="F53" s="461"/>
      <c r="G53" s="461"/>
      <c r="H53" s="461"/>
      <c r="J53" s="461"/>
      <c r="K53" s="461"/>
      <c r="L53" s="461"/>
      <c r="N53" s="461"/>
      <c r="O53" s="461"/>
      <c r="P53" s="461"/>
    </row>
    <row r="54" spans="1:17" s="456" customFormat="1" ht="15" customHeight="1">
      <c r="B54" s="461"/>
      <c r="C54" s="461"/>
      <c r="D54" s="461"/>
      <c r="F54" s="461"/>
      <c r="G54" s="461"/>
      <c r="H54" s="461"/>
      <c r="J54" s="461"/>
      <c r="K54" s="461"/>
      <c r="L54" s="461"/>
      <c r="N54" s="461"/>
      <c r="O54" s="461"/>
      <c r="P54" s="461"/>
    </row>
    <row r="55" spans="1:17" s="456" customFormat="1" ht="15" customHeight="1">
      <c r="B55" s="461"/>
      <c r="C55" s="461"/>
      <c r="D55" s="461"/>
      <c r="F55" s="461"/>
      <c r="G55" s="461"/>
      <c r="H55" s="461"/>
      <c r="J55" s="461"/>
      <c r="K55" s="461"/>
      <c r="L55" s="461"/>
      <c r="N55" s="461"/>
      <c r="O55" s="461"/>
      <c r="P55" s="461"/>
    </row>
    <row r="56" spans="1:17" s="456" customFormat="1" ht="15" customHeight="1">
      <c r="B56" s="461"/>
      <c r="C56" s="461"/>
      <c r="D56" s="461"/>
      <c r="F56" s="461"/>
      <c r="G56" s="461"/>
      <c r="H56" s="461"/>
      <c r="J56" s="461"/>
      <c r="K56" s="461"/>
      <c r="L56" s="461"/>
      <c r="N56" s="461"/>
      <c r="O56" s="461"/>
      <c r="P56" s="461"/>
    </row>
    <row r="57" spans="1:17" s="456" customFormat="1" ht="15" customHeight="1">
      <c r="B57" s="461"/>
      <c r="C57" s="461"/>
      <c r="D57" s="461"/>
      <c r="F57" s="461"/>
      <c r="G57" s="461"/>
      <c r="H57" s="461"/>
      <c r="J57" s="461"/>
      <c r="K57" s="461"/>
      <c r="L57" s="461"/>
      <c r="N57" s="461"/>
      <c r="O57" s="461"/>
      <c r="P57" s="461"/>
    </row>
    <row r="58" spans="1:17" s="456" customFormat="1" ht="15" customHeight="1">
      <c r="B58" s="461"/>
      <c r="C58" s="461"/>
      <c r="D58" s="461"/>
      <c r="F58" s="461"/>
      <c r="G58" s="461"/>
      <c r="H58" s="461"/>
      <c r="J58" s="461"/>
      <c r="K58" s="461"/>
      <c r="L58" s="461"/>
      <c r="N58" s="461"/>
      <c r="O58" s="461"/>
      <c r="P58" s="461"/>
    </row>
    <row r="59" spans="1:17" s="456" customFormat="1" ht="15" customHeight="1">
      <c r="B59" s="461"/>
      <c r="C59" s="461"/>
      <c r="D59" s="461"/>
      <c r="F59" s="461"/>
      <c r="G59" s="461"/>
      <c r="H59" s="461"/>
      <c r="J59" s="461"/>
      <c r="K59" s="461"/>
      <c r="L59" s="461"/>
      <c r="N59" s="461"/>
      <c r="O59" s="461"/>
      <c r="P59" s="461"/>
    </row>
    <row r="60" spans="1:17" s="456" customFormat="1" ht="15" customHeight="1">
      <c r="B60" s="461"/>
      <c r="C60" s="461"/>
      <c r="D60" s="461"/>
      <c r="F60" s="461"/>
      <c r="G60" s="461"/>
      <c r="H60" s="461"/>
      <c r="J60" s="461"/>
      <c r="K60" s="461"/>
      <c r="L60" s="461"/>
      <c r="N60" s="461"/>
      <c r="O60" s="461"/>
      <c r="P60" s="461"/>
    </row>
    <row r="61" spans="1:17" s="456" customFormat="1" ht="15" customHeight="1">
      <c r="B61" s="461"/>
      <c r="C61" s="461"/>
      <c r="D61" s="461"/>
      <c r="F61" s="461"/>
      <c r="G61" s="461"/>
      <c r="H61" s="461"/>
      <c r="J61" s="461"/>
      <c r="K61" s="461"/>
      <c r="L61" s="461"/>
      <c r="N61" s="461"/>
      <c r="O61" s="461"/>
      <c r="P61" s="461"/>
    </row>
    <row r="62" spans="1:17" s="456" customFormat="1" ht="15" customHeight="1">
      <c r="B62" s="461"/>
      <c r="C62" s="461"/>
      <c r="D62" s="461"/>
      <c r="F62" s="461"/>
      <c r="G62" s="461"/>
      <c r="H62" s="461"/>
      <c r="J62" s="461"/>
      <c r="K62" s="461"/>
      <c r="L62" s="461"/>
      <c r="N62" s="461"/>
      <c r="O62" s="461"/>
      <c r="P62" s="461"/>
    </row>
    <row r="63" spans="1:17" s="456" customFormat="1" ht="15" customHeight="1">
      <c r="B63" s="461"/>
      <c r="C63" s="461"/>
      <c r="D63" s="461"/>
      <c r="F63" s="461"/>
      <c r="G63" s="461"/>
      <c r="H63" s="461"/>
      <c r="J63" s="461"/>
      <c r="K63" s="461"/>
      <c r="L63" s="461"/>
      <c r="N63" s="461"/>
      <c r="O63" s="461"/>
      <c r="P63" s="461"/>
    </row>
    <row r="64" spans="1:17" s="456" customFormat="1" ht="15" customHeight="1">
      <c r="B64" s="461"/>
      <c r="C64" s="461"/>
      <c r="D64" s="461"/>
      <c r="F64" s="461"/>
      <c r="G64" s="461"/>
      <c r="H64" s="461"/>
      <c r="J64" s="461"/>
      <c r="K64" s="461"/>
      <c r="L64" s="461"/>
      <c r="N64" s="461"/>
      <c r="O64" s="461"/>
      <c r="P64" s="461"/>
    </row>
    <row r="65" s="456" customFormat="1" ht="15" customHeight="1"/>
    <row r="66" s="456" customFormat="1" ht="15" customHeight="1"/>
    <row r="67" s="456" customFormat="1" ht="15" customHeight="1"/>
    <row r="68" s="456" customFormat="1" ht="15" customHeight="1"/>
    <row r="69" s="456" customFormat="1" ht="15" customHeight="1"/>
    <row r="70" s="456" customFormat="1" ht="15" customHeight="1"/>
    <row r="71" s="456" customFormat="1" ht="15" customHeight="1"/>
    <row r="72" s="456" customFormat="1" ht="15" customHeight="1"/>
    <row r="73" s="456" customFormat="1" ht="15" customHeight="1"/>
    <row r="74" s="456" customFormat="1" ht="15" customHeight="1"/>
    <row r="75" s="456" customFormat="1" ht="15" customHeight="1"/>
    <row r="76" s="456" customFormat="1" ht="15" customHeight="1"/>
    <row r="77" s="456" customFormat="1" ht="15" customHeight="1"/>
    <row r="78" s="456" customFormat="1" ht="15" customHeight="1"/>
    <row r="79" s="456" customFormat="1" ht="15" customHeight="1"/>
    <row r="80" s="456" customFormat="1" ht="15" customHeight="1"/>
    <row r="81" s="456" customFormat="1" ht="15" customHeight="1"/>
    <row r="82" s="456" customFormat="1" ht="15" customHeight="1"/>
    <row r="83" s="456" customFormat="1" ht="15" customHeight="1"/>
    <row r="84" s="456" customFormat="1" ht="15" customHeight="1"/>
    <row r="85" s="456" customFormat="1" ht="15" customHeight="1"/>
    <row r="86" s="456" customFormat="1" ht="15" customHeight="1"/>
    <row r="87" s="456" customFormat="1" ht="15" customHeight="1"/>
    <row r="88" s="456" customFormat="1" ht="15" customHeight="1"/>
    <row r="89" s="456" customFormat="1" ht="15" customHeight="1"/>
    <row r="90" s="456" customFormat="1" ht="15" customHeight="1"/>
    <row r="91" s="456" customFormat="1" ht="15" customHeight="1"/>
    <row r="92" s="456" customFormat="1" ht="15" customHeight="1"/>
    <row r="93" s="456" customFormat="1" ht="15" customHeight="1"/>
    <row r="94" s="456" customFormat="1" ht="15" customHeight="1"/>
    <row r="95" s="456" customFormat="1" ht="15" customHeight="1"/>
    <row r="96" s="456" customFormat="1" ht="15" customHeight="1"/>
    <row r="97" s="456" customFormat="1" ht="15" customHeight="1"/>
    <row r="98" s="456" customFormat="1" ht="15" customHeight="1"/>
    <row r="99" s="456" customFormat="1" ht="15" customHeight="1"/>
    <row r="100" s="456" customFormat="1" ht="15" customHeight="1"/>
    <row r="101" s="456" customFormat="1" ht="15" customHeight="1"/>
    <row r="102" s="456" customFormat="1" ht="15" customHeight="1"/>
    <row r="103" s="456" customFormat="1" ht="15" customHeight="1"/>
    <row r="104" s="456" customFormat="1" ht="15" customHeight="1"/>
    <row r="105" s="456" customFormat="1" ht="15" customHeight="1"/>
  </sheetData>
  <mergeCells count="11">
    <mergeCell ref="B5:D5"/>
    <mergeCell ref="B22:D22"/>
    <mergeCell ref="F5:H5"/>
    <mergeCell ref="F22:H22"/>
    <mergeCell ref="J5:L5"/>
    <mergeCell ref="J22:L22"/>
    <mergeCell ref="R46:S46"/>
    <mergeCell ref="Q41:R41"/>
    <mergeCell ref="R5:T5"/>
    <mergeCell ref="N5:P5"/>
    <mergeCell ref="N22:P22"/>
  </mergeCells>
  <pageMargins left="1.4960629921259843" right="0" top="0.94488188976377963" bottom="0" header="0.31496062992125984" footer="0.31496062992125984"/>
  <pageSetup paperSize="9" orientation="portrait" horizontalDpi="4294967292" verticalDpi="0" r:id="rId1"/>
  <headerFooter>
    <oddHeader>&amp;C22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T37"/>
  <sheetViews>
    <sheetView showGridLines="0" topLeftCell="B1" zoomScale="52" zoomScaleNormal="52" workbookViewId="0">
      <selection activeCell="E26" sqref="E26:J29"/>
    </sheetView>
  </sheetViews>
  <sheetFormatPr defaultColWidth="9.125" defaultRowHeight="18"/>
  <cols>
    <col min="1" max="1" width="1.75" style="6" customWidth="1"/>
    <col min="2" max="2" width="5.625" style="6" customWidth="1"/>
    <col min="3" max="3" width="4.875" style="6" customWidth="1"/>
    <col min="4" max="4" width="5.125" style="6" customWidth="1"/>
    <col min="5" max="8" width="11.25" style="6" customWidth="1"/>
    <col min="9" max="9" width="15.25" style="6" customWidth="1"/>
    <col min="10" max="10" width="12" style="6" customWidth="1"/>
    <col min="11" max="11" width="12.75" style="6" customWidth="1"/>
    <col min="12" max="12" width="12.125" style="6" customWidth="1"/>
    <col min="13" max="13" width="11.25" style="6" customWidth="1"/>
    <col min="14" max="14" width="2.75" style="6" customWidth="1"/>
    <col min="15" max="15" width="14.625" style="6" customWidth="1"/>
    <col min="16" max="16" width="2.25" style="6" customWidth="1"/>
    <col min="17" max="17" width="6.25" style="6" customWidth="1"/>
    <col min="18" max="16384" width="9.125" style="6"/>
  </cols>
  <sheetData>
    <row r="1" spans="1:16" s="1" customFormat="1">
      <c r="B1" s="1" t="s">
        <v>159</v>
      </c>
      <c r="C1" s="2">
        <v>2.2000000000000002</v>
      </c>
      <c r="D1" s="1" t="s">
        <v>243</v>
      </c>
    </row>
    <row r="2" spans="1:16" s="3" customFormat="1">
      <c r="B2" s="1" t="s">
        <v>158</v>
      </c>
      <c r="C2" s="2">
        <v>2.2000000000000002</v>
      </c>
      <c r="D2" s="1" t="s">
        <v>244</v>
      </c>
      <c r="E2" s="1"/>
      <c r="O2" s="79"/>
    </row>
    <row r="3" spans="1:16" s="3" customFormat="1" ht="3" customHeight="1">
      <c r="C3" s="2"/>
      <c r="O3" s="79"/>
    </row>
    <row r="4" spans="1:16" s="3" customFormat="1" ht="15.75" customHeight="1">
      <c r="C4" s="2"/>
      <c r="O4" s="80" t="s">
        <v>121</v>
      </c>
      <c r="P4" s="81"/>
    </row>
    <row r="5" spans="1:16" s="5" customFormat="1" ht="20.25" customHeight="1">
      <c r="A5" s="258" t="s">
        <v>76</v>
      </c>
      <c r="B5" s="258"/>
      <c r="C5" s="258"/>
      <c r="D5" s="259"/>
      <c r="E5" s="264" t="s">
        <v>118</v>
      </c>
      <c r="F5" s="265"/>
      <c r="G5" s="265"/>
      <c r="H5" s="265"/>
      <c r="I5" s="265"/>
      <c r="J5" s="265"/>
      <c r="K5" s="265"/>
      <c r="L5" s="265"/>
      <c r="M5" s="266"/>
      <c r="N5" s="251" t="s">
        <v>77</v>
      </c>
      <c r="O5" s="252"/>
    </row>
    <row r="6" spans="1:16" s="8" customFormat="1" ht="18.75" customHeight="1">
      <c r="A6" s="260"/>
      <c r="B6" s="260"/>
      <c r="C6" s="260"/>
      <c r="D6" s="261"/>
      <c r="E6" s="267" t="s">
        <v>7</v>
      </c>
      <c r="F6" s="268"/>
      <c r="G6" s="268"/>
      <c r="H6" s="268"/>
      <c r="I6" s="269"/>
      <c r="J6" s="270" t="s">
        <v>94</v>
      </c>
      <c r="K6" s="271"/>
      <c r="L6" s="271"/>
      <c r="M6" s="272"/>
      <c r="N6" s="253"/>
      <c r="O6" s="254"/>
      <c r="P6" s="7"/>
    </row>
    <row r="7" spans="1:16" s="8" customFormat="1" ht="16.5" customHeight="1">
      <c r="A7" s="260"/>
      <c r="B7" s="260"/>
      <c r="C7" s="260"/>
      <c r="D7" s="261"/>
      <c r="E7" s="273" t="s">
        <v>64</v>
      </c>
      <c r="F7" s="274"/>
      <c r="G7" s="274"/>
      <c r="H7" s="274"/>
      <c r="I7" s="275"/>
      <c r="J7" s="273" t="s">
        <v>95</v>
      </c>
      <c r="K7" s="274"/>
      <c r="L7" s="274"/>
      <c r="M7" s="275"/>
      <c r="N7" s="253"/>
      <c r="O7" s="254"/>
      <c r="P7" s="7"/>
    </row>
    <row r="8" spans="1:16" s="8" customFormat="1" ht="17.25" customHeight="1">
      <c r="A8" s="260"/>
      <c r="B8" s="260"/>
      <c r="C8" s="260"/>
      <c r="D8" s="261"/>
      <c r="E8" s="84"/>
      <c r="F8" s="257" t="s">
        <v>96</v>
      </c>
      <c r="G8" s="258"/>
      <c r="H8" s="259"/>
      <c r="I8" s="83" t="s">
        <v>97</v>
      </c>
      <c r="J8" s="45"/>
      <c r="K8" s="45"/>
      <c r="L8" s="82"/>
      <c r="M8" s="45"/>
      <c r="N8" s="253"/>
      <c r="O8" s="254"/>
      <c r="P8" s="7"/>
    </row>
    <row r="9" spans="1:16" s="8" customFormat="1" ht="18.75" customHeight="1">
      <c r="A9" s="260"/>
      <c r="B9" s="260"/>
      <c r="C9" s="260"/>
      <c r="D9" s="261"/>
      <c r="E9" s="66"/>
      <c r="F9" s="248" t="s">
        <v>202</v>
      </c>
      <c r="G9" s="249"/>
      <c r="H9" s="250"/>
      <c r="I9" s="85" t="s">
        <v>98</v>
      </c>
      <c r="J9" s="66"/>
      <c r="K9" s="85" t="s">
        <v>99</v>
      </c>
      <c r="L9" s="44"/>
      <c r="M9" s="85"/>
      <c r="N9" s="253"/>
      <c r="O9" s="254"/>
      <c r="P9" s="7"/>
    </row>
    <row r="10" spans="1:16" s="8" customFormat="1" ht="16.5" customHeight="1">
      <c r="A10" s="260"/>
      <c r="B10" s="260"/>
      <c r="C10" s="260"/>
      <c r="D10" s="261"/>
      <c r="E10" s="108" t="s">
        <v>0</v>
      </c>
      <c r="F10" s="86" t="s">
        <v>0</v>
      </c>
      <c r="G10" s="85" t="s">
        <v>102</v>
      </c>
      <c r="H10" s="85" t="s">
        <v>103</v>
      </c>
      <c r="I10" s="85" t="s">
        <v>104</v>
      </c>
      <c r="J10" s="108" t="s">
        <v>0</v>
      </c>
      <c r="K10" s="85" t="s">
        <v>105</v>
      </c>
      <c r="L10" s="109" t="s">
        <v>100</v>
      </c>
      <c r="M10" s="85" t="s">
        <v>101</v>
      </c>
      <c r="N10" s="253"/>
      <c r="O10" s="254"/>
      <c r="P10" s="7"/>
    </row>
    <row r="11" spans="1:16" s="8" customFormat="1" ht="16.5" customHeight="1">
      <c r="A11" s="262"/>
      <c r="B11" s="262"/>
      <c r="C11" s="262"/>
      <c r="D11" s="263"/>
      <c r="E11" s="49" t="s">
        <v>3</v>
      </c>
      <c r="F11" s="18" t="s">
        <v>3</v>
      </c>
      <c r="G11" s="18" t="s">
        <v>107</v>
      </c>
      <c r="H11" s="18" t="s">
        <v>108</v>
      </c>
      <c r="I11" s="18" t="s">
        <v>203</v>
      </c>
      <c r="J11" s="49" t="s">
        <v>3</v>
      </c>
      <c r="K11" s="18" t="s">
        <v>109</v>
      </c>
      <c r="L11" s="49" t="s">
        <v>106</v>
      </c>
      <c r="M11" s="49" t="s">
        <v>46</v>
      </c>
      <c r="N11" s="255"/>
      <c r="O11" s="256"/>
      <c r="P11" s="7"/>
    </row>
    <row r="12" spans="1:16" s="7" customFormat="1" ht="5.25" customHeight="1">
      <c r="A12" s="62"/>
      <c r="B12" s="62"/>
      <c r="C12" s="62"/>
      <c r="D12" s="62"/>
      <c r="E12" s="54"/>
      <c r="F12" s="66"/>
      <c r="G12" s="66"/>
      <c r="H12" s="66"/>
      <c r="I12" s="16"/>
      <c r="J12" s="17"/>
      <c r="K12" s="17"/>
      <c r="L12" s="17"/>
      <c r="M12" s="66"/>
      <c r="N12" s="87"/>
      <c r="O12" s="43"/>
    </row>
    <row r="13" spans="1:16" s="221" customFormat="1" ht="20.25" hidden="1" customHeight="1">
      <c r="A13" s="244">
        <v>2557</v>
      </c>
      <c r="B13" s="245"/>
      <c r="C13" s="245"/>
      <c r="D13" s="245"/>
      <c r="E13" s="89"/>
      <c r="F13" s="219"/>
      <c r="G13" s="219"/>
      <c r="H13" s="219"/>
      <c r="I13" s="220"/>
      <c r="J13" s="89"/>
      <c r="K13" s="89"/>
      <c r="L13" s="89"/>
      <c r="M13" s="219"/>
      <c r="N13" s="246" t="s">
        <v>160</v>
      </c>
      <c r="O13" s="247"/>
      <c r="P13" s="81"/>
    </row>
    <row r="14" spans="1:16" s="221" customFormat="1" ht="16.5" hidden="1" customHeight="1">
      <c r="A14" s="244" t="s">
        <v>86</v>
      </c>
      <c r="B14" s="245"/>
      <c r="C14" s="245"/>
      <c r="D14" s="245"/>
      <c r="E14" s="208">
        <v>1406148</v>
      </c>
      <c r="F14" s="222">
        <v>1374672</v>
      </c>
      <c r="G14" s="222">
        <v>1349508</v>
      </c>
      <c r="H14" s="222">
        <v>25164</v>
      </c>
      <c r="I14" s="207">
        <v>31476</v>
      </c>
      <c r="J14" s="208">
        <v>605321</v>
      </c>
      <c r="K14" s="208">
        <v>133436</v>
      </c>
      <c r="L14" s="208">
        <v>157080</v>
      </c>
      <c r="M14" s="222">
        <v>314805</v>
      </c>
      <c r="N14" s="219"/>
      <c r="O14" s="88" t="s">
        <v>79</v>
      </c>
      <c r="P14" s="81"/>
    </row>
    <row r="15" spans="1:16" s="221" customFormat="1" ht="16.5" hidden="1" customHeight="1">
      <c r="A15" s="244" t="s">
        <v>83</v>
      </c>
      <c r="B15" s="245"/>
      <c r="C15" s="245"/>
      <c r="D15" s="245"/>
      <c r="E15" s="208">
        <v>1431328.7</v>
      </c>
      <c r="F15" s="222">
        <v>1423509.89</v>
      </c>
      <c r="G15" s="222">
        <v>1397340.87</v>
      </c>
      <c r="H15" s="222">
        <v>26169.03</v>
      </c>
      <c r="I15" s="207">
        <v>7818.8</v>
      </c>
      <c r="J15" s="208">
        <v>582953.31000000006</v>
      </c>
      <c r="K15" s="208">
        <v>124425.07</v>
      </c>
      <c r="L15" s="208">
        <v>139982.38</v>
      </c>
      <c r="M15" s="222">
        <v>318545.84999999998</v>
      </c>
      <c r="N15" s="219"/>
      <c r="O15" s="88" t="s">
        <v>80</v>
      </c>
      <c r="P15" s="81"/>
    </row>
    <row r="16" spans="1:16" s="221" customFormat="1" ht="16.5" hidden="1" customHeight="1">
      <c r="A16" s="88" t="s">
        <v>84</v>
      </c>
      <c r="B16" s="88"/>
      <c r="C16" s="88"/>
      <c r="D16" s="89"/>
      <c r="E16" s="208">
        <v>1436349.34</v>
      </c>
      <c r="F16" s="222">
        <v>1434596.82</v>
      </c>
      <c r="G16" s="222">
        <v>1405156.22</v>
      </c>
      <c r="H16" s="222">
        <v>29440.6</v>
      </c>
      <c r="I16" s="207">
        <v>1752.52</v>
      </c>
      <c r="J16" s="208">
        <v>580863.66</v>
      </c>
      <c r="K16" s="208">
        <v>139422.79</v>
      </c>
      <c r="L16" s="208">
        <v>148813.85999999999</v>
      </c>
      <c r="M16" s="222">
        <v>292627.01</v>
      </c>
      <c r="N16" s="219"/>
      <c r="O16" s="88" t="s">
        <v>81</v>
      </c>
      <c r="P16" s="81"/>
    </row>
    <row r="17" spans="1:20" s="221" customFormat="1" ht="16.5" hidden="1" customHeight="1">
      <c r="A17" s="88" t="s">
        <v>85</v>
      </c>
      <c r="B17" s="88"/>
      <c r="C17" s="88"/>
      <c r="D17" s="89"/>
      <c r="E17" s="208">
        <v>1423198</v>
      </c>
      <c r="F17" s="222">
        <v>1422981</v>
      </c>
      <c r="G17" s="222">
        <v>1416408</v>
      </c>
      <c r="H17" s="222">
        <v>6573</v>
      </c>
      <c r="I17" s="207">
        <v>217</v>
      </c>
      <c r="J17" s="208">
        <v>595958</v>
      </c>
      <c r="K17" s="208">
        <v>129657</v>
      </c>
      <c r="L17" s="208">
        <v>161087</v>
      </c>
      <c r="M17" s="222">
        <v>305214</v>
      </c>
      <c r="N17" s="219"/>
      <c r="O17" s="88" t="s">
        <v>82</v>
      </c>
      <c r="P17" s="81"/>
    </row>
    <row r="18" spans="1:20" s="221" customFormat="1" ht="8.4" customHeight="1">
      <c r="A18" s="197"/>
      <c r="B18" s="197"/>
      <c r="C18" s="198"/>
      <c r="D18" s="196"/>
      <c r="E18" s="196"/>
      <c r="F18" s="88"/>
      <c r="G18" s="219"/>
      <c r="H18" s="219"/>
      <c r="I18" s="220"/>
      <c r="J18" s="89"/>
      <c r="K18" s="89"/>
      <c r="L18" s="89"/>
      <c r="M18" s="219"/>
      <c r="N18" s="219"/>
      <c r="O18" s="88"/>
      <c r="P18" s="81"/>
    </row>
    <row r="19" spans="1:20" s="221" customFormat="1" ht="16.5" customHeight="1">
      <c r="A19" s="244">
        <v>2558</v>
      </c>
      <c r="B19" s="245"/>
      <c r="C19" s="245"/>
      <c r="D19" s="245"/>
      <c r="E19" s="196"/>
      <c r="F19" s="88"/>
      <c r="G19" s="219"/>
      <c r="H19" s="219"/>
      <c r="I19" s="220"/>
      <c r="J19" s="89"/>
      <c r="K19" s="89"/>
      <c r="L19" s="89"/>
      <c r="M19" s="219"/>
      <c r="N19" s="246" t="s">
        <v>166</v>
      </c>
      <c r="O19" s="247"/>
      <c r="P19" s="81"/>
    </row>
    <row r="20" spans="1:20" s="223" customFormat="1" ht="16.5" customHeight="1">
      <c r="A20" s="244" t="s">
        <v>86</v>
      </c>
      <c r="B20" s="245"/>
      <c r="C20" s="245"/>
      <c r="D20" s="245"/>
      <c r="E20" s="208">
        <v>1393671.52</v>
      </c>
      <c r="F20" s="222">
        <v>1386729.6</v>
      </c>
      <c r="G20" s="222">
        <v>1362575.88</v>
      </c>
      <c r="H20" s="222">
        <v>24153.72</v>
      </c>
      <c r="I20" s="207">
        <v>6941.91</v>
      </c>
      <c r="J20" s="208">
        <v>627692.48</v>
      </c>
      <c r="K20" s="208">
        <v>146230.32</v>
      </c>
      <c r="L20" s="208">
        <v>185051.26</v>
      </c>
      <c r="M20" s="222">
        <v>296410.90000000002</v>
      </c>
      <c r="N20" s="219"/>
      <c r="O20" s="88" t="s">
        <v>79</v>
      </c>
      <c r="P20" s="221"/>
      <c r="S20" s="224"/>
    </row>
    <row r="21" spans="1:20" s="223" customFormat="1" ht="16.5" customHeight="1">
      <c r="A21" s="244" t="s">
        <v>83</v>
      </c>
      <c r="B21" s="245"/>
      <c r="C21" s="245"/>
      <c r="D21" s="245"/>
      <c r="E21" s="208">
        <v>1394826</v>
      </c>
      <c r="F21" s="222">
        <v>1388767</v>
      </c>
      <c r="G21" s="222">
        <v>1368352</v>
      </c>
      <c r="H21" s="222">
        <v>20414.650000000001</v>
      </c>
      <c r="I21" s="207">
        <v>6059</v>
      </c>
      <c r="J21" s="208">
        <v>628915</v>
      </c>
      <c r="K21" s="208">
        <v>137003.28</v>
      </c>
      <c r="L21" s="208">
        <v>165750.10999999999</v>
      </c>
      <c r="M21" s="222">
        <v>326162.27</v>
      </c>
      <c r="N21" s="219"/>
      <c r="O21" s="88" t="s">
        <v>80</v>
      </c>
      <c r="P21" s="221"/>
    </row>
    <row r="22" spans="1:20" s="223" customFormat="1" ht="16.5" customHeight="1">
      <c r="A22" s="88" t="s">
        <v>84</v>
      </c>
      <c r="B22" s="88"/>
      <c r="C22" s="88"/>
      <c r="D22" s="89"/>
      <c r="E22" s="208">
        <v>1397695.68</v>
      </c>
      <c r="F22" s="222">
        <v>1394966.22</v>
      </c>
      <c r="G22" s="222">
        <v>1366251.5</v>
      </c>
      <c r="H22" s="222">
        <v>28714</v>
      </c>
      <c r="I22" s="207">
        <v>2729.46</v>
      </c>
      <c r="J22" s="208">
        <v>628214.31999999995</v>
      </c>
      <c r="K22" s="208">
        <v>143045</v>
      </c>
      <c r="L22" s="208">
        <v>162832.78</v>
      </c>
      <c r="M22" s="222">
        <v>322335.86</v>
      </c>
      <c r="N22" s="219"/>
      <c r="O22" s="88" t="s">
        <v>81</v>
      </c>
      <c r="P22" s="221"/>
    </row>
    <row r="23" spans="1:20" s="221" customFormat="1" ht="16.5" customHeight="1">
      <c r="A23" s="88" t="s">
        <v>85</v>
      </c>
      <c r="B23" s="88"/>
      <c r="C23" s="88"/>
      <c r="D23" s="89"/>
      <c r="E23" s="208">
        <v>1410249</v>
      </c>
      <c r="F23" s="222">
        <v>1410066</v>
      </c>
      <c r="G23" s="222">
        <v>1389717</v>
      </c>
      <c r="H23" s="222">
        <v>20349</v>
      </c>
      <c r="I23" s="207">
        <v>183</v>
      </c>
      <c r="J23" s="208">
        <v>617396</v>
      </c>
      <c r="K23" s="208">
        <v>132986</v>
      </c>
      <c r="L23" s="208">
        <v>168633</v>
      </c>
      <c r="M23" s="222">
        <v>315777</v>
      </c>
      <c r="N23" s="219"/>
      <c r="O23" s="88" t="s">
        <v>82</v>
      </c>
      <c r="P23" s="81"/>
      <c r="R23" s="223"/>
      <c r="S23" s="223"/>
      <c r="T23" s="223"/>
    </row>
    <row r="24" spans="1:20" s="223" customFormat="1" ht="16.5" customHeight="1">
      <c r="A24" s="247">
        <v>2559</v>
      </c>
      <c r="B24" s="247"/>
      <c r="C24" s="247"/>
      <c r="D24" s="244"/>
      <c r="E24" s="225"/>
      <c r="F24" s="226"/>
      <c r="G24" s="226"/>
      <c r="H24" s="226"/>
      <c r="I24" s="225"/>
      <c r="J24" s="227"/>
      <c r="K24" s="227"/>
      <c r="L24" s="227"/>
      <c r="M24" s="226"/>
      <c r="N24" s="246" t="s">
        <v>204</v>
      </c>
      <c r="O24" s="247"/>
      <c r="P24" s="221"/>
    </row>
    <row r="25" spans="1:20" s="223" customFormat="1" ht="16.5" customHeight="1">
      <c r="A25" s="244" t="s">
        <v>86</v>
      </c>
      <c r="B25" s="245"/>
      <c r="C25" s="245"/>
      <c r="D25" s="245"/>
      <c r="E25" s="222">
        <v>1311076.8500000001</v>
      </c>
      <c r="F25" s="228">
        <f>SUM(G25:H25)</f>
        <v>1300059.04</v>
      </c>
      <c r="G25" s="222">
        <v>1280208.7</v>
      </c>
      <c r="H25" s="222">
        <v>19850.34</v>
      </c>
      <c r="I25" s="207">
        <v>11017.81</v>
      </c>
      <c r="J25" s="208">
        <v>718602</v>
      </c>
      <c r="K25" s="208">
        <v>153713</v>
      </c>
      <c r="L25" s="208">
        <v>197812</v>
      </c>
      <c r="M25" s="222">
        <v>367077</v>
      </c>
      <c r="N25" s="219"/>
      <c r="O25" s="88" t="s">
        <v>79</v>
      </c>
      <c r="P25" s="221"/>
      <c r="Q25" s="229"/>
      <c r="R25" s="224"/>
    </row>
    <row r="26" spans="1:20" s="223" customFormat="1" ht="16.5" customHeight="1">
      <c r="A26" s="244" t="s">
        <v>83</v>
      </c>
      <c r="B26" s="245"/>
      <c r="C26" s="245"/>
      <c r="D26" s="245"/>
      <c r="E26" s="222">
        <v>1326644.72</v>
      </c>
      <c r="F26" s="228">
        <f>SUM(G26:H26)</f>
        <v>1307036.4400000002</v>
      </c>
      <c r="G26" s="222">
        <v>1281017.6100000001</v>
      </c>
      <c r="H26" s="222">
        <v>26018.83</v>
      </c>
      <c r="I26" s="207">
        <v>19608.28</v>
      </c>
      <c r="J26" s="208">
        <v>705228.28</v>
      </c>
      <c r="K26" s="208">
        <v>158874.64000000001</v>
      </c>
      <c r="L26" s="208">
        <v>161038.28</v>
      </c>
      <c r="M26" s="222">
        <v>385315.36</v>
      </c>
      <c r="N26" s="219"/>
      <c r="O26" s="88" t="s">
        <v>80</v>
      </c>
      <c r="P26" s="221"/>
      <c r="Q26" s="120"/>
      <c r="R26" s="224"/>
    </row>
    <row r="27" spans="1:20" s="223" customFormat="1" ht="16.5" customHeight="1">
      <c r="A27" s="88" t="s">
        <v>84</v>
      </c>
      <c r="B27" s="88"/>
      <c r="C27" s="88"/>
      <c r="D27" s="89"/>
      <c r="E27" s="222">
        <v>1348183.1</v>
      </c>
      <c r="F27" s="228">
        <f>SUM(G27:H27)</f>
        <v>1348183.1099999999</v>
      </c>
      <c r="G27" s="222">
        <v>1332622.46</v>
      </c>
      <c r="H27" s="222">
        <v>15560.65</v>
      </c>
      <c r="I27" s="207">
        <v>0</v>
      </c>
      <c r="J27" s="208">
        <v>685632.9</v>
      </c>
      <c r="K27" s="208">
        <v>148910.26</v>
      </c>
      <c r="L27" s="208">
        <v>177871.09</v>
      </c>
      <c r="M27" s="222">
        <v>358851.56</v>
      </c>
      <c r="N27" s="219"/>
      <c r="O27" s="88" t="s">
        <v>81</v>
      </c>
      <c r="P27" s="221"/>
      <c r="Q27" s="230"/>
    </row>
    <row r="28" spans="1:20" s="221" customFormat="1" ht="16.5" customHeight="1">
      <c r="A28" s="88" t="s">
        <v>85</v>
      </c>
      <c r="B28" s="88"/>
      <c r="C28" s="88"/>
      <c r="D28" s="89"/>
      <c r="E28" s="222">
        <v>1349536.11</v>
      </c>
      <c r="F28" s="228">
        <f>SUM(G28:H28)</f>
        <v>1348276.24</v>
      </c>
      <c r="G28" s="222">
        <v>1315215.74</v>
      </c>
      <c r="H28" s="222">
        <v>33060.5</v>
      </c>
      <c r="I28" s="207">
        <v>1259.8699999999999</v>
      </c>
      <c r="J28" s="208">
        <v>686279.89</v>
      </c>
      <c r="K28" s="208">
        <v>144552</v>
      </c>
      <c r="L28" s="208">
        <v>174288.38</v>
      </c>
      <c r="M28" s="222">
        <v>367440.13</v>
      </c>
      <c r="N28" s="219"/>
      <c r="O28" s="88" t="s">
        <v>82</v>
      </c>
      <c r="P28" s="81"/>
      <c r="Q28" s="230"/>
      <c r="R28" s="223"/>
    </row>
    <row r="29" spans="1:20" s="223" customFormat="1" ht="16.5" customHeight="1">
      <c r="A29" s="247">
        <v>2560</v>
      </c>
      <c r="B29" s="247"/>
      <c r="C29" s="247"/>
      <c r="D29" s="244"/>
      <c r="E29" s="225"/>
      <c r="F29" s="226"/>
      <c r="G29" s="226"/>
      <c r="H29" s="226"/>
      <c r="I29" s="225"/>
      <c r="J29" s="227"/>
      <c r="K29" s="227"/>
      <c r="L29" s="227"/>
      <c r="M29" s="226"/>
      <c r="N29" s="246" t="s">
        <v>237</v>
      </c>
      <c r="O29" s="247"/>
      <c r="P29" s="221"/>
    </row>
    <row r="30" spans="1:20" s="223" customFormat="1" ht="16.5" customHeight="1">
      <c r="A30" s="244" t="s">
        <v>86</v>
      </c>
      <c r="B30" s="245"/>
      <c r="C30" s="245"/>
      <c r="D30" s="245"/>
      <c r="E30" s="222">
        <v>1302016</v>
      </c>
      <c r="F30" s="228">
        <v>1278764</v>
      </c>
      <c r="G30" s="222">
        <v>1244459.3500000001</v>
      </c>
      <c r="H30" s="222">
        <v>34305.43</v>
      </c>
      <c r="I30" s="207">
        <v>23251.94</v>
      </c>
      <c r="J30" s="208">
        <v>735714</v>
      </c>
      <c r="K30" s="208">
        <v>171545</v>
      </c>
      <c r="L30" s="208">
        <v>166278</v>
      </c>
      <c r="M30" s="222">
        <v>397891</v>
      </c>
      <c r="N30" s="219"/>
      <c r="O30" s="88" t="s">
        <v>79</v>
      </c>
      <c r="P30" s="221"/>
      <c r="Q30" s="229"/>
      <c r="R30" s="224"/>
    </row>
    <row r="31" spans="1:20" s="223" customFormat="1" ht="16.5" customHeight="1">
      <c r="A31" s="244" t="s">
        <v>83</v>
      </c>
      <c r="B31" s="245"/>
      <c r="C31" s="245"/>
      <c r="D31" s="245"/>
      <c r="E31" s="222">
        <v>1307880</v>
      </c>
      <c r="F31" s="228">
        <v>1288137</v>
      </c>
      <c r="G31" s="222">
        <v>1264250</v>
      </c>
      <c r="H31" s="222">
        <v>23887</v>
      </c>
      <c r="I31" s="207">
        <v>19743</v>
      </c>
      <c r="J31" s="208">
        <v>731924</v>
      </c>
      <c r="K31" s="208">
        <v>169984</v>
      </c>
      <c r="L31" s="208">
        <v>153574</v>
      </c>
      <c r="M31" s="222">
        <v>408366</v>
      </c>
      <c r="N31" s="219"/>
      <c r="O31" s="88" t="s">
        <v>80</v>
      </c>
      <c r="P31" s="221"/>
      <c r="Q31" s="120"/>
      <c r="R31" s="224"/>
    </row>
    <row r="32" spans="1:20" s="223" customFormat="1" ht="16.5" customHeight="1">
      <c r="A32" s="88" t="s">
        <v>84</v>
      </c>
      <c r="B32" s="88"/>
      <c r="C32" s="88"/>
      <c r="D32" s="89"/>
      <c r="E32" s="222">
        <v>1385879</v>
      </c>
      <c r="F32" s="228">
        <v>1385879</v>
      </c>
      <c r="G32" s="222">
        <v>1361389</v>
      </c>
      <c r="H32" s="222">
        <v>24490</v>
      </c>
      <c r="I32" s="207" t="s">
        <v>210</v>
      </c>
      <c r="J32" s="208">
        <v>655715</v>
      </c>
      <c r="K32" s="208">
        <v>124602</v>
      </c>
      <c r="L32" s="208">
        <v>169469</v>
      </c>
      <c r="M32" s="222">
        <v>361644</v>
      </c>
      <c r="N32" s="219"/>
      <c r="O32" s="88" t="s">
        <v>81</v>
      </c>
      <c r="P32" s="221"/>
      <c r="Q32" s="230"/>
    </row>
    <row r="33" spans="1:18" s="221" customFormat="1" ht="16.5" customHeight="1">
      <c r="A33" s="88" t="s">
        <v>85</v>
      </c>
      <c r="B33" s="88"/>
      <c r="C33" s="88"/>
      <c r="D33" s="89"/>
      <c r="E33" s="222">
        <v>1343211</v>
      </c>
      <c r="F33" s="228">
        <v>1335607</v>
      </c>
      <c r="G33" s="222">
        <v>1306823</v>
      </c>
      <c r="H33" s="222">
        <v>28784</v>
      </c>
      <c r="I33" s="207">
        <v>7604</v>
      </c>
      <c r="J33" s="208">
        <v>699811</v>
      </c>
      <c r="K33" s="208">
        <v>160442</v>
      </c>
      <c r="L33" s="208">
        <v>159828</v>
      </c>
      <c r="M33" s="222">
        <v>379541</v>
      </c>
      <c r="N33" s="219"/>
      <c r="O33" s="88" t="s">
        <v>82</v>
      </c>
      <c r="P33" s="81"/>
      <c r="Q33" s="230"/>
      <c r="R33" s="223"/>
    </row>
    <row r="34" spans="1:18" s="9" customFormat="1" ht="6" customHeight="1">
      <c r="A34" s="276"/>
      <c r="B34" s="276"/>
      <c r="C34" s="276"/>
      <c r="D34" s="277"/>
      <c r="E34" s="121"/>
      <c r="F34" s="122"/>
      <c r="G34" s="122"/>
      <c r="H34" s="122"/>
      <c r="I34" s="121"/>
      <c r="J34" s="123"/>
      <c r="K34" s="123"/>
      <c r="L34" s="123"/>
      <c r="M34" s="122"/>
      <c r="N34" s="278"/>
      <c r="O34" s="276"/>
      <c r="P34" s="8"/>
    </row>
    <row r="35" spans="1:18" s="14" customFormat="1" ht="18.75" customHeight="1">
      <c r="B35" s="42" t="s">
        <v>61</v>
      </c>
      <c r="C35" s="14" t="s">
        <v>217</v>
      </c>
      <c r="F35" s="110"/>
      <c r="J35" s="42"/>
    </row>
    <row r="36" spans="1:18" s="14" customFormat="1" ht="17.25" customHeight="1">
      <c r="B36" s="42" t="s">
        <v>62</v>
      </c>
      <c r="C36" s="14" t="s">
        <v>218</v>
      </c>
      <c r="D36" s="42"/>
      <c r="F36" s="42"/>
      <c r="G36" s="42"/>
      <c r="H36" s="42"/>
    </row>
    <row r="37" spans="1:18" s="14" customFormat="1" ht="17.25" customHeight="1">
      <c r="C37" s="72"/>
      <c r="D37" s="72"/>
      <c r="F37" s="72"/>
      <c r="G37" s="72"/>
      <c r="H37" s="42"/>
    </row>
  </sheetData>
  <mergeCells count="27">
    <mergeCell ref="A34:D34"/>
    <mergeCell ref="N34:O34"/>
    <mergeCell ref="A21:D21"/>
    <mergeCell ref="A24:D24"/>
    <mergeCell ref="N24:O24"/>
    <mergeCell ref="A25:D25"/>
    <mergeCell ref="A26:D26"/>
    <mergeCell ref="A29:D29"/>
    <mergeCell ref="N29:O29"/>
    <mergeCell ref="A30:D30"/>
    <mergeCell ref="A31:D31"/>
    <mergeCell ref="A14:D14"/>
    <mergeCell ref="A15:D15"/>
    <mergeCell ref="A19:D19"/>
    <mergeCell ref="N19:O19"/>
    <mergeCell ref="A20:D20"/>
    <mergeCell ref="A13:D13"/>
    <mergeCell ref="N13:O13"/>
    <mergeCell ref="F9:H9"/>
    <mergeCell ref="N5:O11"/>
    <mergeCell ref="F8:H8"/>
    <mergeCell ref="A5:D11"/>
    <mergeCell ref="E5:M5"/>
    <mergeCell ref="E6:I6"/>
    <mergeCell ref="J6:M6"/>
    <mergeCell ref="E7:I7"/>
    <mergeCell ref="J7:M7"/>
  </mergeCells>
  <phoneticPr fontId="2" type="noConversion"/>
  <pageMargins left="0.55118110236220474" right="0.35433070866141736" top="0.55118110236220474" bottom="0.51181102362204722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4"/>
  <dimension ref="A1:Y27"/>
  <sheetViews>
    <sheetView showGridLines="0" workbookViewId="0">
      <selection activeCell="E26" sqref="E26:J29"/>
    </sheetView>
  </sheetViews>
  <sheetFormatPr defaultColWidth="9.125" defaultRowHeight="18"/>
  <cols>
    <col min="1" max="1" width="2.25" style="6" customWidth="1"/>
    <col min="2" max="2" width="2.375" style="6" customWidth="1"/>
    <col min="3" max="3" width="3.375" style="6" customWidth="1"/>
    <col min="4" max="4" width="4.25" style="6" customWidth="1"/>
    <col min="5" max="5" width="25.125" style="6" customWidth="1"/>
    <col min="6" max="6" width="6.375" style="6" customWidth="1"/>
    <col min="7" max="8" width="5.375" style="6" customWidth="1"/>
    <col min="9" max="9" width="6.875" style="6" customWidth="1"/>
    <col min="10" max="10" width="5.875" style="6" customWidth="1"/>
    <col min="11" max="11" width="5.375" style="6" customWidth="1"/>
    <col min="12" max="12" width="6.5" style="6" customWidth="1"/>
    <col min="13" max="13" width="5.875" style="6" customWidth="1"/>
    <col min="14" max="14" width="5.375" style="6" customWidth="1"/>
    <col min="15" max="15" width="6.5" style="6" customWidth="1"/>
    <col min="16" max="16" width="5.375" style="6" customWidth="1"/>
    <col min="17" max="17" width="6.625" style="6" customWidth="1"/>
    <col min="18" max="18" width="6.25" style="6" customWidth="1"/>
    <col min="19" max="19" width="5.375" style="6" customWidth="1"/>
    <col min="20" max="20" width="6.5" style="6" customWidth="1"/>
    <col min="21" max="21" width="0.75" style="6" customWidth="1"/>
    <col min="22" max="22" width="27.375" style="6" customWidth="1"/>
    <col min="23" max="23" width="2.625" style="6" hidden="1" customWidth="1"/>
    <col min="24" max="24" width="3.75" style="6" hidden="1" customWidth="1"/>
    <col min="25" max="25" width="6.125" style="6" hidden="1" customWidth="1"/>
    <col min="26" max="26" width="2.25" style="6" customWidth="1"/>
    <col min="27" max="27" width="4.125" style="6" customWidth="1"/>
    <col min="28" max="16384" width="9.125" style="6"/>
  </cols>
  <sheetData>
    <row r="1" spans="1:25" s="1" customFormat="1">
      <c r="B1" s="1" t="s">
        <v>235</v>
      </c>
      <c r="D1" s="2"/>
      <c r="E1" s="1" t="s">
        <v>245</v>
      </c>
    </row>
    <row r="2" spans="1:25" s="3" customFormat="1">
      <c r="B2" s="1" t="s">
        <v>236</v>
      </c>
      <c r="C2" s="1"/>
      <c r="D2" s="2"/>
      <c r="E2" s="1" t="s">
        <v>246</v>
      </c>
    </row>
    <row r="3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V3" s="15" t="s">
        <v>121</v>
      </c>
    </row>
    <row r="4" spans="1:25" ht="21.75" customHeight="1">
      <c r="A4" s="268" t="s">
        <v>13</v>
      </c>
      <c r="B4" s="268"/>
      <c r="C4" s="268"/>
      <c r="D4" s="268"/>
      <c r="E4" s="269"/>
      <c r="F4" s="285" t="s">
        <v>206</v>
      </c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7"/>
      <c r="R4" s="285" t="s">
        <v>247</v>
      </c>
      <c r="S4" s="286"/>
      <c r="T4" s="287"/>
      <c r="U4" s="267" t="s">
        <v>12</v>
      </c>
      <c r="V4" s="268"/>
    </row>
    <row r="5" spans="1:25" s="8" customFormat="1" ht="15.75" customHeight="1">
      <c r="A5" s="293"/>
      <c r="B5" s="293"/>
      <c r="C5" s="293"/>
      <c r="D5" s="293"/>
      <c r="E5" s="295"/>
      <c r="F5" s="279" t="s">
        <v>72</v>
      </c>
      <c r="G5" s="280"/>
      <c r="H5" s="281"/>
      <c r="I5" s="279" t="s">
        <v>73</v>
      </c>
      <c r="J5" s="280"/>
      <c r="K5" s="281"/>
      <c r="L5" s="279" t="s">
        <v>74</v>
      </c>
      <c r="M5" s="280"/>
      <c r="N5" s="281"/>
      <c r="O5" s="279" t="s">
        <v>71</v>
      </c>
      <c r="P5" s="280"/>
      <c r="Q5" s="281"/>
      <c r="R5" s="279" t="s">
        <v>72</v>
      </c>
      <c r="S5" s="290"/>
      <c r="T5" s="291"/>
      <c r="U5" s="292"/>
      <c r="V5" s="293"/>
      <c r="W5" s="77"/>
      <c r="X5" s="77"/>
      <c r="Y5" s="77"/>
    </row>
    <row r="6" spans="1:25" s="8" customFormat="1" ht="18" customHeight="1">
      <c r="A6" s="293"/>
      <c r="B6" s="293"/>
      <c r="C6" s="293"/>
      <c r="D6" s="293"/>
      <c r="E6" s="295"/>
      <c r="F6" s="282" t="s">
        <v>67</v>
      </c>
      <c r="G6" s="283"/>
      <c r="H6" s="284"/>
      <c r="I6" s="282" t="s">
        <v>68</v>
      </c>
      <c r="J6" s="283"/>
      <c r="K6" s="284"/>
      <c r="L6" s="282" t="s">
        <v>69</v>
      </c>
      <c r="M6" s="283"/>
      <c r="N6" s="284"/>
      <c r="O6" s="282" t="s">
        <v>70</v>
      </c>
      <c r="P6" s="283"/>
      <c r="Q6" s="284"/>
      <c r="R6" s="282" t="s">
        <v>67</v>
      </c>
      <c r="S6" s="283"/>
      <c r="T6" s="284"/>
      <c r="U6" s="292"/>
      <c r="V6" s="293"/>
      <c r="W6" s="78"/>
      <c r="X6" s="78"/>
      <c r="Y6" s="78"/>
    </row>
    <row r="7" spans="1:25" s="8" customFormat="1" ht="18.75" customHeight="1">
      <c r="A7" s="293"/>
      <c r="B7" s="293"/>
      <c r="C7" s="293"/>
      <c r="D7" s="293"/>
      <c r="E7" s="295"/>
      <c r="F7" s="113" t="s">
        <v>0</v>
      </c>
      <c r="G7" s="114" t="s">
        <v>1</v>
      </c>
      <c r="H7" s="115" t="s">
        <v>2</v>
      </c>
      <c r="I7" s="113" t="s">
        <v>0</v>
      </c>
      <c r="J7" s="114" t="s">
        <v>1</v>
      </c>
      <c r="K7" s="115" t="s">
        <v>2</v>
      </c>
      <c r="L7" s="113" t="s">
        <v>0</v>
      </c>
      <c r="M7" s="114" t="s">
        <v>1</v>
      </c>
      <c r="N7" s="115" t="s">
        <v>2</v>
      </c>
      <c r="O7" s="113" t="s">
        <v>0</v>
      </c>
      <c r="P7" s="114" t="s">
        <v>1</v>
      </c>
      <c r="Q7" s="115" t="s">
        <v>2</v>
      </c>
      <c r="R7" s="113" t="s">
        <v>0</v>
      </c>
      <c r="S7" s="114" t="s">
        <v>1</v>
      </c>
      <c r="T7" s="115" t="s">
        <v>2</v>
      </c>
      <c r="U7" s="292"/>
      <c r="V7" s="293"/>
      <c r="W7" s="78"/>
      <c r="X7" s="78"/>
      <c r="Y7" s="78"/>
    </row>
    <row r="8" spans="1:25" s="8" customFormat="1" ht="18.75" customHeight="1">
      <c r="A8" s="274"/>
      <c r="B8" s="274"/>
      <c r="C8" s="274"/>
      <c r="D8" s="274"/>
      <c r="E8" s="275"/>
      <c r="F8" s="116" t="s">
        <v>3</v>
      </c>
      <c r="G8" s="117" t="s">
        <v>4</v>
      </c>
      <c r="H8" s="118" t="s">
        <v>5</v>
      </c>
      <c r="I8" s="116" t="s">
        <v>3</v>
      </c>
      <c r="J8" s="117" t="s">
        <v>4</v>
      </c>
      <c r="K8" s="118" t="s">
        <v>5</v>
      </c>
      <c r="L8" s="116" t="s">
        <v>3</v>
      </c>
      <c r="M8" s="117" t="s">
        <v>4</v>
      </c>
      <c r="N8" s="118" t="s">
        <v>5</v>
      </c>
      <c r="O8" s="116" t="s">
        <v>3</v>
      </c>
      <c r="P8" s="117" t="s">
        <v>4</v>
      </c>
      <c r="Q8" s="118" t="s">
        <v>5</v>
      </c>
      <c r="R8" s="116" t="s">
        <v>3</v>
      </c>
      <c r="S8" s="117" t="s">
        <v>4</v>
      </c>
      <c r="T8" s="118" t="s">
        <v>5</v>
      </c>
      <c r="U8" s="273"/>
      <c r="V8" s="274"/>
      <c r="W8" s="40"/>
      <c r="X8" s="40"/>
      <c r="Y8" s="40"/>
    </row>
    <row r="9" spans="1:25" s="9" customFormat="1" ht="25.5" customHeight="1">
      <c r="A9" s="289" t="s">
        <v>93</v>
      </c>
      <c r="B9" s="289"/>
      <c r="C9" s="289"/>
      <c r="D9" s="289"/>
      <c r="E9" s="294"/>
      <c r="F9" s="180">
        <v>1244459.3500000001</v>
      </c>
      <c r="G9" s="180">
        <v>702946</v>
      </c>
      <c r="H9" s="180">
        <v>541512.82999999996</v>
      </c>
      <c r="I9" s="181">
        <v>1264250</v>
      </c>
      <c r="J9" s="180">
        <v>688457</v>
      </c>
      <c r="K9" s="182">
        <v>575793</v>
      </c>
      <c r="L9" s="180">
        <v>1361389</v>
      </c>
      <c r="M9" s="179">
        <v>736463</v>
      </c>
      <c r="N9" s="179">
        <v>624926</v>
      </c>
      <c r="O9" s="180">
        <v>1306822.97</v>
      </c>
      <c r="P9" s="180">
        <v>719729.98</v>
      </c>
      <c r="Q9" s="180">
        <v>587092.99</v>
      </c>
      <c r="R9" s="180"/>
      <c r="S9" s="180"/>
      <c r="T9" s="180"/>
      <c r="U9" s="288" t="s">
        <v>3</v>
      </c>
      <c r="V9" s="289"/>
      <c r="W9" s="21"/>
      <c r="X9" s="21"/>
      <c r="Y9" s="1"/>
    </row>
    <row r="10" spans="1:25" s="14" customFormat="1" ht="21.75" customHeight="1">
      <c r="F10" s="54"/>
      <c r="G10" s="54"/>
      <c r="H10" s="54"/>
      <c r="I10" s="55"/>
      <c r="J10" s="54"/>
      <c r="K10" s="33"/>
      <c r="L10" s="54"/>
      <c r="M10" s="53"/>
      <c r="N10" s="53"/>
      <c r="O10" s="54"/>
      <c r="P10" s="54"/>
      <c r="Q10" s="54"/>
      <c r="R10" s="54"/>
      <c r="S10" s="54"/>
      <c r="T10" s="54"/>
      <c r="V10" s="14" t="s">
        <v>181</v>
      </c>
    </row>
    <row r="11" spans="1:25" s="14" customFormat="1" ht="21.75" customHeight="1">
      <c r="A11" s="14" t="s">
        <v>173</v>
      </c>
      <c r="F11" s="240">
        <v>36036.14</v>
      </c>
      <c r="G11" s="240">
        <v>28440.48</v>
      </c>
      <c r="H11" s="183">
        <v>7595.66</v>
      </c>
      <c r="I11" s="241">
        <v>45374</v>
      </c>
      <c r="J11" s="240">
        <v>31834</v>
      </c>
      <c r="K11" s="242">
        <v>13540</v>
      </c>
      <c r="L11" s="240">
        <v>36411</v>
      </c>
      <c r="M11" s="239">
        <v>24775</v>
      </c>
      <c r="N11" s="239">
        <v>11636</v>
      </c>
      <c r="O11" s="240">
        <v>25540.799999999999</v>
      </c>
      <c r="P11" s="240">
        <v>20643.560000000001</v>
      </c>
      <c r="Q11" s="240">
        <v>4897.24</v>
      </c>
      <c r="R11" s="240"/>
      <c r="S11" s="240"/>
      <c r="T11" s="183"/>
      <c r="V11" s="14" t="s">
        <v>182</v>
      </c>
    </row>
    <row r="12" spans="1:25" s="14" customFormat="1" ht="21.75" customHeight="1">
      <c r="A12" s="14" t="s">
        <v>8</v>
      </c>
      <c r="F12" s="240">
        <v>58899.5</v>
      </c>
      <c r="G12" s="240">
        <v>22482.89</v>
      </c>
      <c r="H12" s="183">
        <v>36416.620000000003</v>
      </c>
      <c r="I12" s="241">
        <v>53102</v>
      </c>
      <c r="J12" s="240">
        <v>18515</v>
      </c>
      <c r="K12" s="242">
        <v>34587</v>
      </c>
      <c r="L12" s="240">
        <v>50072</v>
      </c>
      <c r="M12" s="239">
        <v>22765</v>
      </c>
      <c r="N12" s="239">
        <v>27307</v>
      </c>
      <c r="O12" s="240">
        <v>46193.19</v>
      </c>
      <c r="P12" s="240">
        <v>15399.07</v>
      </c>
      <c r="Q12" s="240">
        <v>30794.11</v>
      </c>
      <c r="R12" s="240"/>
      <c r="S12" s="240"/>
      <c r="T12" s="183"/>
      <c r="V12" s="14" t="s">
        <v>170</v>
      </c>
    </row>
    <row r="13" spans="1:25" s="14" customFormat="1" ht="21.75" customHeight="1">
      <c r="A13" s="14" t="s">
        <v>174</v>
      </c>
      <c r="F13" s="240"/>
      <c r="G13" s="240"/>
      <c r="H13" s="55"/>
      <c r="I13" s="241"/>
      <c r="J13" s="240"/>
      <c r="K13" s="242"/>
      <c r="L13" s="240"/>
      <c r="M13" s="239"/>
      <c r="N13" s="239"/>
      <c r="O13" s="240"/>
      <c r="P13" s="240"/>
      <c r="Q13" s="240"/>
      <c r="R13" s="240"/>
      <c r="S13" s="240"/>
      <c r="T13" s="55"/>
      <c r="V13" s="14" t="s">
        <v>183</v>
      </c>
    </row>
    <row r="14" spans="1:25" s="14" customFormat="1" ht="21.75" customHeight="1">
      <c r="B14" s="14" t="s">
        <v>175</v>
      </c>
      <c r="F14" s="240">
        <v>35829.230000000003</v>
      </c>
      <c r="G14" s="240">
        <v>20067.77</v>
      </c>
      <c r="H14" s="183">
        <v>15761.46</v>
      </c>
      <c r="I14" s="241">
        <v>34457</v>
      </c>
      <c r="J14" s="240">
        <v>14123</v>
      </c>
      <c r="K14" s="242">
        <v>20334</v>
      </c>
      <c r="L14" s="240">
        <v>41557</v>
      </c>
      <c r="M14" s="239">
        <v>17886</v>
      </c>
      <c r="N14" s="239">
        <v>23671</v>
      </c>
      <c r="O14" s="240">
        <v>29888.07</v>
      </c>
      <c r="P14" s="240">
        <v>17833.349999999999</v>
      </c>
      <c r="Q14" s="240">
        <v>12054.72</v>
      </c>
      <c r="R14" s="240"/>
      <c r="S14" s="240"/>
      <c r="T14" s="183"/>
      <c r="V14" s="14" t="s">
        <v>184</v>
      </c>
    </row>
    <row r="15" spans="1:25" s="14" customFormat="1" ht="21.75" customHeight="1">
      <c r="A15" s="14" t="s">
        <v>9</v>
      </c>
      <c r="F15" s="240">
        <v>34859.339999999997</v>
      </c>
      <c r="G15" s="240">
        <v>7256.26</v>
      </c>
      <c r="H15" s="183">
        <v>27603.08</v>
      </c>
      <c r="I15" s="241">
        <v>31681</v>
      </c>
      <c r="J15" s="240">
        <v>9951</v>
      </c>
      <c r="K15" s="242">
        <v>21730</v>
      </c>
      <c r="L15" s="240">
        <v>33030</v>
      </c>
      <c r="M15" s="239">
        <v>7437</v>
      </c>
      <c r="N15" s="239">
        <v>25593</v>
      </c>
      <c r="O15" s="240">
        <v>31538.38</v>
      </c>
      <c r="P15" s="240">
        <v>6974.56</v>
      </c>
      <c r="Q15" s="240">
        <v>24563.83</v>
      </c>
      <c r="R15" s="240"/>
      <c r="S15" s="240"/>
      <c r="T15" s="183"/>
      <c r="V15" s="14" t="s">
        <v>171</v>
      </c>
    </row>
    <row r="16" spans="1:25" s="14" customFormat="1" ht="21.75" customHeight="1">
      <c r="A16" s="14" t="s">
        <v>176</v>
      </c>
      <c r="F16" s="240"/>
      <c r="G16" s="240"/>
      <c r="H16" s="55"/>
      <c r="I16" s="241"/>
      <c r="J16" s="240"/>
      <c r="K16" s="242"/>
      <c r="L16" s="240"/>
      <c r="M16" s="239"/>
      <c r="N16" s="239"/>
      <c r="O16" s="240"/>
      <c r="P16" s="240"/>
      <c r="Q16" s="240"/>
      <c r="R16" s="240"/>
      <c r="S16" s="240"/>
      <c r="T16" s="55"/>
      <c r="V16" s="14" t="s">
        <v>207</v>
      </c>
    </row>
    <row r="17" spans="1:25" s="14" customFormat="1" ht="21.75" customHeight="1">
      <c r="F17" s="240">
        <v>264189</v>
      </c>
      <c r="G17" s="240">
        <v>111730.77</v>
      </c>
      <c r="H17" s="183">
        <v>152457.54</v>
      </c>
      <c r="I17" s="241">
        <v>256374</v>
      </c>
      <c r="J17" s="240">
        <v>93515</v>
      </c>
      <c r="K17" s="242">
        <v>162859</v>
      </c>
      <c r="L17" s="240">
        <v>264756</v>
      </c>
      <c r="M17" s="239">
        <v>102501</v>
      </c>
      <c r="N17" s="239">
        <v>162255</v>
      </c>
      <c r="O17" s="240">
        <v>261399.23</v>
      </c>
      <c r="P17" s="240">
        <v>98031.98</v>
      </c>
      <c r="Q17" s="240">
        <v>163367.25</v>
      </c>
      <c r="R17" s="240"/>
      <c r="S17" s="240"/>
      <c r="T17" s="183"/>
      <c r="V17" s="14" t="s">
        <v>185</v>
      </c>
    </row>
    <row r="18" spans="1:25" s="14" customFormat="1" ht="21.75" customHeight="1">
      <c r="A18" s="14" t="s">
        <v>177</v>
      </c>
      <c r="F18" s="240">
        <v>275348.95</v>
      </c>
      <c r="G18" s="240">
        <v>173155.78</v>
      </c>
      <c r="H18" s="183">
        <v>102193.17</v>
      </c>
      <c r="I18" s="241">
        <v>387080</v>
      </c>
      <c r="J18" s="240">
        <v>232950</v>
      </c>
      <c r="K18" s="242">
        <v>154130</v>
      </c>
      <c r="L18" s="240">
        <v>476749</v>
      </c>
      <c r="M18" s="239">
        <v>264844</v>
      </c>
      <c r="N18" s="239">
        <v>211905</v>
      </c>
      <c r="O18" s="240">
        <v>431531.51</v>
      </c>
      <c r="P18" s="240">
        <v>260018.55</v>
      </c>
      <c r="Q18" s="240">
        <v>171512.95999999999</v>
      </c>
      <c r="R18" s="240"/>
      <c r="S18" s="240"/>
      <c r="T18" s="183"/>
      <c r="V18" s="14" t="s">
        <v>186</v>
      </c>
    </row>
    <row r="19" spans="1:25" s="14" customFormat="1" ht="21.75" customHeight="1">
      <c r="A19" s="14" t="s">
        <v>178</v>
      </c>
      <c r="F19" s="240">
        <v>140215</v>
      </c>
      <c r="G19" s="240">
        <v>99524.28</v>
      </c>
      <c r="H19" s="183">
        <v>40691.31</v>
      </c>
      <c r="I19" s="241">
        <v>139510</v>
      </c>
      <c r="J19" s="240">
        <v>105996</v>
      </c>
      <c r="K19" s="242">
        <v>33514</v>
      </c>
      <c r="L19" s="240">
        <v>155591</v>
      </c>
      <c r="M19" s="239">
        <v>115669</v>
      </c>
      <c r="N19" s="239">
        <v>39922</v>
      </c>
      <c r="O19" s="240">
        <v>179037.4</v>
      </c>
      <c r="P19" s="240">
        <v>128639.26</v>
      </c>
      <c r="Q19" s="240">
        <v>50398.14</v>
      </c>
      <c r="R19" s="240"/>
      <c r="S19" s="240"/>
      <c r="T19" s="183"/>
      <c r="V19" s="14" t="s">
        <v>187</v>
      </c>
    </row>
    <row r="20" spans="1:25" s="14" customFormat="1" ht="21.75" customHeight="1">
      <c r="A20" s="14" t="s">
        <v>179</v>
      </c>
      <c r="F20" s="240"/>
      <c r="G20" s="240"/>
      <c r="H20" s="183"/>
      <c r="I20" s="241"/>
      <c r="J20" s="240"/>
      <c r="K20" s="242"/>
      <c r="L20" s="240"/>
      <c r="M20" s="239"/>
      <c r="N20" s="239"/>
      <c r="O20" s="240"/>
      <c r="P20" s="240"/>
      <c r="Q20" s="240"/>
      <c r="R20" s="240"/>
      <c r="S20" s="240"/>
      <c r="T20" s="183"/>
      <c r="V20" s="14" t="s">
        <v>188</v>
      </c>
    </row>
    <row r="21" spans="1:25" s="14" customFormat="1" ht="21.75" customHeight="1">
      <c r="B21" s="14" t="s">
        <v>10</v>
      </c>
      <c r="F21" s="240">
        <v>153368.39000000001</v>
      </c>
      <c r="G21" s="240">
        <v>94526</v>
      </c>
      <c r="H21" s="183">
        <v>58841.82</v>
      </c>
      <c r="I21" s="241">
        <v>120836</v>
      </c>
      <c r="J21" s="240">
        <v>67434</v>
      </c>
      <c r="K21" s="242">
        <v>53402</v>
      </c>
      <c r="L21" s="240">
        <v>125599</v>
      </c>
      <c r="M21" s="239">
        <v>78100</v>
      </c>
      <c r="N21" s="239">
        <v>47499</v>
      </c>
      <c r="O21" s="240">
        <v>108149.58</v>
      </c>
      <c r="P21" s="240">
        <v>61291.87</v>
      </c>
      <c r="Q21" s="240">
        <v>46857.71</v>
      </c>
      <c r="R21" s="240"/>
      <c r="S21" s="240"/>
      <c r="T21" s="183"/>
      <c r="V21" s="14" t="s">
        <v>189</v>
      </c>
    </row>
    <row r="22" spans="1:25" s="14" customFormat="1" ht="21.75" customHeight="1">
      <c r="A22" s="14" t="s">
        <v>180</v>
      </c>
      <c r="F22" s="240">
        <v>245713.9</v>
      </c>
      <c r="G22" s="240">
        <v>145761.73000000001</v>
      </c>
      <c r="H22" s="183">
        <v>99952.17</v>
      </c>
      <c r="I22" s="241">
        <v>195836</v>
      </c>
      <c r="J22" s="240">
        <v>114139</v>
      </c>
      <c r="K22" s="242">
        <v>81697</v>
      </c>
      <c r="L22" s="240">
        <v>177624</v>
      </c>
      <c r="M22" s="239">
        <v>102486</v>
      </c>
      <c r="N22" s="239">
        <v>75138</v>
      </c>
      <c r="O22" s="240">
        <v>193544.82</v>
      </c>
      <c r="P22" s="240">
        <v>110897.77</v>
      </c>
      <c r="Q22" s="240">
        <v>82647.039999999994</v>
      </c>
      <c r="R22" s="240"/>
      <c r="S22" s="240"/>
      <c r="T22" s="183"/>
      <c r="V22" s="14" t="s">
        <v>190</v>
      </c>
    </row>
    <row r="23" spans="1:25" s="14" customFormat="1" ht="21.75" customHeight="1">
      <c r="A23" s="14" t="s">
        <v>11</v>
      </c>
      <c r="F23" s="216" t="s">
        <v>209</v>
      </c>
      <c r="G23" s="216" t="s">
        <v>209</v>
      </c>
      <c r="H23" s="216" t="s">
        <v>209</v>
      </c>
      <c r="I23" s="217" t="s">
        <v>209</v>
      </c>
      <c r="J23" s="216" t="s">
        <v>209</v>
      </c>
      <c r="K23" s="218" t="s">
        <v>209</v>
      </c>
      <c r="L23" s="216" t="s">
        <v>209</v>
      </c>
      <c r="M23" s="215" t="s">
        <v>209</v>
      </c>
      <c r="N23" s="215" t="s">
        <v>209</v>
      </c>
      <c r="O23" s="216" t="s">
        <v>209</v>
      </c>
      <c r="P23" s="216" t="s">
        <v>209</v>
      </c>
      <c r="Q23" s="216" t="s">
        <v>209</v>
      </c>
      <c r="R23" s="216"/>
      <c r="S23" s="216"/>
      <c r="T23" s="216"/>
      <c r="V23" s="14" t="s">
        <v>191</v>
      </c>
    </row>
    <row r="24" spans="1:25" s="8" customFormat="1" ht="3" customHeight="1">
      <c r="A24" s="10"/>
      <c r="B24" s="10"/>
      <c r="C24" s="10"/>
      <c r="D24" s="10"/>
      <c r="E24" s="10"/>
      <c r="F24" s="13"/>
      <c r="G24" s="11"/>
      <c r="H24" s="12"/>
      <c r="I24" s="12"/>
      <c r="J24" s="11"/>
      <c r="K24" s="10"/>
      <c r="L24" s="11"/>
      <c r="M24" s="13"/>
      <c r="N24" s="13"/>
      <c r="O24" s="11"/>
      <c r="P24" s="11"/>
      <c r="Q24" s="11"/>
      <c r="R24" s="11"/>
      <c r="S24" s="11"/>
      <c r="T24" s="12"/>
      <c r="U24" s="10"/>
      <c r="V24" s="10"/>
      <c r="W24" s="7"/>
      <c r="X24" s="7"/>
      <c r="Y24" s="7"/>
    </row>
    <row r="25" spans="1:25" s="8" customFormat="1" ht="3" customHeight="1">
      <c r="W25" s="7"/>
      <c r="X25" s="7"/>
      <c r="Y25" s="7"/>
    </row>
    <row r="26" spans="1:25" s="42" customFormat="1" ht="14.25" customHeight="1">
      <c r="A26" s="159"/>
      <c r="B26" s="158" t="s">
        <v>61</v>
      </c>
      <c r="C26" s="154"/>
      <c r="D26" s="158" t="s">
        <v>211</v>
      </c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</row>
    <row r="27" spans="1:25" s="235" customFormat="1" ht="27" customHeight="1">
      <c r="A27" s="231"/>
      <c r="B27" s="232" t="s">
        <v>62</v>
      </c>
      <c r="C27" s="233"/>
      <c r="D27" s="234" t="s">
        <v>212</v>
      </c>
      <c r="E27" s="233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</row>
  </sheetData>
  <mergeCells count="16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</mergeCells>
  <phoneticPr fontId="2" type="noConversion"/>
  <pageMargins left="0.35433070866141736" right="0" top="0.78740157480314965" bottom="0.39370078740157483" header="0.51181102362204722" footer="0.11811023622047245"/>
  <pageSetup paperSize="9" scale="95" orientation="landscape" horizontalDpi="4294967292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15</vt:i4>
      </vt:variant>
    </vt:vector>
  </HeadingPairs>
  <TitlesOfParts>
    <vt:vector size="15" baseType="lpstr">
      <vt:lpstr>ตารางที่1ไตรมาส 4พ.ศ.2560 </vt:lpstr>
      <vt:lpstr>ตารางที่2ไตรมาส 4</vt:lpstr>
      <vt:lpstr>ตารางที่3ไตรมาส 4พ.ศ. 2560 </vt:lpstr>
      <vt:lpstr>ตารางที่4ไตรมาส 4 พ.ศ. 2560 </vt:lpstr>
      <vt:lpstr>ตารางที่5ไตรมาส4 พ.ศ.2560</vt:lpstr>
      <vt:lpstr>ตารางที่6ไตรมาส4 พ.ศ.2560</vt:lpstr>
      <vt:lpstr>ตารางที่7ไตรมาส 4 พ.ศ. 2560 </vt:lpstr>
      <vt:lpstr>T-2.2</vt:lpstr>
      <vt:lpstr>T-2.3</vt:lpstr>
      <vt:lpstr>T-2.4</vt:lpstr>
      <vt:lpstr>T-2.5</vt:lpstr>
      <vt:lpstr>T-2.6</vt:lpstr>
      <vt:lpstr>T-2.7</vt:lpstr>
      <vt:lpstr>T-2.8</vt:lpstr>
      <vt:lpstr>Sheet8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 7 V.3</cp:lastModifiedBy>
  <cp:lastPrinted>2018-03-15T09:46:14Z</cp:lastPrinted>
  <dcterms:created xsi:type="dcterms:W3CDTF">2004-08-16T17:13:42Z</dcterms:created>
  <dcterms:modified xsi:type="dcterms:W3CDTF">2018-03-15T09:48:30Z</dcterms:modified>
</cp:coreProperties>
</file>