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7.4" sheetId="1" r:id="rId1"/>
  </sheets>
  <definedNames>
    <definedName name="_xlnm.Print_Area" localSheetId="0">'T-7.4'!$A$1:$U$26</definedName>
  </definedNames>
  <calcPr calcId="125725"/>
</workbook>
</file>

<file path=xl/calcChain.xml><?xml version="1.0" encoding="utf-8"?>
<calcChain xmlns="http://schemas.openxmlformats.org/spreadsheetml/2006/main">
  <c r="S18" i="1"/>
  <c r="R18"/>
  <c r="S17"/>
  <c r="R17"/>
  <c r="S16"/>
  <c r="R16"/>
  <c r="S15"/>
  <c r="S14" s="1"/>
  <c r="R15"/>
  <c r="R14"/>
  <c r="Q12"/>
  <c r="AB11"/>
  <c r="Y16" s="1"/>
  <c r="Q11"/>
  <c r="Q10"/>
  <c r="AB9"/>
  <c r="Y14" s="1"/>
  <c r="Q9"/>
  <c r="S8"/>
  <c r="R8"/>
  <c r="Q8" s="1"/>
  <c r="P8"/>
  <c r="O8"/>
  <c r="N8"/>
  <c r="AB7"/>
  <c r="AB12" s="1"/>
  <c r="Y17" s="1"/>
  <c r="AA7"/>
  <c r="AA12" s="1"/>
  <c r="X17" s="1"/>
  <c r="Z7"/>
  <c r="Z12" s="1"/>
  <c r="W17" s="1"/>
  <c r="Q14" l="1"/>
  <c r="AA9"/>
  <c r="X14" s="1"/>
  <c r="AA11"/>
  <c r="X16" s="1"/>
  <c r="Z9"/>
  <c r="W14" s="1"/>
  <c r="Z11"/>
  <c r="W16" s="1"/>
  <c r="AB10"/>
  <c r="Y15" s="1"/>
  <c r="Y13" s="1"/>
  <c r="AA10"/>
  <c r="X15" s="1"/>
  <c r="Z10"/>
  <c r="W15" s="1"/>
  <c r="X13" l="1"/>
  <c r="W13"/>
</calcChain>
</file>

<file path=xl/sharedStrings.xml><?xml version="1.0" encoding="utf-8"?>
<sst xmlns="http://schemas.openxmlformats.org/spreadsheetml/2006/main" count="78" uniqueCount="49">
  <si>
    <t>ตาราง</t>
  </si>
  <si>
    <t>ครู จำแนกตามเพศและวุฒิการศึกษา และนักเรียน จำแนกตามเพศและระดับการศึกษา พ.ศ. 2556 - 2560</t>
  </si>
  <si>
    <t>Table</t>
  </si>
  <si>
    <t>Teacher by Sex and Qualification and Student by Sex and Level of Education: 2013 - 2017</t>
  </si>
  <si>
    <t>2556 (2013)</t>
  </si>
  <si>
    <t>2557 (2014)</t>
  </si>
  <si>
    <t>2558 (2015)</t>
  </si>
  <si>
    <t>2559 (2016)</t>
  </si>
  <si>
    <t>2560 (2017)</t>
  </si>
  <si>
    <t>Level of education</t>
  </si>
  <si>
    <t>ระดับการศึกษา</t>
  </si>
  <si>
    <t>รวม</t>
  </si>
  <si>
    <t>ชาย</t>
  </si>
  <si>
    <t>หญิง</t>
  </si>
  <si>
    <t>Total</t>
  </si>
  <si>
    <t>Male</t>
  </si>
  <si>
    <t>Female</t>
  </si>
  <si>
    <t>ครู  Teacher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</si>
  <si>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</si>
  <si>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</si>
  <si>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</si>
  <si>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</si>
  <si>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</si>
  <si>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</si>
  <si>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</si>
  <si>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</si>
  <si>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</si>
  <si>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Lower than Diploma</t>
  </si>
  <si>
    <t>นักเรียน  Student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</si>
  <si>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</si>
  <si>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</si>
  <si>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</si>
  <si>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</si>
  <si>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</si>
  <si>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</si>
  <si>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</si>
  <si>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</si>
  <si>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   1/     รวมมหาวิทยาลัยราชภัฏ (โรงเรียนสาธิตมหาวิทยาลัยราชภัฏ)</t>
  </si>
  <si>
    <t xml:space="preserve">       1/   Including  Rajabhat University (demonstration Rajabhat University),</t>
  </si>
  <si>
    <t xml:space="preserve">    สำนักงานตำรวจแห่งชาติ (โรงเรียนตำรวจตระเวนชายแดน)</t>
  </si>
  <si>
    <t xml:space="preserve">             Royal Thai Police (The Border Patrol Police School)</t>
  </si>
  <si>
    <t xml:space="preserve">     ที่มา:    สำนักงานเขตพื้นที่การศึกษาประถมศึกษาสุรินทร์  เขต 1, 2 และ 3</t>
  </si>
  <si>
    <t>Source:  Surin Primary Educational Service Area Office, Area 1, 2 and 3</t>
  </si>
  <si>
    <t xml:space="preserve">                สำนักงานเขตพื้นที่การศึกษามัธยมศึกษาเขต 33  สุรินทร์ </t>
  </si>
  <si>
    <t xml:space="preserve">             Surin Secondary Educational Service Area Office, Area 33 </t>
  </si>
  <si>
    <t xml:space="preserve">                กรมส่งเสริมการปกครองส่วนท้องถิ่น</t>
  </si>
  <si>
    <t xml:space="preserve">             Department of Local Administration</t>
  </si>
  <si>
    <t xml:space="preserve">                สำนักงานศึกษาธิการจังหวัดสุรินทร์</t>
  </si>
  <si>
    <t xml:space="preserve">             Surin Provincial Education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</si>
</sst>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12">
    <font>
      <sz val="14"/>
      <name val="Cordia New"/>
      <charset val="222"/>
    </font>
    <font>
      <b/>
      <sz val="14"/>
      <name val="TH SarabunPSK"/>
      <family val="2"/>
    </font>
    <font>
      <b/>
      <sz val="14"/>
      <color theme="0"/>
      <name val="TH SarabunPSK"/>
      <family val="2"/>
    </font>
    <font>
      <b/>
      <sz val="13"/>
      <name val="TH SarabunPSK"/>
      <family val="2"/>
    </font>
    <font>
      <b/>
      <sz val="13"/>
      <color theme="0"/>
      <name val="TH SarabunPSK"/>
      <family val="2"/>
    </font>
    <font>
      <sz val="14"/>
      <name val="TH SarabunPSK"/>
      <family val="2"/>
    </font>
    <font>
      <sz val="14"/>
      <color theme="0"/>
      <name val="TH SarabunPSK"/>
      <family val="2"/>
    </font>
    <font>
      <sz val="12"/>
      <name val="TH SarabunPSK"/>
      <family val="2"/>
    </font>
    <font>
      <sz val="12"/>
      <color theme="0"/>
      <name val="TH SarabunPSK"/>
      <family val="2"/>
    </font>
    <font>
      <sz val="13"/>
      <name val="TH SarabunPSK"/>
      <family val="2"/>
    </font>
    <font>
      <sz val="13"/>
      <color theme="0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9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left"/>
    </xf>
    <xf numFmtId="0" fontId="10" fillId="0" borderId="0" xfId="0" applyFont="1" applyBorder="1"/>
    <xf numFmtId="187" fontId="10" fillId="0" borderId="0" xfId="0" applyNumberFormat="1" applyFont="1" applyBorder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188" fontId="3" fillId="0" borderId="13" xfId="1" applyNumberFormat="1" applyFont="1" applyBorder="1" applyAlignment="1">
      <alignment horizontal="right"/>
    </xf>
    <xf numFmtId="3" fontId="3" fillId="0" borderId="0" xfId="0" applyNumberFormat="1" applyFont="1"/>
    <xf numFmtId="3" fontId="3" fillId="0" borderId="8" xfId="0" applyNumberFormat="1" applyFont="1" applyBorder="1"/>
    <xf numFmtId="3" fontId="3" fillId="0" borderId="13" xfId="0" applyNumberFormat="1" applyFont="1" applyBorder="1"/>
    <xf numFmtId="0" fontId="3" fillId="0" borderId="8" xfId="0" applyFont="1" applyBorder="1" applyAlignment="1">
      <alignment horizontal="center"/>
    </xf>
    <xf numFmtId="188" fontId="10" fillId="0" borderId="0" xfId="1" applyNumberFormat="1" applyFont="1" applyBorder="1"/>
    <xf numFmtId="0" fontId="9" fillId="0" borderId="0" xfId="0" applyFont="1" applyAlignment="1">
      <alignment horizontal="left"/>
    </xf>
    <xf numFmtId="3" fontId="9" fillId="0" borderId="13" xfId="0" applyNumberFormat="1" applyFont="1" applyBorder="1" applyAlignment="1">
      <alignment horizontal="right"/>
    </xf>
    <xf numFmtId="188" fontId="9" fillId="0" borderId="13" xfId="1" applyNumberFormat="1" applyFont="1" applyBorder="1" applyAlignment="1">
      <alignment horizontal="right"/>
    </xf>
    <xf numFmtId="3" fontId="9" fillId="0" borderId="13" xfId="0" applyNumberFormat="1" applyFont="1" applyBorder="1"/>
    <xf numFmtId="1" fontId="10" fillId="0" borderId="0" xfId="0" applyNumberFormat="1" applyFont="1" applyBorder="1"/>
    <xf numFmtId="0" fontId="9" fillId="0" borderId="0" xfId="0" applyFont="1" applyAlignment="1"/>
    <xf numFmtId="0" fontId="9" fillId="0" borderId="6" xfId="0" applyFont="1" applyBorder="1" applyAlignment="1"/>
    <xf numFmtId="3" fontId="9" fillId="0" borderId="8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188" fontId="9" fillId="0" borderId="8" xfId="1" applyNumberFormat="1" applyFont="1" applyBorder="1" applyAlignment="1">
      <alignment horizontal="right"/>
    </xf>
    <xf numFmtId="3" fontId="9" fillId="0" borderId="8" xfId="0" applyNumberFormat="1" applyFont="1" applyBorder="1"/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88" fontId="10" fillId="0" borderId="0" xfId="0" applyNumberFormat="1" applyFont="1" applyBorder="1"/>
    <xf numFmtId="0" fontId="3" fillId="0" borderId="0" xfId="0" applyFont="1" applyAlignment="1">
      <alignment horizontal="center" vertical="center"/>
    </xf>
    <xf numFmtId="3" fontId="3" fillId="0" borderId="8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88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3" fontId="9" fillId="0" borderId="8" xfId="0" applyNumberFormat="1" applyFont="1" applyBorder="1" applyAlignment="1">
      <alignment horizontal="right" vertical="center"/>
    </xf>
    <xf numFmtId="3" fontId="9" fillId="0" borderId="13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88" fontId="9" fillId="2" borderId="13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3" fontId="9" fillId="0" borderId="8" xfId="0" applyNumberFormat="1" applyFont="1" applyBorder="1" applyAlignment="1">
      <alignment vertical="center"/>
    </xf>
    <xf numFmtId="3" fontId="9" fillId="0" borderId="13" xfId="0" applyNumberFormat="1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5" fillId="0" borderId="13" xfId="0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</cellXfs>
  <cellStyles count="5">
    <cellStyle name="Comma 2" xfId="2"/>
    <cellStyle name="Normal 2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AD26"/>
  <sheetViews>
    <sheetView showGridLines="0" tabSelected="1" view="pageBreakPreview" topLeftCell="A13" zoomScale="90" zoomScaleNormal="100" zoomScaleSheetLayoutView="90" workbookViewId="0">
      <selection activeCell="H16" sqref="H16"/>
    </sheetView>
  </sheetViews>
  <sheetFormatPr defaultColWidth="9.09765625" defaultRowHeight="18.75"/>
  <cols>
    <col min="1" max="1" width="0.8984375" style="9" customWidth="1"/>
    <col min="2" max="2" width="5.8984375" style="9" customWidth="1"/>
    <col min="3" max="3" width="4.8984375" style="9" customWidth="1"/>
    <col min="4" max="4" width="10.296875" style="9" customWidth="1"/>
    <col min="5" max="6" width="7" style="9" customWidth="1"/>
    <col min="7" max="7" width="8" style="9" customWidth="1"/>
    <col min="8" max="9" width="7" style="9" customWidth="1"/>
    <col min="10" max="11" width="8" style="9" customWidth="1"/>
    <col min="12" max="13" width="7" style="9" customWidth="1"/>
    <col min="14" max="14" width="8" style="9" customWidth="1"/>
    <col min="15" max="15" width="7" style="9" customWidth="1"/>
    <col min="16" max="16" width="7.8984375" style="9" customWidth="1"/>
    <col min="17" max="19" width="7" style="9" customWidth="1"/>
    <col min="20" max="20" width="19.3984375" style="8" customWidth="1"/>
    <col min="21" max="21" width="2.296875" style="9" customWidth="1"/>
    <col min="22" max="22" width="5.3984375" style="9" customWidth="1"/>
    <col min="23" max="30" width="9.09765625" style="10"/>
    <col min="31" max="16384" width="9.09765625" style="9"/>
  </cols>
  <sheetData>
    <row r="1" spans="1:30" s="1" customFormat="1">
      <c r="B1" s="1" t="s">
        <v>0</v>
      </c>
      <c r="C1" s="2">
        <v>7.4</v>
      </c>
      <c r="D1" s="1" t="s">
        <v>1</v>
      </c>
      <c r="T1" s="3"/>
      <c r="W1" s="4"/>
      <c r="X1" s="4"/>
      <c r="Y1" s="4"/>
      <c r="Z1" s="4"/>
      <c r="AA1" s="4"/>
      <c r="AB1" s="4"/>
      <c r="AC1" s="4"/>
      <c r="AD1" s="4"/>
    </row>
    <row r="2" spans="1:30" s="5" customFormat="1">
      <c r="B2" s="1" t="s">
        <v>2</v>
      </c>
      <c r="C2" s="2">
        <v>7.4</v>
      </c>
      <c r="D2" s="1" t="s">
        <v>3</v>
      </c>
      <c r="E2" s="1"/>
      <c r="T2" s="6"/>
      <c r="W2" s="7"/>
      <c r="X2" s="7"/>
      <c r="Y2" s="7"/>
      <c r="Z2" s="7"/>
      <c r="AA2" s="7"/>
      <c r="AB2" s="7"/>
      <c r="AC2" s="7"/>
      <c r="AD2" s="7"/>
    </row>
    <row r="3" spans="1:30" ht="6" customHeight="1">
      <c r="A3" s="8"/>
      <c r="B3" s="8"/>
      <c r="C3" s="8"/>
      <c r="D3" s="8"/>
      <c r="E3" s="8"/>
      <c r="F3" s="8"/>
      <c r="G3" s="8"/>
      <c r="H3" s="8"/>
      <c r="I3" s="8"/>
      <c r="J3" s="8"/>
    </row>
    <row r="4" spans="1:30" s="16" customFormat="1" ht="21" customHeight="1">
      <c r="A4" s="11"/>
      <c r="B4" s="11"/>
      <c r="C4" s="11"/>
      <c r="D4" s="11"/>
      <c r="E4" s="12" t="s">
        <v>4</v>
      </c>
      <c r="F4" s="13"/>
      <c r="G4" s="14"/>
      <c r="H4" s="12" t="s">
        <v>5</v>
      </c>
      <c r="I4" s="13"/>
      <c r="J4" s="14"/>
      <c r="K4" s="12" t="s">
        <v>6</v>
      </c>
      <c r="L4" s="13"/>
      <c r="M4" s="14"/>
      <c r="N4" s="12" t="s">
        <v>7</v>
      </c>
      <c r="O4" s="13"/>
      <c r="P4" s="13"/>
      <c r="Q4" s="12" t="s">
        <v>8</v>
      </c>
      <c r="R4" s="13"/>
      <c r="S4" s="13"/>
      <c r="T4" s="15" t="s">
        <v>9</v>
      </c>
      <c r="W4" s="17"/>
      <c r="X4" s="17"/>
      <c r="Y4" s="17"/>
      <c r="Z4" s="17"/>
      <c r="AA4" s="17"/>
      <c r="AB4" s="17"/>
      <c r="AC4" s="17"/>
      <c r="AD4" s="17"/>
    </row>
    <row r="5" spans="1:30" s="16" customFormat="1" ht="21" customHeight="1">
      <c r="A5" s="18" t="s">
        <v>10</v>
      </c>
      <c r="B5" s="18"/>
      <c r="C5" s="18"/>
      <c r="D5" s="19"/>
      <c r="E5" s="20" t="s">
        <v>11</v>
      </c>
      <c r="F5" s="20" t="s">
        <v>12</v>
      </c>
      <c r="G5" s="21" t="s">
        <v>13</v>
      </c>
      <c r="H5" s="20" t="s">
        <v>11</v>
      </c>
      <c r="I5" s="20" t="s">
        <v>12</v>
      </c>
      <c r="J5" s="21" t="s">
        <v>13</v>
      </c>
      <c r="K5" s="20" t="s">
        <v>11</v>
      </c>
      <c r="L5" s="20" t="s">
        <v>12</v>
      </c>
      <c r="M5" s="21" t="s">
        <v>13</v>
      </c>
      <c r="N5" s="20" t="s">
        <v>11</v>
      </c>
      <c r="O5" s="20" t="s">
        <v>12</v>
      </c>
      <c r="P5" s="21" t="s">
        <v>13</v>
      </c>
      <c r="Q5" s="20" t="s">
        <v>11</v>
      </c>
      <c r="R5" s="20" t="s">
        <v>12</v>
      </c>
      <c r="S5" s="21" t="s">
        <v>13</v>
      </c>
      <c r="T5" s="22"/>
      <c r="W5" s="17"/>
      <c r="X5" s="17"/>
      <c r="Y5" s="17"/>
      <c r="Z5" s="17"/>
      <c r="AA5" s="17"/>
      <c r="AB5" s="17"/>
      <c r="AC5" s="17"/>
      <c r="AD5" s="17"/>
    </row>
    <row r="6" spans="1:30" s="16" customFormat="1" ht="21" customHeight="1">
      <c r="A6" s="23"/>
      <c r="B6" s="23"/>
      <c r="C6" s="23"/>
      <c r="D6" s="23"/>
      <c r="E6" s="24" t="s">
        <v>14</v>
      </c>
      <c r="F6" s="24" t="s">
        <v>15</v>
      </c>
      <c r="G6" s="25" t="s">
        <v>16</v>
      </c>
      <c r="H6" s="24" t="s">
        <v>14</v>
      </c>
      <c r="I6" s="24" t="s">
        <v>15</v>
      </c>
      <c r="J6" s="25" t="s">
        <v>16</v>
      </c>
      <c r="K6" s="24" t="s">
        <v>14</v>
      </c>
      <c r="L6" s="24" t="s">
        <v>15</v>
      </c>
      <c r="M6" s="25" t="s">
        <v>16</v>
      </c>
      <c r="N6" s="24" t="s">
        <v>14</v>
      </c>
      <c r="O6" s="24" t="s">
        <v>15</v>
      </c>
      <c r="P6" s="25" t="s">
        <v>16</v>
      </c>
      <c r="Q6" s="24" t="s">
        <v>14</v>
      </c>
      <c r="R6" s="24" t="s">
        <v>15</v>
      </c>
      <c r="S6" s="25" t="s">
        <v>16</v>
      </c>
      <c r="T6" s="26"/>
      <c r="W6" s="27" t="s">
        <v>11</v>
      </c>
      <c r="X6" s="27" t="s">
        <v>12</v>
      </c>
      <c r="Y6" s="27" t="s">
        <v>13</v>
      </c>
      <c r="Z6" s="17"/>
      <c r="AA6" s="17"/>
      <c r="AB6" s="17"/>
      <c r="AC6" s="17"/>
      <c r="AD6" s="17"/>
    </row>
    <row r="7" spans="1:30" s="28" customFormat="1" ht="30.75" customHeight="1">
      <c r="E7" s="29" t="s">
        <v>17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1"/>
      <c r="T7" s="32"/>
      <c r="W7" s="33"/>
      <c r="X7" s="33"/>
      <c r="Y7" s="33"/>
      <c r="Z7" s="34">
        <f>(Z8-W8)*100/W8</f>
        <v>25.568477694844645</v>
      </c>
      <c r="AA7" s="34">
        <f>(AA8-X8)*100/X8</f>
        <v>13.412091730368312</v>
      </c>
      <c r="AB7" s="34">
        <f>(AB8-Y8)*100/Y8</f>
        <v>32.852185981956971</v>
      </c>
      <c r="AC7" s="33"/>
      <c r="AD7" s="33"/>
    </row>
    <row r="8" spans="1:30" s="28" customFormat="1" ht="28.5" customHeight="1">
      <c r="A8" s="35" t="s">
        <v>18</v>
      </c>
      <c r="B8" s="35"/>
      <c r="C8" s="35"/>
      <c r="D8" s="36"/>
      <c r="E8" s="37">
        <v>11537</v>
      </c>
      <c r="F8" s="37">
        <v>4482</v>
      </c>
      <c r="G8" s="38">
        <v>7055</v>
      </c>
      <c r="H8" s="39">
        <v>11515</v>
      </c>
      <c r="I8" s="37">
        <v>4311</v>
      </c>
      <c r="J8" s="38">
        <v>7204</v>
      </c>
      <c r="K8" s="39">
        <v>11278</v>
      </c>
      <c r="L8" s="37">
        <v>4151</v>
      </c>
      <c r="M8" s="38">
        <v>7127</v>
      </c>
      <c r="N8" s="40">
        <f>SUM(N9:N12)</f>
        <v>11522</v>
      </c>
      <c r="O8" s="40">
        <f>SUM(O9:O12)</f>
        <v>4317</v>
      </c>
      <c r="P8" s="40">
        <f>SUM(P9:P12)</f>
        <v>7205</v>
      </c>
      <c r="Q8" s="41">
        <f>SUM(R8:S8)</f>
        <v>14468</v>
      </c>
      <c r="R8" s="42">
        <f>SUM(R9:R12)</f>
        <v>4896</v>
      </c>
      <c r="S8" s="43">
        <f>SUM(S9:S12)</f>
        <v>9572</v>
      </c>
      <c r="T8" s="44" t="s">
        <v>19</v>
      </c>
      <c r="W8" s="45">
        <v>11522</v>
      </c>
      <c r="X8" s="45">
        <v>4317</v>
      </c>
      <c r="Y8" s="45">
        <v>7205</v>
      </c>
      <c r="Z8" s="45">
        <v>14468</v>
      </c>
      <c r="AA8" s="45">
        <v>4896</v>
      </c>
      <c r="AB8" s="45">
        <v>9572</v>
      </c>
      <c r="AC8" s="33"/>
      <c r="AD8" s="33"/>
    </row>
    <row r="9" spans="1:30" s="28" customFormat="1" ht="27" customHeight="1">
      <c r="A9" s="46"/>
      <c r="B9" s="46" t="s">
        <v>20</v>
      </c>
      <c r="C9" s="46"/>
      <c r="D9" s="46"/>
      <c r="E9" s="47">
        <v>3296</v>
      </c>
      <c r="F9" s="47">
        <v>1503</v>
      </c>
      <c r="G9" s="47">
        <v>1793</v>
      </c>
      <c r="H9" s="47">
        <v>3300</v>
      </c>
      <c r="I9" s="47">
        <v>1361</v>
      </c>
      <c r="J9" s="47">
        <v>1939</v>
      </c>
      <c r="K9" s="47">
        <v>2951</v>
      </c>
      <c r="L9" s="47">
        <v>1344</v>
      </c>
      <c r="M9" s="47">
        <v>1607</v>
      </c>
      <c r="N9" s="48">
        <v>3139</v>
      </c>
      <c r="O9" s="48">
        <v>1455</v>
      </c>
      <c r="P9" s="48">
        <v>1684</v>
      </c>
      <c r="Q9" s="49">
        <f>SUM(R9:S9)</f>
        <v>3887.3767466130143</v>
      </c>
      <c r="R9" s="49">
        <v>1650.1459346768588</v>
      </c>
      <c r="S9" s="49">
        <v>2237.2308119361555</v>
      </c>
      <c r="T9" s="32" t="s">
        <v>21</v>
      </c>
      <c r="W9" s="45">
        <v>3139</v>
      </c>
      <c r="X9" s="45">
        <v>1455</v>
      </c>
      <c r="Y9" s="45">
        <v>1684</v>
      </c>
      <c r="Z9" s="50">
        <f>W9*$Z$7%</f>
        <v>802.59451484117335</v>
      </c>
      <c r="AA9" s="50">
        <f>X9*$AA$7%</f>
        <v>195.14593467685893</v>
      </c>
      <c r="AB9" s="50">
        <f>Y9*$AB$7%</f>
        <v>553.23081193615542</v>
      </c>
      <c r="AC9" s="33"/>
      <c r="AD9" s="33"/>
    </row>
    <row r="10" spans="1:30" s="28" customFormat="1" ht="27" customHeight="1">
      <c r="A10" s="51"/>
      <c r="B10" s="51" t="s">
        <v>22</v>
      </c>
      <c r="C10" s="51"/>
      <c r="D10" s="52"/>
      <c r="E10" s="53">
        <v>8108</v>
      </c>
      <c r="F10" s="53">
        <v>2910</v>
      </c>
      <c r="G10" s="47">
        <v>5198</v>
      </c>
      <c r="H10" s="54">
        <v>8062</v>
      </c>
      <c r="I10" s="53">
        <v>2882</v>
      </c>
      <c r="J10" s="47">
        <v>5180</v>
      </c>
      <c r="K10" s="54">
        <v>8194</v>
      </c>
      <c r="L10" s="53">
        <v>2736</v>
      </c>
      <c r="M10" s="47">
        <v>5458</v>
      </c>
      <c r="N10" s="48">
        <v>8246</v>
      </c>
      <c r="O10" s="55">
        <v>2789</v>
      </c>
      <c r="P10" s="48">
        <v>5457</v>
      </c>
      <c r="Q10" s="49">
        <f>SUM(R10:S10)</f>
        <v>10412.807027395364</v>
      </c>
      <c r="R10" s="56">
        <v>3163.0632383599723</v>
      </c>
      <c r="S10" s="49">
        <v>7249.7437890353922</v>
      </c>
      <c r="T10" s="32" t="s">
        <v>23</v>
      </c>
      <c r="W10" s="45">
        <v>8246</v>
      </c>
      <c r="X10" s="45">
        <v>2789</v>
      </c>
      <c r="Y10" s="45">
        <v>5457</v>
      </c>
      <c r="Z10" s="50">
        <f t="shared" ref="Z10:Z12" si="0">W10*$Z$7%</f>
        <v>2108.3766707168893</v>
      </c>
      <c r="AA10" s="50">
        <f t="shared" ref="AA10:AA12" si="1">X10*$AA$7%</f>
        <v>374.06323835997222</v>
      </c>
      <c r="AB10" s="50">
        <f t="shared" ref="AB10:AB12" si="2">Y10*$AB$7%</f>
        <v>1792.743789035392</v>
      </c>
      <c r="AC10" s="33"/>
      <c r="AD10" s="33"/>
    </row>
    <row r="11" spans="1:30" s="28" customFormat="1" ht="27" customHeight="1">
      <c r="A11" s="46"/>
      <c r="B11" s="46" t="s">
        <v>24</v>
      </c>
      <c r="C11" s="46"/>
      <c r="D11" s="46"/>
      <c r="E11" s="53">
        <v>99</v>
      </c>
      <c r="F11" s="53">
        <v>51</v>
      </c>
      <c r="G11" s="47">
        <v>48</v>
      </c>
      <c r="H11" s="54">
        <v>94</v>
      </c>
      <c r="I11" s="53">
        <v>50</v>
      </c>
      <c r="J11" s="47">
        <v>44</v>
      </c>
      <c r="K11" s="54">
        <v>47</v>
      </c>
      <c r="L11" s="53">
        <v>27</v>
      </c>
      <c r="M11" s="47">
        <v>20</v>
      </c>
      <c r="N11" s="48">
        <v>58</v>
      </c>
      <c r="O11" s="55">
        <v>37</v>
      </c>
      <c r="P11" s="48">
        <v>21</v>
      </c>
      <c r="Q11" s="49">
        <f>SUM(R11:S11)</f>
        <v>69.861432996447235</v>
      </c>
      <c r="R11" s="56">
        <v>41.962473940236272</v>
      </c>
      <c r="S11" s="49">
        <v>27.898959056210963</v>
      </c>
      <c r="T11" s="32" t="s">
        <v>25</v>
      </c>
      <c r="W11" s="45">
        <v>58</v>
      </c>
      <c r="X11" s="45">
        <v>37</v>
      </c>
      <c r="Y11" s="45">
        <v>21</v>
      </c>
      <c r="Z11" s="50">
        <f t="shared" si="0"/>
        <v>14.829717063009893</v>
      </c>
      <c r="AA11" s="50">
        <f t="shared" si="1"/>
        <v>4.9624739402362747</v>
      </c>
      <c r="AB11" s="50">
        <f t="shared" si="2"/>
        <v>6.8989590562109644</v>
      </c>
      <c r="AC11" s="33"/>
      <c r="AD11" s="33"/>
    </row>
    <row r="12" spans="1:30" s="28" customFormat="1" ht="27" customHeight="1">
      <c r="A12" s="46"/>
      <c r="B12" s="46" t="s">
        <v>26</v>
      </c>
      <c r="C12" s="46"/>
      <c r="D12" s="46"/>
      <c r="E12" s="53">
        <v>34</v>
      </c>
      <c r="F12" s="53">
        <v>18</v>
      </c>
      <c r="G12" s="47">
        <v>16</v>
      </c>
      <c r="H12" s="54">
        <v>59</v>
      </c>
      <c r="I12" s="53">
        <v>18</v>
      </c>
      <c r="J12" s="47">
        <v>41</v>
      </c>
      <c r="K12" s="54">
        <v>86</v>
      </c>
      <c r="L12" s="53">
        <v>44</v>
      </c>
      <c r="M12" s="47">
        <v>42</v>
      </c>
      <c r="N12" s="48">
        <v>79</v>
      </c>
      <c r="O12" s="55">
        <v>36</v>
      </c>
      <c r="P12" s="48">
        <v>43</v>
      </c>
      <c r="Q12" s="49">
        <f>SUM(R12:S12)</f>
        <v>97.954792995174088</v>
      </c>
      <c r="R12" s="56">
        <v>40.828353022932589</v>
      </c>
      <c r="S12" s="49">
        <v>57.126439972241499</v>
      </c>
      <c r="T12" s="32" t="s">
        <v>27</v>
      </c>
      <c r="W12" s="45">
        <v>79</v>
      </c>
      <c r="X12" s="45">
        <v>36</v>
      </c>
      <c r="Y12" s="45">
        <v>43</v>
      </c>
      <c r="Z12" s="50">
        <f t="shared" si="0"/>
        <v>20.19909737892727</v>
      </c>
      <c r="AA12" s="50">
        <f t="shared" si="1"/>
        <v>4.8283530229325917</v>
      </c>
      <c r="AB12" s="50">
        <f t="shared" si="2"/>
        <v>14.126439972241498</v>
      </c>
      <c r="AC12" s="33"/>
      <c r="AD12" s="33"/>
    </row>
    <row r="13" spans="1:30" s="28" customFormat="1" ht="30.75" customHeight="1">
      <c r="E13" s="57" t="s">
        <v>28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9"/>
      <c r="T13" s="32"/>
      <c r="W13" s="60">
        <f>SUM(W14:W17)</f>
        <v>14468</v>
      </c>
      <c r="X13" s="60">
        <f t="shared" ref="X13:Y13" si="3">SUM(X14:X17)</f>
        <v>4896</v>
      </c>
      <c r="Y13" s="60">
        <f t="shared" si="3"/>
        <v>9572</v>
      </c>
      <c r="Z13" s="50"/>
      <c r="AA13" s="50"/>
      <c r="AB13" s="50"/>
      <c r="AC13" s="33"/>
      <c r="AD13" s="33"/>
    </row>
    <row r="14" spans="1:30" s="69" customFormat="1" ht="29.25" customHeight="1">
      <c r="A14" s="61" t="s">
        <v>10</v>
      </c>
      <c r="B14" s="61"/>
      <c r="C14" s="61"/>
      <c r="D14" s="59"/>
      <c r="E14" s="62">
        <v>223316</v>
      </c>
      <c r="F14" s="62">
        <v>111422</v>
      </c>
      <c r="G14" s="63">
        <v>111894</v>
      </c>
      <c r="H14" s="64">
        <v>215049</v>
      </c>
      <c r="I14" s="62">
        <v>107261</v>
      </c>
      <c r="J14" s="63">
        <v>107788</v>
      </c>
      <c r="K14" s="64">
        <v>214811</v>
      </c>
      <c r="L14" s="62">
        <v>107096</v>
      </c>
      <c r="M14" s="63">
        <v>107715</v>
      </c>
      <c r="N14" s="64">
        <v>205208</v>
      </c>
      <c r="O14" s="62">
        <v>102022</v>
      </c>
      <c r="P14" s="63">
        <v>103186</v>
      </c>
      <c r="Q14" s="65">
        <f>SUM(R14:S14)</f>
        <v>200443</v>
      </c>
      <c r="R14" s="66">
        <f>SUM(R15:R18)</f>
        <v>99723</v>
      </c>
      <c r="S14" s="67">
        <f>SUM(S15:S18)</f>
        <v>100720</v>
      </c>
      <c r="T14" s="68" t="s">
        <v>9</v>
      </c>
      <c r="W14" s="70">
        <f>W9+Z9</f>
        <v>3941.5945148411733</v>
      </c>
      <c r="X14" s="70">
        <f t="shared" ref="X14:Y17" si="4">X9+AA9</f>
        <v>1650.1459346768588</v>
      </c>
      <c r="Y14" s="70">
        <f t="shared" si="4"/>
        <v>2237.2308119361555</v>
      </c>
      <c r="Z14" s="71"/>
      <c r="AA14" s="71"/>
      <c r="AB14" s="71"/>
      <c r="AC14" s="71"/>
      <c r="AD14" s="71"/>
    </row>
    <row r="15" spans="1:30" s="69" customFormat="1" ht="29.25" customHeight="1">
      <c r="B15" s="69" t="s">
        <v>29</v>
      </c>
      <c r="E15" s="72">
        <v>32613</v>
      </c>
      <c r="F15" s="72">
        <v>12879</v>
      </c>
      <c r="G15" s="73">
        <v>19734</v>
      </c>
      <c r="H15" s="74">
        <v>30919</v>
      </c>
      <c r="I15" s="72">
        <v>12248</v>
      </c>
      <c r="J15" s="73">
        <v>18671</v>
      </c>
      <c r="K15" s="74">
        <v>30977</v>
      </c>
      <c r="L15" s="72">
        <v>12216</v>
      </c>
      <c r="M15" s="73">
        <v>18761</v>
      </c>
      <c r="N15" s="75">
        <v>25424</v>
      </c>
      <c r="O15" s="75">
        <v>9675</v>
      </c>
      <c r="P15" s="75">
        <v>15749</v>
      </c>
      <c r="Q15" s="76">
        <v>23615</v>
      </c>
      <c r="R15" s="77">
        <f>40+9038</f>
        <v>9078</v>
      </c>
      <c r="S15" s="78">
        <f>89+14577</f>
        <v>14666</v>
      </c>
      <c r="T15" s="79" t="s">
        <v>30</v>
      </c>
      <c r="W15" s="70">
        <f t="shared" ref="W15:W17" si="5">W10+Z10</f>
        <v>10354.376670716889</v>
      </c>
      <c r="X15" s="70">
        <f t="shared" si="4"/>
        <v>3163.0632383599723</v>
      </c>
      <c r="Y15" s="70">
        <f t="shared" si="4"/>
        <v>7249.7437890353922</v>
      </c>
      <c r="Z15" s="71"/>
      <c r="AA15" s="71"/>
      <c r="AB15" s="71"/>
      <c r="AC15" s="71"/>
      <c r="AD15" s="71"/>
    </row>
    <row r="16" spans="1:30" s="69" customFormat="1" ht="29.25" customHeight="1">
      <c r="B16" s="69" t="s">
        <v>31</v>
      </c>
      <c r="E16" s="72">
        <v>55061</v>
      </c>
      <c r="F16" s="72">
        <v>28374</v>
      </c>
      <c r="G16" s="73">
        <v>26687</v>
      </c>
      <c r="H16" s="74">
        <v>51824</v>
      </c>
      <c r="I16" s="72">
        <v>26616</v>
      </c>
      <c r="J16" s="73">
        <v>25208</v>
      </c>
      <c r="K16" s="74">
        <v>51709</v>
      </c>
      <c r="L16" s="72">
        <v>26556</v>
      </c>
      <c r="M16" s="73">
        <v>25153</v>
      </c>
      <c r="N16" s="75">
        <v>48122</v>
      </c>
      <c r="O16" s="75">
        <v>24557</v>
      </c>
      <c r="P16" s="75">
        <v>23565</v>
      </c>
      <c r="Q16" s="76">
        <v>46354</v>
      </c>
      <c r="R16" s="77">
        <f>253+23548</f>
        <v>23801</v>
      </c>
      <c r="S16" s="78">
        <f>232+22806</f>
        <v>23038</v>
      </c>
      <c r="T16" s="80" t="s">
        <v>32</v>
      </c>
      <c r="W16" s="70">
        <f t="shared" si="5"/>
        <v>72.829717063009895</v>
      </c>
      <c r="X16" s="70">
        <f t="shared" si="4"/>
        <v>41.962473940236272</v>
      </c>
      <c r="Y16" s="70">
        <f t="shared" si="4"/>
        <v>27.898959056210963</v>
      </c>
      <c r="Z16" s="71"/>
      <c r="AA16" s="71"/>
      <c r="AB16" s="71"/>
      <c r="AC16" s="71"/>
      <c r="AD16" s="71"/>
    </row>
    <row r="17" spans="1:30" s="69" customFormat="1" ht="29.25" customHeight="1">
      <c r="B17" s="69" t="s">
        <v>33</v>
      </c>
      <c r="E17" s="72">
        <v>102991</v>
      </c>
      <c r="F17" s="72">
        <v>53334</v>
      </c>
      <c r="G17" s="73">
        <v>49657</v>
      </c>
      <c r="H17" s="74">
        <v>100537</v>
      </c>
      <c r="I17" s="72">
        <v>52048</v>
      </c>
      <c r="J17" s="73">
        <v>48489</v>
      </c>
      <c r="K17" s="74">
        <v>100362</v>
      </c>
      <c r="L17" s="72">
        <v>52028</v>
      </c>
      <c r="M17" s="73">
        <v>48334</v>
      </c>
      <c r="N17" s="75">
        <v>99057</v>
      </c>
      <c r="O17" s="75">
        <v>51124</v>
      </c>
      <c r="P17" s="75">
        <v>47933</v>
      </c>
      <c r="Q17" s="76">
        <v>93854</v>
      </c>
      <c r="R17" s="77">
        <f>1149+48486</f>
        <v>49635</v>
      </c>
      <c r="S17" s="78">
        <f>1161+45368</f>
        <v>46529</v>
      </c>
      <c r="T17" s="80" t="s">
        <v>34</v>
      </c>
      <c r="W17" s="70">
        <f t="shared" si="5"/>
        <v>99.199097378927263</v>
      </c>
      <c r="X17" s="70">
        <f t="shared" si="4"/>
        <v>40.828353022932589</v>
      </c>
      <c r="Y17" s="70">
        <f t="shared" si="4"/>
        <v>57.126439972241499</v>
      </c>
      <c r="Z17" s="71"/>
      <c r="AA17" s="71"/>
      <c r="AB17" s="71"/>
      <c r="AC17" s="71"/>
      <c r="AD17" s="71"/>
    </row>
    <row r="18" spans="1:30" s="69" customFormat="1" ht="29.25" customHeight="1">
      <c r="B18" s="69" t="s">
        <v>35</v>
      </c>
      <c r="E18" s="72">
        <v>32651</v>
      </c>
      <c r="F18" s="72">
        <v>16835</v>
      </c>
      <c r="G18" s="73">
        <v>15816</v>
      </c>
      <c r="H18" s="74">
        <v>31769</v>
      </c>
      <c r="I18" s="72">
        <v>16349</v>
      </c>
      <c r="J18" s="73">
        <v>15420</v>
      </c>
      <c r="K18" s="74">
        <v>31763</v>
      </c>
      <c r="L18" s="72">
        <v>16296</v>
      </c>
      <c r="M18" s="73">
        <v>15467</v>
      </c>
      <c r="N18" s="75">
        <v>32605</v>
      </c>
      <c r="O18" s="75">
        <v>16666</v>
      </c>
      <c r="P18" s="75">
        <v>15939</v>
      </c>
      <c r="Q18" s="76">
        <v>31771</v>
      </c>
      <c r="R18" s="77">
        <f>970+16239</f>
        <v>17209</v>
      </c>
      <c r="S18" s="78">
        <f>955+15532</f>
        <v>16487</v>
      </c>
      <c r="T18" s="80" t="s">
        <v>36</v>
      </c>
      <c r="W18" s="71"/>
      <c r="X18" s="71"/>
      <c r="Y18" s="71"/>
      <c r="Z18" s="71"/>
      <c r="AA18" s="71"/>
      <c r="AB18" s="71"/>
      <c r="AC18" s="71"/>
      <c r="AD18" s="71"/>
    </row>
    <row r="19" spans="1:30" ht="6" customHeight="1">
      <c r="E19" s="81"/>
      <c r="F19" s="81"/>
      <c r="G19" s="81"/>
      <c r="H19" s="82"/>
      <c r="I19" s="82"/>
      <c r="J19" s="81"/>
      <c r="L19" s="82"/>
      <c r="M19" s="81"/>
      <c r="O19" s="82"/>
      <c r="P19" s="81"/>
      <c r="R19" s="82"/>
      <c r="S19" s="81"/>
      <c r="T19" s="83"/>
    </row>
    <row r="20" spans="1:30" ht="6" customHeight="1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</row>
    <row r="21" spans="1:30" s="28" customFormat="1" ht="17.25" customHeight="1">
      <c r="A21" s="85"/>
      <c r="B21" s="28" t="s">
        <v>37</v>
      </c>
      <c r="C21" s="85"/>
      <c r="D21" s="85"/>
      <c r="E21" s="86"/>
      <c r="F21" s="86"/>
      <c r="I21" s="86"/>
      <c r="J21" s="85"/>
      <c r="L21" s="46" t="s">
        <v>38</v>
      </c>
      <c r="M21" s="87"/>
    </row>
    <row r="22" spans="1:30" s="28" customFormat="1" ht="17.25">
      <c r="A22" s="85"/>
      <c r="C22" s="85" t="s">
        <v>39</v>
      </c>
      <c r="D22" s="85"/>
      <c r="E22" s="86"/>
      <c r="F22" s="86"/>
      <c r="I22" s="86"/>
      <c r="J22" s="85"/>
      <c r="L22" s="46" t="s">
        <v>40</v>
      </c>
      <c r="M22" s="87"/>
    </row>
    <row r="23" spans="1:30" s="28" customFormat="1" ht="17.25">
      <c r="B23" s="28" t="s">
        <v>41</v>
      </c>
      <c r="E23" s="87"/>
      <c r="F23" s="87"/>
      <c r="I23" s="87"/>
      <c r="L23" s="46" t="s">
        <v>42</v>
      </c>
      <c r="M23" s="87"/>
    </row>
    <row r="24" spans="1:30" s="28" customFormat="1" ht="17.25">
      <c r="B24" s="28" t="s">
        <v>43</v>
      </c>
      <c r="E24" s="87"/>
      <c r="F24" s="87"/>
      <c r="I24" s="87"/>
      <c r="L24" s="46" t="s">
        <v>44</v>
      </c>
      <c r="M24" s="87"/>
    </row>
    <row r="25" spans="1:30" s="28" customFormat="1" ht="17.25">
      <c r="B25" s="28" t="s">
        <v>45</v>
      </c>
      <c r="E25" s="87"/>
      <c r="F25" s="87"/>
      <c r="I25" s="87"/>
      <c r="L25" s="46" t="s">
        <v>46</v>
      </c>
      <c r="M25" s="87"/>
    </row>
    <row r="26" spans="1:30" s="28" customFormat="1" ht="17.25">
      <c r="B26" s="28" t="s">
        <v>47</v>
      </c>
      <c r="E26" s="87"/>
      <c r="F26" s="87"/>
      <c r="I26" s="87"/>
      <c r="L26" s="28" t="s">
        <v>48</v>
      </c>
      <c r="M26" s="87"/>
    </row>
  </sheetData>
  <mergeCells count="11">
    <mergeCell ref="A5:D5"/>
    <mergeCell ref="E7:S7"/>
    <mergeCell ref="A8:D8"/>
    <mergeCell ref="E13:S13"/>
    <mergeCell ref="A14:D14"/>
    <mergeCell ref="E4:G4"/>
    <mergeCell ref="H4:J4"/>
    <mergeCell ref="K4:M4"/>
    <mergeCell ref="N4:P4"/>
    <mergeCell ref="Q4:S4"/>
    <mergeCell ref="T4:T6"/>
  </mergeCells>
  <pageMargins left="0.30118110199999998" right="0.10433070899999999" top="0.53740157499999996" bottom="0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2018-11-06T01:46:33Z</dcterms:created>
  <dcterms:modified xsi:type="dcterms:W3CDTF">2018-11-06T01:46:39Z</dcterms:modified>
</cp:coreProperties>
</file>