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5" sheetId="30" r:id="rId1"/>
  </sheets>
  <definedNames>
    <definedName name="_xlnm.Print_Area" localSheetId="0">'T-3.5'!$A$1:$L$24</definedName>
  </definedNames>
  <calcPr calcId="125725"/>
</workbook>
</file>

<file path=xl/calcChain.xml><?xml version="1.0" encoding="utf-8"?>
<calcChain xmlns="http://schemas.openxmlformats.org/spreadsheetml/2006/main">
  <c r="I19" i="30"/>
  <c r="I18" s="1"/>
  <c r="I17" s="1"/>
  <c r="I16" s="1"/>
  <c r="I15" s="1"/>
  <c r="I14" s="1"/>
  <c r="I13" s="1"/>
  <c r="I12" s="1"/>
  <c r="I11" s="1"/>
  <c r="H19" l="1"/>
  <c r="H18" l="1"/>
  <c r="H17"/>
  <c r="F17" l="1"/>
  <c r="H16"/>
  <c r="H15"/>
  <c r="H14"/>
  <c r="H13"/>
  <c r="H12" l="1"/>
  <c r="H11"/>
  <c r="G12" l="1"/>
  <c r="G13"/>
  <c r="G19"/>
  <c r="G18"/>
  <c r="G17"/>
  <c r="G16"/>
  <c r="G15"/>
  <c r="G14"/>
  <c r="G11"/>
  <c r="F19"/>
  <c r="F18"/>
  <c r="F16"/>
  <c r="F15"/>
  <c r="F14"/>
  <c r="F13"/>
  <c r="F12"/>
  <c r="F11"/>
  <c r="F10" l="1"/>
  <c r="E12"/>
  <c r="E13"/>
  <c r="E14"/>
  <c r="E15"/>
  <c r="E16"/>
  <c r="E17"/>
  <c r="E18"/>
  <c r="E19"/>
  <c r="E11"/>
  <c r="G10"/>
  <c r="H10"/>
  <c r="I10"/>
  <c r="E10" l="1"/>
</calcChain>
</file>

<file path=xl/sharedStrings.xml><?xml version="1.0" encoding="utf-8"?>
<sst xmlns="http://schemas.openxmlformats.org/spreadsheetml/2006/main" count="55" uniqueCount="53">
  <si>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</si>
  <si>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</si>
  <si>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</si>
  <si>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</si>
  <si>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</si>
  <si>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</si>
  <si>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</si>
  <si>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</si>
  <si>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</si>
  <si>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</si>
  <si>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</si>
  <si>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</si>
  <si>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</si>
  <si>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</si>
  <si>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</si>
  <si>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</si>
  <si>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</si>
  <si>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</si>
  <si>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</si>
  <si>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</si>
  <si>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</si>
  <si>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</si>
  <si>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</si>
  <si>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</si>
  <si>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</si>
  <si>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</si>
  <si>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</si>
  <si>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</si>
  <si>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</si>
  <si>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</si>
  <si>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</si>
  <si>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</si>
  <si>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</si>
  <si>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</si>
  <si>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</si>
  <si>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</si>
  <si>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 xml:space="preserve">   Thung Saliam</t>
  </si>
  <si>
    <t xml:space="preserve">             </t>
  </si>
  <si>
    <t xml:space="preserve">                  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</si>
  <si>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</si>
  <si>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</si>
  <si>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ที่มา </t>
  </si>
  <si>
    <t xml:space="preserve">   2. สำนักงานเขตพื้นที่การศึกษามัธยมศึกษาเขต38 (จังหวัดสุโขทัย)</t>
  </si>
  <si>
    <t xml:space="preserve">:   1. Sukhothai Primary Educational Service Area Office, Area 1,2 </t>
  </si>
  <si>
    <t xml:space="preserve">    2. Sukhothai Seconary Educational Service Area Office, Area 38</t>
  </si>
  <si>
    <t>ส่วนราชการอื่น</t>
  </si>
  <si>
    <t>Other organizations</t>
  </si>
  <si>
    <t>ครู จำแนกตามสังกัด และเพศ เป็นรายอำเภอ ปีการศึกษา 2561</t>
  </si>
  <si>
    <t>Teacher by Jurisdiction, Sex and District: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</si>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</sst>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_(* #,##0_);_(* \(#,##0\);_(* &quot;-&quot;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5" xfId="0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7" fillId="0" borderId="0" xfId="0" applyFont="1" applyFill="1" applyAlignment="1">
      <alignment horizontal="right"/>
    </xf>
    <xf numFmtId="193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7" fillId="0" borderId="2" xfId="1" applyNumberFormat="1" applyFont="1" applyBorder="1" applyAlignment="1"/>
    <xf numFmtId="187" fontId="7" fillId="0" borderId="4" xfId="1" applyNumberFormat="1" applyFont="1" applyBorder="1" applyAlignment="1"/>
    <xf numFmtId="187" fontId="5" fillId="0" borderId="2" xfId="1" applyNumberFormat="1" applyFont="1" applyBorder="1" applyAlignment="1"/>
    <xf numFmtId="187" fontId="7" fillId="0" borderId="0" xfId="1" applyNumberFormat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3" xfId="1" applyNumberFormat="1" applyFont="1" applyBorder="1" applyAlignment="1"/>
    <xf numFmtId="193" fontId="7" fillId="0" borderId="2" xfId="1" applyNumberFormat="1" applyFont="1" applyFill="1" applyBorder="1" applyAlignment="1"/>
    <xf numFmtId="0" fontId="6" fillId="0" borderId="0" xfId="0" applyFont="1" applyBorder="1" applyAlignment="1">
      <alignment horizontal="right" inden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9">
    <cellStyle name="Comma 2" xfId="5"/>
    <cellStyle name="Comma 3" xfId="6"/>
    <cellStyle name="Normal 2" xfId="4"/>
    <cellStyle name="Normal 3" xfId="8"/>
    <cellStyle name="เครื่องหมายจุลภาค" xfId="1" builtinId="3"/>
    <cellStyle name="ปกติ" xfId="0" builtinId="0"/>
    <cellStyle name="ปกติ 2" xfId="2"/>
    <cellStyle name="ปกติ 2 2" xfId="7"/>
    <cellStyle name="ปกติ_ตาราง 3ใหม่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76201</xdr:colOff>
      <xdr:row>0</xdr:row>
      <xdr:rowOff>9525</xdr:rowOff>
    </xdr:from>
    <xdr:to>
      <xdr:col>12</xdr:col>
      <xdr:colOff>6</xdr:colOff>
      <xdr:row>15</xdr:row>
      <xdr:rowOff>92991</xdr:rowOff>
    </xdr:to>
    <xdr:grpSp>
      <xdr:nvGrpSpPr>
        <xdr:cNvPr id="6" name="Group 5"/>
        <xdr:cNvGrpSpPr/>
      </xdr:nvGrpSpPr>
      <xdr:grpSpPr>
        <a:xfrm>
          <a:off x="9763126" y="9525"/>
          <a:ext cx="352430" cy="37124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82950"/>
            <a:chOff x="9677398" y="9524"/>
            <a:chExt cx="355276" cy="48295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49503" y="145495"/>
              <a:ext cx="42686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5"/>
  <sheetViews>
    <sheetView showGridLines="0" tabSelected="1" showWhiteSpace="0" workbookViewId="0">
      <selection activeCell="E17" sqref="E17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28515625" style="6" customWidth="1"/>
    <col min="4" max="4" width="7.85546875" style="6" customWidth="1"/>
    <col min="5" max="5" width="14.140625" style="6" customWidth="1"/>
    <col min="6" max="9" width="22.140625" style="6" customWidth="1"/>
    <col min="10" max="10" width="0.5703125" style="6" customWidth="1"/>
    <col min="11" max="11" width="22.140625" style="6" customWidth="1"/>
    <col min="12" max="12" width="6.42578125" style="6" customWidth="1"/>
    <col min="13" max="13" width="4.7109375" style="6" customWidth="1"/>
    <col min="14" max="16384" width="9.140625" style="6"/>
  </cols>
  <sheetData>
    <row r="1" spans="1:13" s="1" customFormat="1" ht="18.600000000000001" customHeight="1">
      <c r="B1" s="2" t="s">
        <v>11</v>
      </c>
      <c r="C1" s="3">
        <v>3.5</v>
      </c>
      <c r="D1" s="2" t="s">
        <v>47</v>
      </c>
    </row>
    <row r="2" spans="1:13" s="4" customFormat="1" ht="18.600000000000001" customHeight="1">
      <c r="B2" s="5" t="s">
        <v>18</v>
      </c>
      <c r="C2" s="3">
        <v>3.5</v>
      </c>
      <c r="D2" s="5" t="s">
        <v>48</v>
      </c>
    </row>
    <row r="3" spans="1:13" ht="6.75" customHeight="1"/>
    <row r="4" spans="1:13" s="8" customFormat="1" ht="18.600000000000001" customHeight="1">
      <c r="A4" s="58" t="s">
        <v>16</v>
      </c>
      <c r="B4" s="58"/>
      <c r="C4" s="58"/>
      <c r="D4" s="59"/>
      <c r="E4" s="24"/>
      <c r="F4" s="64" t="s">
        <v>0</v>
      </c>
      <c r="G4" s="65"/>
      <c r="H4" s="65"/>
      <c r="I4" s="65"/>
      <c r="J4" s="53" t="s">
        <v>17</v>
      </c>
      <c r="K4" s="50"/>
    </row>
    <row r="5" spans="1:13" s="8" customFormat="1" ht="18.600000000000001" customHeight="1">
      <c r="A5" s="60"/>
      <c r="B5" s="60"/>
      <c r="C5" s="60"/>
      <c r="D5" s="61"/>
      <c r="E5" s="9"/>
      <c r="F5" s="21" t="s">
        <v>1</v>
      </c>
      <c r="G5" s="44" t="s">
        <v>3</v>
      </c>
      <c r="H5" s="7"/>
      <c r="I5" s="16"/>
      <c r="J5" s="54"/>
      <c r="K5" s="51"/>
    </row>
    <row r="6" spans="1:13" s="8" customFormat="1" ht="18.600000000000001" customHeight="1">
      <c r="A6" s="60"/>
      <c r="B6" s="60"/>
      <c r="C6" s="60"/>
      <c r="D6" s="61"/>
      <c r="E6" s="44" t="s">
        <v>8</v>
      </c>
      <c r="F6" s="10" t="s">
        <v>2</v>
      </c>
      <c r="G6" s="44" t="s">
        <v>4</v>
      </c>
      <c r="H6" s="10" t="s">
        <v>15</v>
      </c>
      <c r="I6" s="43" t="s">
        <v>45</v>
      </c>
      <c r="J6" s="54"/>
      <c r="K6" s="51"/>
    </row>
    <row r="7" spans="1:13" s="8" customFormat="1" ht="18.600000000000001" customHeight="1">
      <c r="A7" s="60"/>
      <c r="B7" s="60"/>
      <c r="C7" s="60"/>
      <c r="D7" s="61"/>
      <c r="E7" s="44" t="s">
        <v>9</v>
      </c>
      <c r="F7" s="10" t="s">
        <v>6</v>
      </c>
      <c r="G7" s="44" t="s">
        <v>5</v>
      </c>
      <c r="H7" s="10" t="s">
        <v>13</v>
      </c>
      <c r="I7" s="45" t="s">
        <v>46</v>
      </c>
      <c r="J7" s="54"/>
      <c r="K7" s="51"/>
    </row>
    <row r="8" spans="1:13" s="8" customFormat="1" ht="18.600000000000001" customHeight="1">
      <c r="A8" s="60"/>
      <c r="B8" s="60"/>
      <c r="C8" s="60"/>
      <c r="D8" s="61"/>
      <c r="E8" s="9"/>
      <c r="F8" s="10" t="s">
        <v>7</v>
      </c>
      <c r="G8" s="44" t="s">
        <v>10</v>
      </c>
      <c r="H8" s="10" t="s">
        <v>14</v>
      </c>
      <c r="J8" s="54"/>
      <c r="K8" s="51"/>
    </row>
    <row r="9" spans="1:13" s="8" customFormat="1" ht="18.600000000000001" customHeight="1">
      <c r="A9" s="62"/>
      <c r="B9" s="62"/>
      <c r="C9" s="62"/>
      <c r="D9" s="63"/>
      <c r="E9" s="11"/>
      <c r="F9" s="22"/>
      <c r="G9" s="46" t="s">
        <v>7</v>
      </c>
      <c r="H9" s="12"/>
      <c r="I9" s="19"/>
      <c r="J9" s="55"/>
      <c r="K9" s="52"/>
    </row>
    <row r="10" spans="1:13" s="13" customFormat="1" ht="22.5" customHeight="1">
      <c r="A10" s="56" t="s">
        <v>12</v>
      </c>
      <c r="B10" s="56"/>
      <c r="C10" s="56"/>
      <c r="D10" s="57"/>
      <c r="E10" s="41">
        <f>SUM(E11:E19)</f>
        <v>4692</v>
      </c>
      <c r="F10" s="41">
        <f>SUM(F11:F19)</f>
        <v>3763</v>
      </c>
      <c r="G10" s="41">
        <f t="shared" ref="G10:I10" si="0">SUM(G11:G19)</f>
        <v>276</v>
      </c>
      <c r="H10" s="41">
        <f t="shared" si="0"/>
        <v>653</v>
      </c>
      <c r="I10" s="41">
        <f t="shared" si="0"/>
        <v>0</v>
      </c>
      <c r="J10" s="25"/>
      <c r="K10" s="37" t="s">
        <v>9</v>
      </c>
    </row>
    <row r="11" spans="1:13" s="8" customFormat="1" ht="22.5" customHeight="1">
      <c r="A11" s="16"/>
      <c r="B11" s="16" t="s">
        <v>19</v>
      </c>
      <c r="C11" s="16"/>
      <c r="D11" s="16"/>
      <c r="E11" s="40">
        <f>SUM(F11:I11)</f>
        <v>956</v>
      </c>
      <c r="F11" s="39">
        <f>347+315</f>
        <v>662</v>
      </c>
      <c r="G11" s="42">
        <f>82</f>
        <v>82</v>
      </c>
      <c r="H11" s="40">
        <f>23+25+145+9+10</f>
        <v>212</v>
      </c>
      <c r="I11" s="41">
        <f t="shared" ref="I11" si="1">SUM(I12:I20)</f>
        <v>0</v>
      </c>
      <c r="J11" s="23" t="s">
        <v>28</v>
      </c>
      <c r="K11" s="17"/>
      <c r="L11" s="38"/>
      <c r="M11" s="16"/>
    </row>
    <row r="12" spans="1:13" s="8" customFormat="1" ht="22.5" customHeight="1">
      <c r="B12" s="16" t="s">
        <v>20</v>
      </c>
      <c r="E12" s="40">
        <f t="shared" ref="E12:E19" si="2">SUM(F12:I12)</f>
        <v>346</v>
      </c>
      <c r="F12" s="39">
        <f>255+77</f>
        <v>332</v>
      </c>
      <c r="G12" s="36">
        <f>0</f>
        <v>0</v>
      </c>
      <c r="H12" s="40">
        <f>4+10</f>
        <v>14</v>
      </c>
      <c r="I12" s="41">
        <f t="shared" ref="I12" si="3">SUM(I13:I21)</f>
        <v>0</v>
      </c>
      <c r="J12" s="23" t="s">
        <v>29</v>
      </c>
      <c r="K12" s="17"/>
      <c r="L12" s="17"/>
      <c r="M12" s="17"/>
    </row>
    <row r="13" spans="1:13" s="8" customFormat="1" ht="22.5" customHeight="1">
      <c r="A13" s="16"/>
      <c r="B13" s="16" t="s">
        <v>21</v>
      </c>
      <c r="C13" s="16"/>
      <c r="D13" s="16"/>
      <c r="E13" s="40">
        <f t="shared" si="2"/>
        <v>421</v>
      </c>
      <c r="F13" s="39">
        <f>284+88</f>
        <v>372</v>
      </c>
      <c r="G13" s="36">
        <f>0</f>
        <v>0</v>
      </c>
      <c r="H13" s="40">
        <f>16+25+8</f>
        <v>49</v>
      </c>
      <c r="I13" s="41">
        <f t="shared" ref="I13" si="4">SUM(I14:I22)</f>
        <v>0</v>
      </c>
      <c r="J13" s="23" t="s">
        <v>30</v>
      </c>
      <c r="K13" s="17"/>
      <c r="L13" s="17"/>
      <c r="M13" s="17"/>
    </row>
    <row r="14" spans="1:13" s="8" customFormat="1" ht="22.5" customHeight="1">
      <c r="A14" s="16"/>
      <c r="B14" s="16" t="s">
        <v>22</v>
      </c>
      <c r="C14" s="16"/>
      <c r="D14" s="18"/>
      <c r="E14" s="40">
        <f t="shared" si="2"/>
        <v>403</v>
      </c>
      <c r="F14" s="39">
        <f>304+94</f>
        <v>398</v>
      </c>
      <c r="G14" s="36">
        <f>0</f>
        <v>0</v>
      </c>
      <c r="H14" s="40">
        <f>5</f>
        <v>5</v>
      </c>
      <c r="I14" s="41">
        <f t="shared" ref="I14" si="5">SUM(I15:I23)</f>
        <v>0</v>
      </c>
      <c r="J14" s="23" t="s">
        <v>31</v>
      </c>
      <c r="K14" s="16"/>
    </row>
    <row r="15" spans="1:13" s="8" customFormat="1" ht="22.5" customHeight="1">
      <c r="A15" s="16"/>
      <c r="B15" s="16" t="s">
        <v>23</v>
      </c>
      <c r="C15" s="16"/>
      <c r="D15" s="18"/>
      <c r="E15" s="40">
        <f t="shared" si="2"/>
        <v>624</v>
      </c>
      <c r="F15" s="39">
        <f>438+154</f>
        <v>592</v>
      </c>
      <c r="G15" s="42">
        <f>18</f>
        <v>18</v>
      </c>
      <c r="H15" s="40">
        <f>10+4</f>
        <v>14</v>
      </c>
      <c r="I15" s="41">
        <f t="shared" ref="I15" si="6">SUM(I16:I24)</f>
        <v>0</v>
      </c>
      <c r="J15" s="23" t="s">
        <v>32</v>
      </c>
      <c r="K15" s="16"/>
    </row>
    <row r="16" spans="1:13" s="8" customFormat="1" ht="22.5" customHeight="1">
      <c r="A16" s="16"/>
      <c r="B16" s="16" t="s">
        <v>24</v>
      </c>
      <c r="C16" s="16"/>
      <c r="D16" s="18"/>
      <c r="E16" s="40">
        <f t="shared" si="2"/>
        <v>602</v>
      </c>
      <c r="F16" s="39">
        <f>335+146</f>
        <v>481</v>
      </c>
      <c r="G16" s="42">
        <f>70</f>
        <v>70</v>
      </c>
      <c r="H16" s="40">
        <f>23+14+14</f>
        <v>51</v>
      </c>
      <c r="I16" s="41">
        <f t="shared" ref="I16" si="7">SUM(I17:I25)</f>
        <v>0</v>
      </c>
      <c r="J16" s="23" t="s">
        <v>33</v>
      </c>
      <c r="K16" s="16"/>
    </row>
    <row r="17" spans="1:11" s="8" customFormat="1" ht="22.5" customHeight="1">
      <c r="A17" s="16"/>
      <c r="B17" s="16" t="s">
        <v>25</v>
      </c>
      <c r="C17" s="16"/>
      <c r="D17" s="18"/>
      <c r="E17" s="40">
        <f t="shared" si="2"/>
        <v>798</v>
      </c>
      <c r="F17" s="39">
        <f>227+182</f>
        <v>409</v>
      </c>
      <c r="G17" s="42">
        <f>106</f>
        <v>106</v>
      </c>
      <c r="H17" s="40">
        <f>242+7+16+14+4</f>
        <v>283</v>
      </c>
      <c r="I17" s="41">
        <f t="shared" ref="I17" si="8">SUM(I18:I26)</f>
        <v>0</v>
      </c>
      <c r="J17" s="23" t="s">
        <v>34</v>
      </c>
      <c r="K17" s="16"/>
    </row>
    <row r="18" spans="1:11" s="8" customFormat="1" ht="22.5" customHeight="1">
      <c r="A18" s="16"/>
      <c r="B18" s="16" t="s">
        <v>26</v>
      </c>
      <c r="C18" s="16"/>
      <c r="D18" s="18"/>
      <c r="E18" s="40">
        <f t="shared" si="2"/>
        <v>184</v>
      </c>
      <c r="F18" s="39">
        <f>127+49</f>
        <v>176</v>
      </c>
      <c r="G18" s="36">
        <f>0</f>
        <v>0</v>
      </c>
      <c r="H18" s="40">
        <f>5+3</f>
        <v>8</v>
      </c>
      <c r="I18" s="41">
        <f t="shared" ref="I18" si="9">SUM(I19:I27)</f>
        <v>0</v>
      </c>
      <c r="J18" s="23" t="s">
        <v>35</v>
      </c>
      <c r="K18" s="16"/>
    </row>
    <row r="19" spans="1:11" s="8" customFormat="1" ht="22.5" customHeight="1">
      <c r="A19" s="16"/>
      <c r="B19" s="16" t="s">
        <v>27</v>
      </c>
      <c r="C19" s="16"/>
      <c r="D19" s="18"/>
      <c r="E19" s="47">
        <f t="shared" si="2"/>
        <v>358</v>
      </c>
      <c r="F19" s="40">
        <f>226+115</f>
        <v>341</v>
      </c>
      <c r="G19" s="48">
        <f>0</f>
        <v>0</v>
      </c>
      <c r="H19" s="40">
        <f>11+6</f>
        <v>17</v>
      </c>
      <c r="I19" s="41">
        <f t="shared" ref="I19" si="10">SUM(I20:I28)</f>
        <v>0</v>
      </c>
      <c r="J19" s="28" t="s">
        <v>36</v>
      </c>
      <c r="K19" s="16"/>
    </row>
    <row r="20" spans="1:11" s="14" customFormat="1" ht="6" customHeight="1">
      <c r="A20" s="15"/>
      <c r="B20" s="15"/>
      <c r="C20" s="15"/>
      <c r="D20" s="29"/>
      <c r="E20" s="32"/>
      <c r="F20" s="31"/>
      <c r="G20" s="34"/>
      <c r="H20" s="33"/>
      <c r="I20" s="33"/>
      <c r="J20" s="30"/>
      <c r="K20" s="15"/>
    </row>
    <row r="21" spans="1:11" s="8" customFormat="1" ht="4.5" customHeight="1">
      <c r="A21" s="16"/>
      <c r="B21" s="16"/>
      <c r="C21" s="16"/>
      <c r="D21" s="16"/>
      <c r="E21" s="16"/>
      <c r="F21" s="49"/>
      <c r="G21" s="16"/>
      <c r="H21" s="16"/>
      <c r="I21" s="16"/>
      <c r="J21" s="16"/>
      <c r="K21" s="16"/>
    </row>
    <row r="22" spans="1:11" s="8" customFormat="1" ht="18" customHeight="1">
      <c r="B22" s="26" t="s">
        <v>41</v>
      </c>
      <c r="C22" s="8" t="s">
        <v>40</v>
      </c>
      <c r="D22" s="26"/>
      <c r="E22" s="26"/>
      <c r="F22" s="26"/>
      <c r="G22" s="35" t="s">
        <v>39</v>
      </c>
      <c r="H22" s="8" t="s">
        <v>43</v>
      </c>
    </row>
    <row r="23" spans="1:11" s="8" customFormat="1" ht="18" customHeight="1">
      <c r="B23" s="8" t="s">
        <v>37</v>
      </c>
      <c r="C23" s="20" t="s">
        <v>42</v>
      </c>
      <c r="D23" s="20"/>
      <c r="E23" s="20"/>
      <c r="F23" s="20"/>
      <c r="G23" s="20"/>
      <c r="H23" s="8" t="s">
        <v>44</v>
      </c>
    </row>
    <row r="24" spans="1:11" s="8" customFormat="1" ht="18" customHeight="1">
      <c r="B24" s="8" t="s">
        <v>38</v>
      </c>
      <c r="C24" s="20" t="s">
        <v>50</v>
      </c>
      <c r="D24" s="27"/>
      <c r="E24" s="27"/>
      <c r="F24" s="27"/>
      <c r="H24" s="20" t="s">
        <v>52</v>
      </c>
    </row>
    <row r="25" spans="1:11">
      <c r="A25" s="8"/>
      <c r="B25" s="8"/>
      <c r="C25" s="20" t="s">
        <v>49</v>
      </c>
      <c r="D25" s="8"/>
      <c r="E25" s="8"/>
      <c r="F25" s="8"/>
      <c r="G25" s="8"/>
      <c r="H25" s="20" t="s">
        <v>51</v>
      </c>
      <c r="I25" s="8"/>
      <c r="J25" s="8"/>
      <c r="K25" s="8"/>
    </row>
  </sheetData>
  <mergeCells count="4">
    <mergeCell ref="A10:D10"/>
    <mergeCell ref="A4:D9"/>
    <mergeCell ref="F4:I4"/>
    <mergeCell ref="J4:K9"/>
  </mergeCells>
  <pageMargins left="0.42" right="0.26" top="0.59055118110236227" bottom="0.6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2020-01-21T03:25:14Z</dcterms:modified>
</cp:coreProperties>
</file>