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8" sheetId="1" r:id="rId1"/>
  </sheets>
  <definedNames>
    <definedName name="_xlnm.Print_Area" localSheetId="0">'T-3.8'!$A$1:$S$33</definedName>
  </definedNames>
  <calcPr calcId="125725"/>
</workbook>
</file>

<file path=xl/calcChain.xml><?xml version="1.0" encoding="utf-8"?>
<calcChain xmlns="http://schemas.openxmlformats.org/spreadsheetml/2006/main">
  <c r="I13" i="1"/>
  <c r="H13" s="1"/>
  <c r="H12" s="1"/>
  <c r="J13"/>
  <c r="G13" s="1"/>
  <c r="L13"/>
  <c r="L12" s="1"/>
  <c r="M13"/>
  <c r="M12" s="1"/>
  <c r="N13"/>
  <c r="N12" s="1"/>
  <c r="O13"/>
  <c r="O12" s="1"/>
  <c r="P13"/>
  <c r="P12" s="1"/>
  <c r="E14"/>
  <c r="F14"/>
  <c r="G14"/>
  <c r="H14"/>
  <c r="K14"/>
  <c r="N14"/>
  <c r="O14"/>
  <c r="P14"/>
  <c r="E15"/>
  <c r="F15"/>
  <c r="G15"/>
  <c r="H15"/>
  <c r="K15"/>
  <c r="N15"/>
  <c r="O15"/>
  <c r="P15"/>
  <c r="E16"/>
  <c r="F16"/>
  <c r="G16"/>
  <c r="H16"/>
  <c r="K16"/>
  <c r="N16"/>
  <c r="O16"/>
  <c r="P16"/>
  <c r="E17"/>
  <c r="F17"/>
  <c r="G17"/>
  <c r="H17"/>
  <c r="K17"/>
  <c r="N17"/>
  <c r="O17"/>
  <c r="P17"/>
  <c r="E18"/>
  <c r="F18"/>
  <c r="G18"/>
  <c r="H18"/>
  <c r="K18"/>
  <c r="N18"/>
  <c r="O18"/>
  <c r="P18"/>
  <c r="E19"/>
  <c r="F19"/>
  <c r="G19"/>
  <c r="H19"/>
  <c r="K19"/>
  <c r="N19"/>
  <c r="O19"/>
  <c r="P19"/>
  <c r="E20"/>
  <c r="F20"/>
  <c r="G20"/>
  <c r="H20"/>
  <c r="K20"/>
  <c r="N20"/>
  <c r="O20"/>
  <c r="P20"/>
  <c r="E21"/>
  <c r="F21"/>
  <c r="G21"/>
  <c r="H21"/>
  <c r="K21"/>
  <c r="N21"/>
  <c r="O21"/>
  <c r="P21"/>
  <c r="I22"/>
  <c r="H22" s="1"/>
  <c r="J22"/>
  <c r="G22" s="1"/>
  <c r="L22"/>
  <c r="M22"/>
  <c r="K22" s="1"/>
  <c r="N22"/>
  <c r="O22"/>
  <c r="P22"/>
  <c r="E23"/>
  <c r="F23"/>
  <c r="G23"/>
  <c r="H23"/>
  <c r="K23"/>
  <c r="N23"/>
  <c r="O23"/>
  <c r="P23"/>
  <c r="I24"/>
  <c r="H24" s="1"/>
  <c r="J24"/>
  <c r="G24" s="1"/>
  <c r="L24"/>
  <c r="M24"/>
  <c r="K24" s="1"/>
  <c r="N24"/>
  <c r="O24"/>
  <c r="P24"/>
  <c r="E25"/>
  <c r="F25"/>
  <c r="G25"/>
  <c r="H25"/>
  <c r="K25"/>
  <c r="N25"/>
  <c r="O25"/>
  <c r="P25"/>
  <c r="E26"/>
  <c r="F26"/>
  <c r="G26"/>
  <c r="H26"/>
  <c r="K26"/>
  <c r="N26"/>
  <c r="O26"/>
  <c r="P26"/>
  <c r="E27"/>
  <c r="F27"/>
  <c r="G27"/>
  <c r="H27"/>
  <c r="K27"/>
  <c r="N27"/>
  <c r="O27"/>
  <c r="P27"/>
  <c r="E28"/>
  <c r="F28"/>
  <c r="G28"/>
  <c r="H28"/>
  <c r="K28"/>
  <c r="N28"/>
  <c r="O28"/>
  <c r="P28"/>
  <c r="E29"/>
  <c r="F29"/>
  <c r="G29"/>
  <c r="H29"/>
  <c r="K29"/>
  <c r="N29"/>
  <c r="O29"/>
  <c r="P29"/>
  <c r="G12" l="1"/>
  <c r="I12"/>
  <c r="F24"/>
  <c r="E24" s="1"/>
  <c r="F22"/>
  <c r="E22" s="1"/>
  <c r="F13"/>
  <c r="J12"/>
  <c r="K13"/>
  <c r="K12" s="1"/>
  <c r="F12" l="1"/>
  <c r="E13"/>
  <c r="E12" s="1"/>
</calcChain>
</file>

<file path=xl/sharedStrings.xml><?xml version="1.0" encoding="utf-8"?>
<sst xmlns="http://schemas.openxmlformats.org/spreadsheetml/2006/main" count="80" uniqueCount="59">
  <si>
    <t xml:space="preserve">               Surin Secondary Educational Service Area Office, Area  33</t>
  </si>
  <si>
    <t>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</si>
  <si>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</si>
  <si>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</si>
  <si>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</si>
  <si>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</si>
  <si>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</si>
  <si>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</si>
  <si>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</si>
  <si>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</si>
  <si>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</si>
  <si>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</si>
  <si>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</si>
  <si>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</si>
  <si>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</si>
  <si>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</si>
  <si>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</si>
  <si>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</si>
  <si>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</si>
  <si>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</si>
  <si>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</si>
  <si>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</si>
  <si>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</si>
  <si>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</si>
  <si>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</si>
  <si>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</si>
  <si>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</si>
  <si>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</si>
  <si>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</si>
  <si>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</si>
  <si>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</si>
  <si>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</si>
  <si>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</si>
  <si>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</si>
  <si>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</si>
  <si>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</si>
  <si>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</si>
  <si>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</si>
  <si>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</si>
  <si>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</si>
  <si>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</si>
  <si>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</si>
  <si>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</si>
  <si>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</si>
  <si>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</si>
  <si>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</si>
  <si>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</si>
  <si>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</si>
  <si>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</si>
  <si>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</si>
  <si>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</si>
  <si>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</si>
  <si>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</si>
  <si>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ระดับการศึกษา Level of  education</t>
  </si>
  <si>
    <t>อำเภอ</t>
  </si>
  <si>
    <t>NUMBER OF STUDENTS BY LEVEL OF EDUCATION, SEX AND DISTRICT: ACADEMIC YEAR 2011</t>
  </si>
  <si>
    <t>TABLE</t>
  </si>
  <si>
    <t>จำนวนนักเรียน จำแนกตามระดับการศึกษา เพศ เป็นรายอำเภอ ปีการศึกษา 2554</t>
  </si>
  <si>
    <t xml:space="preserve">ตาราง    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</si>
</sst>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sz val="12"/>
      <name val="AngsanaUPC"/>
      <family val="1"/>
    </font>
    <font>
      <sz val="14"/>
      <name val="Cordia New"/>
      <family val="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2"/>
      <name val="Cordia New"/>
      <family val="2"/>
    </font>
    <font>
      <b/>
      <sz val="13"/>
      <name val="Cordia New"/>
      <family val="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8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Border="1"/>
    <xf numFmtId="0" fontId="2" fillId="0" borderId="0" xfId="0" applyFont="1" applyBorder="1" applyAlignment="1">
      <alignment horizontal="left" indent="1"/>
    </xf>
    <xf numFmtId="41" fontId="6" fillId="0" borderId="4" xfId="0" applyNumberFormat="1" applyFont="1" applyBorder="1" applyAlignment="1">
      <alignment horizontal="right"/>
    </xf>
    <xf numFmtId="41" fontId="6" fillId="0" borderId="4" xfId="0" applyNumberFormat="1" applyFont="1" applyBorder="1"/>
    <xf numFmtId="41" fontId="6" fillId="0" borderId="5" xfId="0" applyNumberFormat="1" applyFont="1" applyFill="1" applyBorder="1"/>
    <xf numFmtId="41" fontId="6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41" fontId="6" fillId="0" borderId="4" xfId="1" applyNumberFormat="1" applyFont="1" applyBorder="1"/>
    <xf numFmtId="41" fontId="6" fillId="0" borderId="5" xfId="1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10" fillId="0" borderId="4" xfId="0" applyNumberFormat="1" applyFont="1" applyBorder="1" applyAlignment="1">
      <alignment vertical="center"/>
    </xf>
    <xf numFmtId="41" fontId="10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1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3" xfId="0" applyFont="1" applyBorder="1"/>
    <xf numFmtId="0" fontId="11" fillId="0" borderId="1" xfId="0" applyFont="1" applyBorder="1"/>
    <xf numFmtId="0" fontId="11" fillId="0" borderId="7" xfId="0" applyFont="1" applyBorder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2" fillId="0" borderId="10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/>
    <xf numFmtId="0" fontId="2" fillId="0" borderId="11" xfId="0" applyFont="1" applyBorder="1"/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2" fillId="0" borderId="0" xfId="0" applyFont="1"/>
    <xf numFmtId="0" fontId="13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/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114300</xdr:colOff>
      <xdr:row>0</xdr:row>
      <xdr:rowOff>104775</xdr:rowOff>
    </xdr:from>
    <xdr:to>
      <xdr:col>18</xdr:col>
      <xdr:colOff>571500</xdr:colOff>
      <xdr:row>32</xdr:row>
      <xdr:rowOff>200025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582150" y="104775"/>
          <a:ext cx="457200" cy="6686550"/>
          <a:chOff x="9582095" y="0"/>
          <a:chExt cx="468116" cy="652462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18629" y="316007"/>
            <a:ext cx="331582" cy="37920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82095" y="0"/>
            <a:ext cx="429106" cy="4089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62590" y="3418561"/>
            <a:ext cx="6197074" cy="1505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U33"/>
  <sheetViews>
    <sheetView showGridLines="0" tabSelected="1" topLeftCell="A22" zoomScaleNormal="100" workbookViewId="0">
      <selection activeCell="A32" sqref="A32:IV33"/>
    </sheetView>
  </sheetViews>
  <sheetFormatPr defaultRowHeight="21.75"/>
  <cols>
    <col min="1" max="1" width="1.7109375" customWidth="1"/>
    <col min="2" max="2" width="6" customWidth="1"/>
    <col min="3" max="3" width="4.5703125" customWidth="1"/>
    <col min="4" max="4" width="12.28515625" customWidth="1"/>
    <col min="5" max="16" width="7.7109375" customWidth="1"/>
    <col min="17" max="17" width="22.5703125" customWidth="1"/>
    <col min="18" max="18" width="2.28515625" customWidth="1"/>
    <col min="19" max="19" width="9.28515625" customWidth="1"/>
  </cols>
  <sheetData>
    <row r="1" spans="1:18" s="6" customFormat="1" ht="21">
      <c r="B1" s="83" t="s">
        <v>58</v>
      </c>
      <c r="C1" s="82">
        <v>3.8</v>
      </c>
      <c r="D1" s="83" t="s">
        <v>57</v>
      </c>
    </row>
    <row r="2" spans="1:18" s="80" customFormat="1" ht="21">
      <c r="B2" s="81" t="s">
        <v>56</v>
      </c>
      <c r="C2" s="82">
        <v>3.8</v>
      </c>
      <c r="D2" s="81" t="s">
        <v>55</v>
      </c>
    </row>
    <row r="3" spans="1:18" ht="6" customHeight="1"/>
    <row r="4" spans="1:18" s="45" customFormat="1" ht="20.100000000000001" customHeight="1">
      <c r="A4" s="79" t="s">
        <v>54</v>
      </c>
      <c r="B4" s="78"/>
      <c r="C4" s="78"/>
      <c r="D4" s="77"/>
      <c r="E4" s="76"/>
      <c r="F4" s="71"/>
      <c r="G4" s="75"/>
      <c r="H4" s="74" t="s">
        <v>53</v>
      </c>
      <c r="I4" s="73"/>
      <c r="J4" s="73"/>
      <c r="K4" s="73"/>
      <c r="L4" s="73"/>
      <c r="M4" s="73"/>
      <c r="N4" s="73"/>
      <c r="O4" s="73"/>
      <c r="P4" s="72"/>
      <c r="Q4" s="71"/>
    </row>
    <row r="5" spans="1:18" s="45" customFormat="1" ht="5.0999999999999996" customHeight="1">
      <c r="A5" s="53"/>
      <c r="B5" s="53"/>
      <c r="C5" s="53"/>
      <c r="D5" s="52"/>
      <c r="H5" s="70"/>
      <c r="I5" s="69"/>
      <c r="J5" s="68"/>
      <c r="K5" s="70"/>
      <c r="L5" s="69"/>
      <c r="M5" s="68"/>
      <c r="O5" s="67"/>
      <c r="P5" s="66"/>
      <c r="Q5" s="2"/>
    </row>
    <row r="6" spans="1:18" s="45" customFormat="1" ht="18" customHeight="1">
      <c r="A6" s="53"/>
      <c r="B6" s="53"/>
      <c r="C6" s="53"/>
      <c r="D6" s="52"/>
      <c r="E6" s="63" t="s">
        <v>45</v>
      </c>
      <c r="F6" s="65"/>
      <c r="G6" s="64"/>
      <c r="H6" s="63" t="s">
        <v>52</v>
      </c>
      <c r="I6" s="65"/>
      <c r="J6" s="64"/>
      <c r="K6" s="63" t="s">
        <v>51</v>
      </c>
      <c r="L6" s="65"/>
      <c r="M6" s="64"/>
      <c r="N6" s="63" t="s">
        <v>50</v>
      </c>
      <c r="O6" s="62"/>
      <c r="P6" s="61"/>
    </row>
    <row r="7" spans="1:18" s="45" customFormat="1" ht="19.5" customHeight="1">
      <c r="A7" s="53"/>
      <c r="B7" s="53"/>
      <c r="C7" s="53"/>
      <c r="D7" s="52"/>
      <c r="E7" s="63" t="s">
        <v>39</v>
      </c>
      <c r="F7" s="65"/>
      <c r="G7" s="64"/>
      <c r="H7" s="63" t="s">
        <v>49</v>
      </c>
      <c r="I7" s="65"/>
      <c r="J7" s="64"/>
      <c r="K7" s="63" t="s">
        <v>48</v>
      </c>
      <c r="L7" s="65"/>
      <c r="M7" s="64"/>
      <c r="N7" s="63" t="s">
        <v>47</v>
      </c>
      <c r="O7" s="62"/>
      <c r="P7" s="61"/>
      <c r="Q7" s="54" t="s">
        <v>46</v>
      </c>
    </row>
    <row r="8" spans="1:18" s="45" customFormat="1" ht="5.0999999999999996" customHeight="1">
      <c r="A8" s="53"/>
      <c r="B8" s="53"/>
      <c r="C8" s="53"/>
      <c r="D8" s="52"/>
      <c r="E8" s="60"/>
      <c r="F8" s="59"/>
      <c r="G8" s="58"/>
      <c r="H8" s="60"/>
      <c r="I8" s="59"/>
      <c r="J8" s="58"/>
      <c r="K8" s="60"/>
      <c r="L8" s="59"/>
      <c r="M8" s="58"/>
      <c r="N8" s="57"/>
      <c r="O8" s="56"/>
      <c r="P8" s="55"/>
      <c r="Q8" s="54"/>
    </row>
    <row r="9" spans="1:18" s="45" customFormat="1" ht="18.95" customHeight="1">
      <c r="A9" s="53"/>
      <c r="B9" s="53"/>
      <c r="C9" s="53"/>
      <c r="D9" s="52"/>
      <c r="E9" s="41" t="s">
        <v>45</v>
      </c>
      <c r="F9" s="41" t="s">
        <v>44</v>
      </c>
      <c r="G9" s="42" t="s">
        <v>43</v>
      </c>
      <c r="H9" s="41" t="s">
        <v>45</v>
      </c>
      <c r="I9" s="41" t="s">
        <v>44</v>
      </c>
      <c r="J9" s="42" t="s">
        <v>43</v>
      </c>
      <c r="K9" s="41" t="s">
        <v>45</v>
      </c>
      <c r="L9" s="41" t="s">
        <v>44</v>
      </c>
      <c r="M9" s="42" t="s">
        <v>43</v>
      </c>
      <c r="N9" s="51" t="s">
        <v>45</v>
      </c>
      <c r="O9" s="51" t="s">
        <v>44</v>
      </c>
      <c r="P9" s="42" t="s">
        <v>43</v>
      </c>
      <c r="Q9" s="2"/>
    </row>
    <row r="10" spans="1:18" s="45" customFormat="1" ht="18.95" customHeight="1">
      <c r="A10" s="50"/>
      <c r="B10" s="50"/>
      <c r="C10" s="50"/>
      <c r="D10" s="49"/>
      <c r="E10" s="48" t="s">
        <v>39</v>
      </c>
      <c r="F10" s="48" t="s">
        <v>42</v>
      </c>
      <c r="G10" s="47" t="s">
        <v>41</v>
      </c>
      <c r="H10" s="48" t="s">
        <v>39</v>
      </c>
      <c r="I10" s="48" t="s">
        <v>42</v>
      </c>
      <c r="J10" s="47" t="s">
        <v>41</v>
      </c>
      <c r="K10" s="48" t="s">
        <v>39</v>
      </c>
      <c r="L10" s="48" t="s">
        <v>42</v>
      </c>
      <c r="M10" s="47" t="s">
        <v>41</v>
      </c>
      <c r="N10" s="48" t="s">
        <v>39</v>
      </c>
      <c r="O10" s="48" t="s">
        <v>42</v>
      </c>
      <c r="P10" s="47" t="s">
        <v>41</v>
      </c>
      <c r="Q10" s="46"/>
    </row>
    <row r="11" spans="1:18" s="13" customFormat="1" ht="3" customHeight="1">
      <c r="A11" s="44"/>
      <c r="B11" s="44"/>
      <c r="C11" s="44"/>
      <c r="D11" s="43"/>
      <c r="E11" s="41"/>
      <c r="F11" s="41"/>
      <c r="G11" s="42"/>
      <c r="H11" s="41"/>
      <c r="I11" s="41"/>
      <c r="J11" s="42"/>
      <c r="K11" s="41"/>
      <c r="L11" s="41"/>
      <c r="M11" s="42"/>
      <c r="N11" s="41"/>
      <c r="O11" s="41"/>
      <c r="P11" s="41"/>
      <c r="Q11" s="2"/>
    </row>
    <row r="12" spans="1:18" s="35" customFormat="1" ht="18.95" customHeight="1">
      <c r="A12" s="40" t="s">
        <v>40</v>
      </c>
      <c r="B12" s="40"/>
      <c r="C12" s="40"/>
      <c r="D12" s="39"/>
      <c r="E12" s="37">
        <f>SUM(E13:E29)</f>
        <v>232795</v>
      </c>
      <c r="F12" s="37">
        <f>SUM(F13:F29)</f>
        <v>115941</v>
      </c>
      <c r="G12" s="38">
        <f>SUM(G13:G29)</f>
        <v>116854</v>
      </c>
      <c r="H12" s="37">
        <f>SUM(H13:H29)</f>
        <v>34198</v>
      </c>
      <c r="I12" s="37">
        <f>SUM(I13:I29)</f>
        <v>17643</v>
      </c>
      <c r="J12" s="38">
        <f>SUM(J13:J29)</f>
        <v>16555</v>
      </c>
      <c r="K12" s="37">
        <f>SUM(K13:K29)</f>
        <v>106555</v>
      </c>
      <c r="L12" s="37">
        <f>SUM(L13:L29)</f>
        <v>55219</v>
      </c>
      <c r="M12" s="38">
        <f>SUM(M13:M29)</f>
        <v>51336</v>
      </c>
      <c r="N12" s="37">
        <f>SUM(N13:N29)</f>
        <v>92042</v>
      </c>
      <c r="O12" s="37">
        <f>SUM(O13:O29)</f>
        <v>43079</v>
      </c>
      <c r="P12" s="37">
        <f>SUM(P13:P29)</f>
        <v>48963</v>
      </c>
      <c r="Q12" s="36" t="s">
        <v>39</v>
      </c>
    </row>
    <row r="13" spans="1:18" ht="18.95" customHeight="1">
      <c r="A13" s="2"/>
      <c r="B13" s="20" t="s">
        <v>38</v>
      </c>
      <c r="C13" s="20"/>
      <c r="D13" s="19"/>
      <c r="E13" s="22">
        <f>SUM(F13:G13)</f>
        <v>47532</v>
      </c>
      <c r="F13" s="22">
        <f>SUM(I13,L13,O13)</f>
        <v>23455</v>
      </c>
      <c r="G13" s="22">
        <f>SUM(J13,M13,P13)</f>
        <v>24077</v>
      </c>
      <c r="H13" s="22">
        <f>SUM(I13:J13)</f>
        <v>7299</v>
      </c>
      <c r="I13" s="22">
        <f>3343+47+377</f>
        <v>3767</v>
      </c>
      <c r="J13" s="23">
        <f>3132+40+360</f>
        <v>3532</v>
      </c>
      <c r="K13" s="22">
        <f>SUM(L13:M13)</f>
        <v>21128</v>
      </c>
      <c r="L13" s="22">
        <f>10158+92+637</f>
        <v>10887</v>
      </c>
      <c r="M13" s="23">
        <f>9571+62+608</f>
        <v>10241</v>
      </c>
      <c r="N13" s="22">
        <f>SUM(O13:P13)</f>
        <v>19105</v>
      </c>
      <c r="O13" s="22">
        <f>1518+17+70+392+6804</f>
        <v>8801</v>
      </c>
      <c r="P13" s="22">
        <f>1191+9+52+471+8581</f>
        <v>10304</v>
      </c>
      <c r="Q13" s="34" t="s">
        <v>37</v>
      </c>
      <c r="R13" s="33"/>
    </row>
    <row r="14" spans="1:18" ht="18.95" customHeight="1">
      <c r="A14" s="2"/>
      <c r="B14" s="20" t="s">
        <v>36</v>
      </c>
      <c r="C14" s="32"/>
      <c r="D14" s="31"/>
      <c r="E14" s="16">
        <f>SUM(F14:G14)</f>
        <v>10722</v>
      </c>
      <c r="F14" s="16">
        <f>SUM(I14,L14,O14)</f>
        <v>5496</v>
      </c>
      <c r="G14" s="16">
        <f>SUM(J14,M14,P14)</f>
        <v>5226</v>
      </c>
      <c r="H14" s="16">
        <f>SUM(I14:J14)</f>
        <v>1579</v>
      </c>
      <c r="I14" s="16">
        <v>829</v>
      </c>
      <c r="J14" s="18">
        <v>750</v>
      </c>
      <c r="K14" s="16">
        <f>SUM(L14:M14)</f>
        <v>5464</v>
      </c>
      <c r="L14" s="16">
        <v>2868</v>
      </c>
      <c r="M14" s="17">
        <v>2596</v>
      </c>
      <c r="N14" s="16">
        <f>SUM(O14:P14)</f>
        <v>3679</v>
      </c>
      <c r="O14" s="15">
        <f>683+1116</f>
        <v>1799</v>
      </c>
      <c r="P14" s="15">
        <f>579+1301</f>
        <v>1880</v>
      </c>
      <c r="Q14" s="30" t="s">
        <v>35</v>
      </c>
      <c r="R14" s="30"/>
    </row>
    <row r="15" spans="1:18" ht="18.95" customHeight="1">
      <c r="A15" s="2"/>
      <c r="B15" s="20" t="s">
        <v>34</v>
      </c>
      <c r="C15" s="20"/>
      <c r="D15" s="19"/>
      <c r="E15" s="16">
        <f>SUM(F15:G15)</f>
        <v>16386</v>
      </c>
      <c r="F15" s="16">
        <f>SUM(I15,L15,O15)</f>
        <v>8173</v>
      </c>
      <c r="G15" s="16">
        <f>SUM(J15,M15,P15)</f>
        <v>8213</v>
      </c>
      <c r="H15" s="16">
        <f>SUM(I15:J15)</f>
        <v>2368</v>
      </c>
      <c r="I15" s="16">
        <v>1210</v>
      </c>
      <c r="J15" s="18">
        <v>1158</v>
      </c>
      <c r="K15" s="16">
        <f>SUM(L15:M15)</f>
        <v>7796</v>
      </c>
      <c r="L15" s="16">
        <v>4058</v>
      </c>
      <c r="M15" s="17">
        <v>3738</v>
      </c>
      <c r="N15" s="16">
        <f>SUM(O15:P15)</f>
        <v>6222</v>
      </c>
      <c r="O15" s="15">
        <f>876+2029</f>
        <v>2905</v>
      </c>
      <c r="P15" s="15">
        <f>657+2660</f>
        <v>3317</v>
      </c>
      <c r="Q15" s="30" t="s">
        <v>33</v>
      </c>
      <c r="R15" s="29"/>
    </row>
    <row r="16" spans="1:18" ht="18.95" customHeight="1">
      <c r="A16" s="2"/>
      <c r="B16" s="20" t="s">
        <v>32</v>
      </c>
      <c r="C16" s="20"/>
      <c r="D16" s="19"/>
      <c r="E16" s="22">
        <f>SUM(F16:G16)</f>
        <v>10871</v>
      </c>
      <c r="F16" s="22">
        <f>SUM(I16,L16,O16)</f>
        <v>5397</v>
      </c>
      <c r="G16" s="22">
        <f>SUM(J16,M16,P16)</f>
        <v>5474</v>
      </c>
      <c r="H16" s="22">
        <f>SUM(I16:J16)</f>
        <v>1422</v>
      </c>
      <c r="I16" s="22">
        <v>761</v>
      </c>
      <c r="J16" s="23">
        <v>661</v>
      </c>
      <c r="K16" s="22">
        <f>SUM(L16:M16)</f>
        <v>4345</v>
      </c>
      <c r="L16" s="22">
        <v>2262</v>
      </c>
      <c r="M16" s="23">
        <v>2083</v>
      </c>
      <c r="N16" s="22">
        <f>SUM(O16:P16)</f>
        <v>5104</v>
      </c>
      <c r="O16" s="22">
        <f>522+1852</f>
        <v>2374</v>
      </c>
      <c r="P16" s="22">
        <f>383+2347</f>
        <v>2730</v>
      </c>
      <c r="Q16" s="30" t="s">
        <v>31</v>
      </c>
      <c r="R16" s="29"/>
    </row>
    <row r="17" spans="1:21" ht="18.95" customHeight="1">
      <c r="A17" s="2"/>
      <c r="B17" s="20" t="s">
        <v>30</v>
      </c>
      <c r="C17" s="20"/>
      <c r="D17" s="19"/>
      <c r="E17" s="16">
        <f>SUM(F17:G17)</f>
        <v>24080</v>
      </c>
      <c r="F17" s="16">
        <f>SUM(I17,L17,O17)</f>
        <v>11893</v>
      </c>
      <c r="G17" s="16">
        <f>SUM(J17,M17,P17)</f>
        <v>12187</v>
      </c>
      <c r="H17" s="16">
        <f>SUM(I17:J17)</f>
        <v>3492</v>
      </c>
      <c r="I17" s="16">
        <v>1765</v>
      </c>
      <c r="J17" s="18">
        <v>1727</v>
      </c>
      <c r="K17" s="16">
        <f>SUM(L17:M17)</f>
        <v>11739</v>
      </c>
      <c r="L17" s="16">
        <v>6074</v>
      </c>
      <c r="M17" s="18">
        <v>5665</v>
      </c>
      <c r="N17" s="16">
        <f>SUM(O17:P17)</f>
        <v>8849</v>
      </c>
      <c r="O17" s="15">
        <f>1575+2479</f>
        <v>4054</v>
      </c>
      <c r="P17" s="15">
        <f>1355+3440</f>
        <v>4795</v>
      </c>
      <c r="Q17" s="30" t="s">
        <v>29</v>
      </c>
      <c r="R17" s="29"/>
    </row>
    <row r="18" spans="1:21" ht="18.95" customHeight="1">
      <c r="A18" s="2"/>
      <c r="B18" s="20" t="s">
        <v>28</v>
      </c>
      <c r="C18" s="20"/>
      <c r="D18" s="19"/>
      <c r="E18" s="16">
        <f>SUM(F18:G18)</f>
        <v>13502</v>
      </c>
      <c r="F18" s="16">
        <f>SUM(I18,L18,O18)</f>
        <v>6398</v>
      </c>
      <c r="G18" s="16">
        <f>SUM(J18,M18,P18)</f>
        <v>7104</v>
      </c>
      <c r="H18" s="16">
        <f>SUM(I18:J18)</f>
        <v>1622</v>
      </c>
      <c r="I18" s="16">
        <v>802</v>
      </c>
      <c r="J18" s="18">
        <v>820</v>
      </c>
      <c r="K18" s="16">
        <f>SUM(L18:M18)</f>
        <v>4820</v>
      </c>
      <c r="L18" s="16">
        <v>2491</v>
      </c>
      <c r="M18" s="18">
        <v>2329</v>
      </c>
      <c r="N18" s="16">
        <f>SUM(O18:P18)</f>
        <v>7060</v>
      </c>
      <c r="O18" s="15">
        <f>626+2479</f>
        <v>3105</v>
      </c>
      <c r="P18" s="15">
        <f>515+3440</f>
        <v>3955</v>
      </c>
      <c r="Q18" s="30" t="s">
        <v>27</v>
      </c>
      <c r="R18" s="29"/>
    </row>
    <row r="19" spans="1:21" ht="18.95" customHeight="1">
      <c r="A19" s="2"/>
      <c r="B19" s="26" t="s">
        <v>26</v>
      </c>
      <c r="C19" s="26"/>
      <c r="D19" s="24"/>
      <c r="E19" s="16">
        <f>SUM(F19:G19)</f>
        <v>13422</v>
      </c>
      <c r="F19" s="16">
        <f>SUM(I19,L19,O19)</f>
        <v>6750</v>
      </c>
      <c r="G19" s="16">
        <f>SUM(J19,M19,P19)</f>
        <v>6672</v>
      </c>
      <c r="H19" s="16">
        <f>SUM(I19:J19)</f>
        <v>1671</v>
      </c>
      <c r="I19" s="16">
        <v>891</v>
      </c>
      <c r="J19" s="18">
        <v>780</v>
      </c>
      <c r="K19" s="16">
        <f>SUM(L19:M19)</f>
        <v>5968</v>
      </c>
      <c r="L19" s="16">
        <v>3106</v>
      </c>
      <c r="M19" s="17">
        <v>2862</v>
      </c>
      <c r="N19" s="16">
        <f>SUM(O19:P19)</f>
        <v>5783</v>
      </c>
      <c r="O19" s="15">
        <f>511+2242</f>
        <v>2753</v>
      </c>
      <c r="P19" s="15">
        <f>383+2647</f>
        <v>3030</v>
      </c>
      <c r="Q19" s="30" t="s">
        <v>25</v>
      </c>
      <c r="R19" s="29"/>
    </row>
    <row r="20" spans="1:21" ht="18.95" customHeight="1">
      <c r="A20" s="2"/>
      <c r="B20" s="26" t="s">
        <v>24</v>
      </c>
      <c r="C20" s="26"/>
      <c r="D20" s="24"/>
      <c r="E20" s="16">
        <f>SUM(F20:G20)</f>
        <v>7066</v>
      </c>
      <c r="F20" s="16">
        <f>SUM(I20,L20,O20)</f>
        <v>3615</v>
      </c>
      <c r="G20" s="16">
        <f>SUM(J20,M20,P20)</f>
        <v>3451</v>
      </c>
      <c r="H20" s="16">
        <f>SUM(I20:J20)</f>
        <v>1060</v>
      </c>
      <c r="I20" s="16">
        <v>552</v>
      </c>
      <c r="J20" s="18">
        <v>508</v>
      </c>
      <c r="K20" s="16">
        <f>SUM(L20:M20)</f>
        <v>3499</v>
      </c>
      <c r="L20" s="16">
        <v>1845</v>
      </c>
      <c r="M20" s="17">
        <v>1654</v>
      </c>
      <c r="N20" s="16">
        <f>SUM(O20:P20)</f>
        <v>2507</v>
      </c>
      <c r="O20" s="15">
        <f>398+820</f>
        <v>1218</v>
      </c>
      <c r="P20" s="15">
        <f>311+978</f>
        <v>1289</v>
      </c>
      <c r="Q20" s="14" t="s">
        <v>23</v>
      </c>
      <c r="R20" s="21"/>
    </row>
    <row r="21" spans="1:21" ht="18.95" customHeight="1">
      <c r="A21" s="2"/>
      <c r="B21" s="26" t="s">
        <v>22</v>
      </c>
      <c r="C21" s="26"/>
      <c r="D21" s="24"/>
      <c r="E21" s="22">
        <f>SUM(F21:G21)</f>
        <v>22314</v>
      </c>
      <c r="F21" s="22">
        <f>SUM(I21,L21,O21)</f>
        <v>11059</v>
      </c>
      <c r="G21" s="22">
        <f>SUM(J21,M21,P21)</f>
        <v>11255</v>
      </c>
      <c r="H21" s="22">
        <f>SUM(I21:J21)</f>
        <v>3186</v>
      </c>
      <c r="I21" s="22">
        <v>1639</v>
      </c>
      <c r="J21" s="23">
        <v>1547</v>
      </c>
      <c r="K21" s="22">
        <f>SUM(L21:M21)</f>
        <v>10462</v>
      </c>
      <c r="L21" s="22">
        <v>5353</v>
      </c>
      <c r="M21" s="23">
        <v>5109</v>
      </c>
      <c r="N21" s="22">
        <f>SUM(O21:P21)</f>
        <v>8666</v>
      </c>
      <c r="O21" s="22">
        <f>1292+136+2639</f>
        <v>4067</v>
      </c>
      <c r="P21" s="22">
        <f>1081+124+3394</f>
        <v>4599</v>
      </c>
      <c r="Q21" s="14" t="s">
        <v>21</v>
      </c>
      <c r="R21" s="21"/>
    </row>
    <row r="22" spans="1:21" ht="18.95" customHeight="1">
      <c r="A22" s="2"/>
      <c r="B22" s="26" t="s">
        <v>20</v>
      </c>
      <c r="C22" s="28"/>
      <c r="D22" s="27"/>
      <c r="E22" s="16">
        <f>SUM(F22:G22)</f>
        <v>22466</v>
      </c>
      <c r="F22" s="16">
        <f>SUM(I22,L22,O22)</f>
        <v>11088</v>
      </c>
      <c r="G22" s="16">
        <f>SUM(J22,M22,P22)</f>
        <v>11378</v>
      </c>
      <c r="H22" s="16">
        <f>SUM(I22:J22)</f>
        <v>3372</v>
      </c>
      <c r="I22" s="16">
        <f>1671+72</f>
        <v>1743</v>
      </c>
      <c r="J22" s="18">
        <f>1556+73</f>
        <v>1629</v>
      </c>
      <c r="K22" s="16">
        <f>SUM(L22:M22)</f>
        <v>10495</v>
      </c>
      <c r="L22" s="16">
        <f>5443+55</f>
        <v>5498</v>
      </c>
      <c r="M22" s="18">
        <f>4939+58</f>
        <v>4997</v>
      </c>
      <c r="N22" s="16">
        <f>SUM(O22:P22)</f>
        <v>8599</v>
      </c>
      <c r="O22" s="15">
        <f>1471+2376</f>
        <v>3847</v>
      </c>
      <c r="P22" s="15">
        <f>1226+3526</f>
        <v>4752</v>
      </c>
      <c r="Q22" s="14" t="s">
        <v>19</v>
      </c>
      <c r="R22" s="21"/>
    </row>
    <row r="23" spans="1:21" ht="18.95" customHeight="1">
      <c r="A23" s="2"/>
      <c r="B23" s="20" t="s">
        <v>18</v>
      </c>
      <c r="C23" s="20"/>
      <c r="D23" s="19"/>
      <c r="E23" s="22">
        <f>SUM(F23:G23)</f>
        <v>5917</v>
      </c>
      <c r="F23" s="22">
        <f>SUM(I23,L23,O23)</f>
        <v>2940</v>
      </c>
      <c r="G23" s="22">
        <f>SUM(J23,M23,P23)</f>
        <v>2977</v>
      </c>
      <c r="H23" s="22">
        <f>SUM(I23:J23)</f>
        <v>762</v>
      </c>
      <c r="I23" s="22">
        <v>403</v>
      </c>
      <c r="J23" s="23">
        <v>359</v>
      </c>
      <c r="K23" s="22">
        <f>SUM(L23:M23)</f>
        <v>2500</v>
      </c>
      <c r="L23" s="22">
        <v>1326</v>
      </c>
      <c r="M23" s="23">
        <v>1174</v>
      </c>
      <c r="N23" s="22">
        <f>SUM(O23:P23)</f>
        <v>2655</v>
      </c>
      <c r="O23" s="22">
        <f>166+1045</f>
        <v>1211</v>
      </c>
      <c r="P23" s="22">
        <f>133+1311</f>
        <v>1444</v>
      </c>
      <c r="Q23" s="14" t="s">
        <v>17</v>
      </c>
      <c r="R23" s="21"/>
    </row>
    <row r="24" spans="1:21" ht="18.95" customHeight="1">
      <c r="A24" s="2"/>
      <c r="B24" s="26" t="s">
        <v>16</v>
      </c>
      <c r="C24" s="26"/>
      <c r="D24" s="24"/>
      <c r="E24" s="22">
        <f>SUM(F24:G24)</f>
        <v>8570</v>
      </c>
      <c r="F24" s="22">
        <f>SUM(I24,L24,O24)</f>
        <v>4284</v>
      </c>
      <c r="G24" s="22">
        <f>SUM(J24,M24,P24)</f>
        <v>4286</v>
      </c>
      <c r="H24" s="22">
        <f>SUM(I24:J24)</f>
        <v>1225</v>
      </c>
      <c r="I24" s="22">
        <f>625+19</f>
        <v>644</v>
      </c>
      <c r="J24" s="23">
        <f>566+15</f>
        <v>581</v>
      </c>
      <c r="K24" s="22">
        <f>SUM(L24:M24)</f>
        <v>3980</v>
      </c>
      <c r="L24" s="22">
        <f>1985+39</f>
        <v>2024</v>
      </c>
      <c r="M24" s="23">
        <f>1921+35</f>
        <v>1956</v>
      </c>
      <c r="N24" s="22">
        <f>SUM(O24:P24)</f>
        <v>3365</v>
      </c>
      <c r="O24" s="22">
        <f>625+60+931</f>
        <v>1616</v>
      </c>
      <c r="P24" s="22">
        <f>536+23+1190</f>
        <v>1749</v>
      </c>
      <c r="Q24" s="14" t="s">
        <v>15</v>
      </c>
      <c r="R24" s="21"/>
    </row>
    <row r="25" spans="1:21" ht="18.95" customHeight="1">
      <c r="A25" s="2"/>
      <c r="B25" s="25" t="s">
        <v>14</v>
      </c>
      <c r="C25" s="25"/>
      <c r="D25" s="24"/>
      <c r="E25" s="16">
        <f>SUM(F25:G25)</f>
        <v>6916</v>
      </c>
      <c r="F25" s="16">
        <f>SUM(I25,L25,O25)</f>
        <v>3444</v>
      </c>
      <c r="G25" s="16">
        <f>SUM(J25,M25,P25)</f>
        <v>3472</v>
      </c>
      <c r="H25" s="16">
        <f>SUM(I25:J25)</f>
        <v>1111</v>
      </c>
      <c r="I25" s="16">
        <v>581</v>
      </c>
      <c r="J25" s="18">
        <v>530</v>
      </c>
      <c r="K25" s="16">
        <f>SUM(L25:M25)</f>
        <v>3183</v>
      </c>
      <c r="L25" s="16">
        <v>1618</v>
      </c>
      <c r="M25" s="18">
        <v>1565</v>
      </c>
      <c r="N25" s="16">
        <f>SUM(O25:P25)</f>
        <v>2622</v>
      </c>
      <c r="O25" s="15">
        <f>498+747</f>
        <v>1245</v>
      </c>
      <c r="P25" s="15">
        <f>381+996</f>
        <v>1377</v>
      </c>
      <c r="Q25" s="14" t="s">
        <v>13</v>
      </c>
      <c r="R25" s="21"/>
    </row>
    <row r="26" spans="1:21" ht="18.95" customHeight="1">
      <c r="A26" s="2"/>
      <c r="B26" s="25" t="s">
        <v>12</v>
      </c>
      <c r="C26" s="25"/>
      <c r="D26" s="24"/>
      <c r="E26" s="16">
        <f>SUM(F26:G26)</f>
        <v>5778</v>
      </c>
      <c r="F26" s="16">
        <f>SUM(I26,L26,O26)</f>
        <v>3155</v>
      </c>
      <c r="G26" s="16">
        <f>SUM(J26,M26,P26)</f>
        <v>2623</v>
      </c>
      <c r="H26" s="16">
        <f>SUM(I26:J26)</f>
        <v>924</v>
      </c>
      <c r="I26" s="16">
        <v>476</v>
      </c>
      <c r="J26" s="18">
        <v>448</v>
      </c>
      <c r="K26" s="16">
        <f>SUM(L26:M26)</f>
        <v>2819</v>
      </c>
      <c r="L26" s="16">
        <v>1530</v>
      </c>
      <c r="M26" s="18">
        <v>1289</v>
      </c>
      <c r="N26" s="16">
        <f>SUM(O26:P26)</f>
        <v>2035</v>
      </c>
      <c r="O26" s="15">
        <f>538+611</f>
        <v>1149</v>
      </c>
      <c r="P26" s="15">
        <f>435+451</f>
        <v>886</v>
      </c>
      <c r="Q26" s="14" t="s">
        <v>11</v>
      </c>
      <c r="R26" s="21"/>
    </row>
    <row r="27" spans="1:21" ht="18.95" customHeight="1">
      <c r="A27" s="2"/>
      <c r="B27" s="25" t="s">
        <v>10</v>
      </c>
      <c r="C27" s="25"/>
      <c r="D27" s="24"/>
      <c r="E27" s="16">
        <f>SUM(F27:G27)</f>
        <v>6800</v>
      </c>
      <c r="F27" s="16">
        <f>SUM(I27,L27,O27)</f>
        <v>3473</v>
      </c>
      <c r="G27" s="16">
        <f>SUM(J27,M27,P27)</f>
        <v>3327</v>
      </c>
      <c r="H27" s="16">
        <f>SUM(I27:J27)</f>
        <v>1213</v>
      </c>
      <c r="I27" s="16">
        <v>620</v>
      </c>
      <c r="J27" s="18">
        <v>593</v>
      </c>
      <c r="K27" s="16">
        <f>SUM(L27:M27)</f>
        <v>3693</v>
      </c>
      <c r="L27" s="16">
        <v>1882</v>
      </c>
      <c r="M27" s="18">
        <v>1811</v>
      </c>
      <c r="N27" s="16">
        <f>SUM(O27:P27)</f>
        <v>1894</v>
      </c>
      <c r="O27" s="15">
        <f>779+192</f>
        <v>971</v>
      </c>
      <c r="P27" s="15">
        <f>753+170</f>
        <v>923</v>
      </c>
      <c r="Q27" s="14" t="s">
        <v>9</v>
      </c>
      <c r="R27" s="21"/>
    </row>
    <row r="28" spans="1:21" ht="18.95" customHeight="1">
      <c r="A28" s="2"/>
      <c r="B28" s="25" t="s">
        <v>8</v>
      </c>
      <c r="C28" s="25"/>
      <c r="D28" s="24"/>
      <c r="E28" s="22">
        <f>SUM(F28:G28)</f>
        <v>5072</v>
      </c>
      <c r="F28" s="22">
        <f>SUM(I28,L28,O28)</f>
        <v>2619</v>
      </c>
      <c r="G28" s="22">
        <f>SUM(J28,M28,P28)</f>
        <v>2453</v>
      </c>
      <c r="H28" s="22">
        <f>SUM(I28:J28)</f>
        <v>834</v>
      </c>
      <c r="I28" s="22">
        <v>433</v>
      </c>
      <c r="J28" s="23">
        <v>401</v>
      </c>
      <c r="K28" s="22">
        <f>SUM(L28:M28)</f>
        <v>2478</v>
      </c>
      <c r="L28" s="22">
        <v>1287</v>
      </c>
      <c r="M28" s="23">
        <v>1191</v>
      </c>
      <c r="N28" s="22">
        <f>SUM(O28:P28)</f>
        <v>1760</v>
      </c>
      <c r="O28" s="22">
        <f>395+504</f>
        <v>899</v>
      </c>
      <c r="P28" s="22">
        <f>317+544</f>
        <v>861</v>
      </c>
      <c r="Q28" s="14" t="s">
        <v>7</v>
      </c>
      <c r="R28" s="21"/>
    </row>
    <row r="29" spans="1:21" ht="18.95" customHeight="1">
      <c r="A29" s="2"/>
      <c r="B29" s="20" t="s">
        <v>6</v>
      </c>
      <c r="C29" s="20"/>
      <c r="D29" s="19"/>
      <c r="E29" s="16">
        <f>SUM(F29:G29)</f>
        <v>5381</v>
      </c>
      <c r="F29" s="16">
        <f>SUM(I29,L29,O29)</f>
        <v>2702</v>
      </c>
      <c r="G29" s="16">
        <f>SUM(J29,M29,P29)</f>
        <v>2679</v>
      </c>
      <c r="H29" s="16">
        <f>SUM(I29:J29)</f>
        <v>1058</v>
      </c>
      <c r="I29" s="16">
        <v>527</v>
      </c>
      <c r="J29" s="18">
        <v>531</v>
      </c>
      <c r="K29" s="16">
        <f>SUM(L29:M29)</f>
        <v>2186</v>
      </c>
      <c r="L29" s="16">
        <v>1110</v>
      </c>
      <c r="M29" s="17">
        <v>1076</v>
      </c>
      <c r="N29" s="16">
        <f>SUM(O29:P29)</f>
        <v>2137</v>
      </c>
      <c r="O29" s="15">
        <f>370+695</f>
        <v>1065</v>
      </c>
      <c r="P29" s="15">
        <f>308+764</f>
        <v>1072</v>
      </c>
      <c r="Q29" s="14" t="s">
        <v>5</v>
      </c>
      <c r="R29" s="14"/>
      <c r="S29" s="13"/>
    </row>
    <row r="30" spans="1:21" s="6" customFormat="1" ht="3" customHeight="1">
      <c r="A30" s="9"/>
      <c r="B30" s="9"/>
      <c r="C30" s="9"/>
      <c r="D30" s="12"/>
      <c r="E30" s="11"/>
      <c r="F30" s="11"/>
      <c r="G30" s="11"/>
      <c r="H30" s="11"/>
      <c r="I30" s="10"/>
      <c r="J30" s="10"/>
      <c r="K30" s="10"/>
      <c r="L30" s="10"/>
      <c r="M30" s="10"/>
      <c r="N30" s="10"/>
      <c r="O30" s="10"/>
      <c r="P30" s="10"/>
      <c r="Q30" s="9"/>
    </row>
    <row r="31" spans="1:21" s="6" customFormat="1" ht="3" customHeight="1">
      <c r="A31" s="7"/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8"/>
      <c r="P31" s="8"/>
      <c r="Q31" s="7"/>
    </row>
    <row r="32" spans="1:21" s="1" customFormat="1" ht="21">
      <c r="A32" s="2"/>
      <c r="B32" s="5" t="s">
        <v>4</v>
      </c>
      <c r="C32" s="5"/>
      <c r="D32" s="5"/>
      <c r="E32" s="2"/>
      <c r="F32" s="2"/>
      <c r="G32" s="2"/>
      <c r="H32" s="4"/>
      <c r="I32" s="4"/>
      <c r="J32" s="4"/>
      <c r="K32" s="3" t="s">
        <v>3</v>
      </c>
      <c r="M32" s="3"/>
      <c r="N32" s="2"/>
      <c r="O32" s="2"/>
      <c r="P32" s="2"/>
      <c r="Q32" s="2"/>
      <c r="R32" s="2"/>
      <c r="S32" s="2"/>
      <c r="T32" s="2"/>
      <c r="U32" s="2"/>
    </row>
    <row r="33" spans="1:21" s="1" customFormat="1" ht="21">
      <c r="A33" s="2"/>
      <c r="B33" s="5" t="s">
        <v>2</v>
      </c>
      <c r="C33" s="5" t="s">
        <v>1</v>
      </c>
      <c r="D33" s="5"/>
      <c r="E33" s="2"/>
      <c r="F33" s="2"/>
      <c r="G33" s="2"/>
      <c r="H33" s="4"/>
      <c r="I33" s="4"/>
      <c r="J33" s="4"/>
      <c r="K33" s="3" t="s">
        <v>0</v>
      </c>
      <c r="M33" s="3"/>
      <c r="N33" s="2"/>
      <c r="O33" s="2"/>
      <c r="P33" s="2"/>
      <c r="Q33" s="2"/>
      <c r="R33" s="2"/>
      <c r="S33" s="2"/>
      <c r="T33" s="2"/>
      <c r="U33" s="2"/>
    </row>
  </sheetData>
  <mergeCells count="37">
    <mergeCell ref="B24:D24"/>
    <mergeCell ref="Q29:R29"/>
    <mergeCell ref="Q21:R21"/>
    <mergeCell ref="Q22:R22"/>
    <mergeCell ref="Q23:R23"/>
    <mergeCell ref="Q24:R24"/>
    <mergeCell ref="Q25:R25"/>
    <mergeCell ref="Q18:R18"/>
    <mergeCell ref="B25:D25"/>
    <mergeCell ref="B26:D26"/>
    <mergeCell ref="B27:D27"/>
    <mergeCell ref="B28:D28"/>
    <mergeCell ref="Q26:R26"/>
    <mergeCell ref="Q19:R19"/>
    <mergeCell ref="Q20:R20"/>
    <mergeCell ref="Q27:R27"/>
    <mergeCell ref="Q28:R28"/>
    <mergeCell ref="H6:J6"/>
    <mergeCell ref="B20:D20"/>
    <mergeCell ref="B21:D21"/>
    <mergeCell ref="B22:D22"/>
    <mergeCell ref="Q14:R14"/>
    <mergeCell ref="B19:D19"/>
    <mergeCell ref="H7:J7"/>
    <mergeCell ref="K7:M7"/>
    <mergeCell ref="Q16:R16"/>
    <mergeCell ref="Q17:R17"/>
    <mergeCell ref="Q15:R15"/>
    <mergeCell ref="K6:M6"/>
    <mergeCell ref="N8:P8"/>
    <mergeCell ref="N6:P6"/>
    <mergeCell ref="N7:P7"/>
    <mergeCell ref="A12:D12"/>
    <mergeCell ref="A4:D10"/>
    <mergeCell ref="E6:G6"/>
    <mergeCell ref="E7:G7"/>
    <mergeCell ref="H4:P4"/>
  </mergeCells>
  <pageMargins left="0.55118110236220474" right="0.15748031496062992" top="0.31496062992125984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2013-01-22T09:35:20Z</dcterms:created>
  <dcterms:modified xsi:type="dcterms:W3CDTF">2013-01-22T09:35:34Z</dcterms:modified>
</cp:coreProperties>
</file>