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8" sheetId="1" r:id="rId1"/>
  </sheets>
  <definedNames>
    <definedName name="_xlnm.Print_Area" localSheetId="0">'T-4.8'!$A$1:$P$34</definedName>
  </definedNames>
  <calcPr calcId="144525"/>
</workbook>
</file>

<file path=xl/calcChain.xml><?xml version="1.0" encoding="utf-8"?>
<calcChain xmlns="http://schemas.openxmlformats.org/spreadsheetml/2006/main">
  <c r="L28" i="1" l="1"/>
  <c r="N23" i="1"/>
  <c r="M23" i="1"/>
  <c r="L23" i="1"/>
  <c r="K23" i="1"/>
  <c r="J23" i="1"/>
  <c r="N22" i="1"/>
  <c r="M22" i="1"/>
  <c r="L22" i="1"/>
  <c r="K22" i="1"/>
  <c r="J22" i="1"/>
  <c r="M21" i="1"/>
  <c r="L21" i="1"/>
  <c r="K21" i="1"/>
  <c r="J21" i="1"/>
  <c r="N20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M13" i="1"/>
  <c r="L13" i="1"/>
  <c r="K13" i="1"/>
  <c r="J13" i="1"/>
  <c r="N12" i="1"/>
  <c r="M12" i="1"/>
  <c r="L12" i="1"/>
  <c r="K12" i="1"/>
  <c r="J12" i="1"/>
  <c r="M11" i="1"/>
  <c r="L11" i="1"/>
  <c r="K11" i="1"/>
  <c r="J11" i="1"/>
  <c r="N10" i="1"/>
  <c r="N28" i="1" s="1"/>
  <c r="M10" i="1"/>
  <c r="L10" i="1"/>
  <c r="K10" i="1"/>
  <c r="J10" i="1"/>
  <c r="R9" i="1"/>
  <c r="N9" i="1"/>
  <c r="H9" i="1"/>
  <c r="M9" i="1" s="1"/>
  <c r="G9" i="1"/>
  <c r="L9" i="1" s="1"/>
  <c r="F9" i="1"/>
  <c r="K9" i="1" s="1"/>
  <c r="E9" i="1"/>
  <c r="J9" i="1" s="1"/>
</calcChain>
</file>

<file path=xl/sharedStrings.xml><?xml version="1.0" encoding="utf-8"?>
<sst xmlns="http://schemas.openxmlformats.org/spreadsheetml/2006/main" count="127" uniqueCount="63">
  <si>
    <t>ตาราง</t>
  </si>
  <si>
    <t>จำนวนเจ้าหน้าที่ทางการแพทย์ จำแนกเป็นรายอำเภอ  พ.ศ. 2555</t>
  </si>
  <si>
    <t>TABLE</t>
  </si>
  <si>
    <t>NUMBER OF MEDICAL PERSONNELS BY DISTRICT: 2012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</si>
  <si>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</si>
  <si>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</si>
  <si>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</si>
  <si>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</si>
  <si>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</si>
  <si>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</si>
  <si>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</si>
  <si>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</si>
  <si>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</si>
  <si>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</si>
  <si>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</si>
  <si>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</si>
  <si>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</si>
  <si>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</si>
  <si>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</si>
  <si>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</si>
  <si>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ยอดรวม</t>
  </si>
  <si>
    <t>Total</t>
  </si>
  <si>
    <t>อำเภอเมืองกาฬสินธุ์</t>
  </si>
  <si>
    <t>Mueang Kalasin District</t>
  </si>
  <si>
    <t>อำเภอนามน</t>
  </si>
  <si>
    <t xml:space="preserve"> -</t>
  </si>
  <si>
    <t xml:space="preserve">   -</t>
  </si>
  <si>
    <t>Na Mon District</t>
  </si>
  <si>
    <t>อำเภอกมลาไสย</t>
  </si>
  <si>
    <t>1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</si>
  <si>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</si>
  <si>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</si>
  <si>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</si>
  <si>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</si>
  <si>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</si>
  <si>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</si>
  <si>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</si>
  <si>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</si>
  <si>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</si>
  <si>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</si>
  <si>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</si>
  <si>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</si>
  <si>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</si>
  <si>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</si>
  <si>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</si>
  <si>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</si>
  <si>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</si>
  <si>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</si>
  <si>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</si>
  <si>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</si>
  <si>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</si>
  <si>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</si>
  <si>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</si>
  <si>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</si>
  <si>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 District</t>
  </si>
  <si>
    <t>อำเภอนาคู</t>
  </si>
  <si>
    <t>Na Khu District</t>
  </si>
  <si>
    <t>อำเภอดอนจาน</t>
  </si>
  <si>
    <t>Don Chan  District</t>
  </si>
  <si>
    <t>อำเภอฆ้องชัย</t>
  </si>
  <si>
    <t>Khong Chai  District</t>
  </si>
  <si>
    <t xml:space="preserve">    ที่มา:   สำนักงานสาธารณสุขจังหวัดกาฬสินธุ์</t>
  </si>
  <si>
    <t>Source:  Kalasin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</si>
</sst>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__"/>
    <numFmt numFmtId="188" formatCode="@__"/>
    <numFmt numFmtId="189" formatCode="_-* #,##0_-;\-* #,##0_-;_-* &quot;-&quot;??_-;_-@_-"/>
    <numFmt numFmtId="190" formatCode="\-"/>
    <numFmt numFmtId="191" formatCode="_(* #,##0.00_);_(* \(#,##0.00\);_(* &quot;-&quot;??_);_(@_)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3"/>
      <name val="TH SarabunPSK"/>
      <family val="2"/>
    </font>
    <font>
      <sz val="12"/>
      <color indexed="9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color indexed="9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91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4" fillId="0" borderId="0"/>
    <xf numFmtId="0" fontId="1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0" xfId="0" quotePrefix="1" applyFont="1" applyFill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/>
    <xf numFmtId="0" fontId="6" fillId="2" borderId="0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0" quotePrefix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quotePrefix="1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87" fontId="9" fillId="2" borderId="10" xfId="1" applyNumberFormat="1" applyFont="1" applyFill="1" applyBorder="1" applyAlignment="1">
      <alignment horizontal="right"/>
    </xf>
    <xf numFmtId="187" fontId="9" fillId="2" borderId="0" xfId="1" applyNumberFormat="1" applyFont="1" applyFill="1" applyBorder="1" applyAlignment="1">
      <alignment horizontal="right"/>
    </xf>
    <xf numFmtId="187" fontId="9" fillId="0" borderId="12" xfId="0" applyNumberFormat="1" applyFont="1" applyBorder="1"/>
    <xf numFmtId="0" fontId="10" fillId="2" borderId="0" xfId="0" applyFont="1" applyFill="1" applyBorder="1"/>
    <xf numFmtId="0" fontId="11" fillId="2" borderId="0" xfId="0" applyFont="1" applyFill="1" applyBorder="1"/>
    <xf numFmtId="0" fontId="6" fillId="2" borderId="0" xfId="0" applyFont="1" applyFill="1" applyBorder="1"/>
    <xf numFmtId="0" fontId="9" fillId="2" borderId="0" xfId="0" applyFont="1" applyFill="1" applyBorder="1" applyAlignment="1">
      <alignment horizontal="left"/>
    </xf>
    <xf numFmtId="187" fontId="6" fillId="2" borderId="10" xfId="1" applyNumberFormat="1" applyFont="1" applyFill="1" applyBorder="1" applyAlignment="1">
      <alignment horizontal="right"/>
    </xf>
    <xf numFmtId="187" fontId="6" fillId="2" borderId="0" xfId="1" applyNumberFormat="1" applyFont="1" applyFill="1" applyBorder="1" applyAlignment="1">
      <alignment horizontal="right"/>
    </xf>
    <xf numFmtId="187" fontId="6" fillId="0" borderId="13" xfId="0" applyNumberFormat="1" applyFont="1" applyBorder="1"/>
    <xf numFmtId="0" fontId="6" fillId="2" borderId="0" xfId="0" applyFont="1" applyFill="1" applyBorder="1" applyAlignment="1"/>
    <xf numFmtId="188" fontId="6" fillId="2" borderId="10" xfId="1" applyNumberFormat="1" applyFont="1" applyFill="1" applyBorder="1" applyAlignment="1">
      <alignment horizontal="right"/>
    </xf>
    <xf numFmtId="189" fontId="6" fillId="2" borderId="10" xfId="1" applyNumberFormat="1" applyFont="1" applyFill="1" applyBorder="1" applyAlignment="1">
      <alignment horizontal="right"/>
    </xf>
    <xf numFmtId="188" fontId="6" fillId="2" borderId="0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188" fontId="6" fillId="2" borderId="7" xfId="1" applyNumberFormat="1" applyFont="1" applyFill="1" applyBorder="1" applyAlignment="1">
      <alignment horizontal="right"/>
    </xf>
    <xf numFmtId="187" fontId="6" fillId="0" borderId="14" xfId="0" applyNumberFormat="1" applyFont="1" applyBorder="1"/>
    <xf numFmtId="0" fontId="6" fillId="2" borderId="5" xfId="0" quotePrefix="1" applyFont="1" applyFill="1" applyBorder="1" applyAlignment="1">
      <alignment horizontal="left"/>
    </xf>
    <xf numFmtId="0" fontId="6" fillId="2" borderId="5" xfId="0" applyFont="1" applyFill="1" applyBorder="1"/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3" fontId="6" fillId="2" borderId="10" xfId="1" applyNumberFormat="1" applyFont="1" applyFill="1" applyBorder="1" applyAlignment="1">
      <alignment horizontal="right"/>
    </xf>
    <xf numFmtId="190" fontId="6" fillId="2" borderId="10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189" fontId="6" fillId="2" borderId="9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center"/>
    </xf>
    <xf numFmtId="187" fontId="6" fillId="0" borderId="0" xfId="0" applyNumberFormat="1" applyFont="1" applyBorder="1"/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</cellXfs>
  <cellStyles count="8">
    <cellStyle name="Comma" xfId="1" builtinId="3"/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ปกติ 2" xfId="5"/>
    <cellStyle name="ปกติ 3" xfId="6"/>
    <cellStyle name="ปกติ_บทที่ 4 สถิติสุขภาพ(n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1019175</xdr:colOff>
      <xdr:row>29</xdr:row>
      <xdr:rowOff>0</xdr:rowOff>
    </xdr:from>
    <xdr:to>
      <xdr:col>13</xdr:col>
      <xdr:colOff>1266825</xdr:colOff>
      <xdr:row>30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05850" y="64960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1352550</xdr:colOff>
      <xdr:row>32</xdr:row>
      <xdr:rowOff>95250</xdr:rowOff>
    </xdr:from>
    <xdr:to>
      <xdr:col>15</xdr:col>
      <xdr:colOff>1743075</xdr:colOff>
      <xdr:row>33</xdr:row>
      <xdr:rowOff>142875</xdr:rowOff>
    </xdr:to>
    <xdr:sp macro="" textlink="">
      <xdr:nvSpPr>
        <xdr:cNvPr id="3" name="สี่เหลี่ยมผืนผ้า 3"/>
        <xdr:cNvSpPr>
          <a:spLocks noChangeArrowheads="1"/>
        </xdr:cNvSpPr>
      </xdr:nvSpPr>
      <xdr:spPr bwMode="auto">
        <a:xfrm>
          <a:off x="10306050" y="7248525"/>
          <a:ext cx="390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91440" tIns="45720" rIns="91440" bIns="45720" anchor="ctr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67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G1" workbookViewId="0">
      <selection activeCell="P34" sqref="P34"/>
    </sheetView>
  </sheetViews>
  <sheetFormatPr defaultRowHeight="18.75" x14ac:dyDescent="0.3"/>
  <cols>
    <col min="1" max="1" width="1.7109375" style="68" customWidth="1"/>
    <col min="2" max="2" width="7" style="68" customWidth="1"/>
    <col min="3" max="3" width="4.85546875" style="68" customWidth="1"/>
    <col min="4" max="4" width="13.85546875" style="68" customWidth="1"/>
    <col min="5" max="5" width="9.42578125" style="68" customWidth="1"/>
    <col min="6" max="6" width="9.7109375" style="68" customWidth="1"/>
    <col min="7" max="8" width="9.42578125" style="68" customWidth="1"/>
    <col min="9" max="9" width="12" style="68" customWidth="1"/>
    <col min="10" max="12" width="10.85546875" style="68" customWidth="1"/>
    <col min="13" max="13" width="9.42578125" style="68" customWidth="1"/>
    <col min="14" max="14" width="11.140625" style="68" customWidth="1"/>
    <col min="15" max="15" width="3.7109375" style="68" customWidth="1"/>
    <col min="16" max="16" width="27.42578125" style="68" customWidth="1"/>
    <col min="17" max="17" width="8.140625" style="70" customWidth="1"/>
    <col min="18" max="18" width="9.140625" style="70"/>
    <col min="19" max="16384" width="9.140625" style="69"/>
  </cols>
  <sheetData>
    <row r="1" spans="1:18" s="4" customFormat="1" ht="21" x14ac:dyDescent="0.35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</row>
    <row r="2" spans="1:18" s="4" customFormat="1" ht="21" x14ac:dyDescent="0.35">
      <c r="A2" s="1"/>
      <c r="B2" s="1" t="s">
        <v>2</v>
      </c>
      <c r="C2" s="2">
        <v>4.8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</row>
    <row r="3" spans="1:18" s="5" customFormat="1" ht="6" customHeight="1" x14ac:dyDescent="0.35">
      <c r="P3" s="6"/>
      <c r="Q3" s="7"/>
      <c r="R3" s="7"/>
    </row>
    <row r="4" spans="1:18" s="15" customFormat="1" ht="24.75" customHeight="1" x14ac:dyDescent="0.3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1"/>
      <c r="O4" s="12"/>
      <c r="P4" s="8" t="s">
        <v>7</v>
      </c>
      <c r="Q4" s="13"/>
      <c r="R4" s="14"/>
    </row>
    <row r="5" spans="1:18" s="15" customFormat="1" ht="21.75" customHeight="1" x14ac:dyDescent="0.3">
      <c r="A5" s="16"/>
      <c r="B5" s="16"/>
      <c r="C5" s="16"/>
      <c r="D5" s="16"/>
      <c r="E5" s="17" t="s">
        <v>8</v>
      </c>
      <c r="F5" s="18"/>
      <c r="G5" s="18"/>
      <c r="H5" s="18"/>
      <c r="I5" s="18"/>
      <c r="J5" s="17" t="s">
        <v>9</v>
      </c>
      <c r="K5" s="18"/>
      <c r="L5" s="18"/>
      <c r="M5" s="18"/>
      <c r="N5" s="19"/>
      <c r="O5" s="20"/>
      <c r="P5" s="16"/>
      <c r="Q5" s="14"/>
      <c r="R5" s="14"/>
    </row>
    <row r="6" spans="1:18" s="15" customFormat="1" ht="21.75" customHeight="1" x14ac:dyDescent="0.3">
      <c r="A6" s="16"/>
      <c r="B6" s="16"/>
      <c r="C6" s="16"/>
      <c r="D6" s="16"/>
      <c r="E6" s="21" t="s">
        <v>10</v>
      </c>
      <c r="F6" s="21" t="s">
        <v>11</v>
      </c>
      <c r="G6" s="21" t="s">
        <v>12</v>
      </c>
      <c r="H6" s="21" t="s">
        <v>13</v>
      </c>
      <c r="I6" s="21" t="s">
        <v>14</v>
      </c>
      <c r="J6" s="21" t="s">
        <v>10</v>
      </c>
      <c r="K6" s="21" t="s">
        <v>11</v>
      </c>
      <c r="L6" s="21" t="s">
        <v>12</v>
      </c>
      <c r="M6" s="21" t="s">
        <v>13</v>
      </c>
      <c r="N6" s="21" t="s">
        <v>14</v>
      </c>
      <c r="O6" s="20"/>
      <c r="P6" s="16"/>
      <c r="Q6" s="14"/>
      <c r="R6" s="14"/>
    </row>
    <row r="7" spans="1:18" s="15" customFormat="1" ht="21.75" customHeight="1" x14ac:dyDescent="0.25">
      <c r="A7" s="22"/>
      <c r="B7" s="22"/>
      <c r="C7" s="22"/>
      <c r="D7" s="22"/>
      <c r="E7" s="23" t="s">
        <v>15</v>
      </c>
      <c r="F7" s="23" t="s">
        <v>16</v>
      </c>
      <c r="G7" s="23" t="s">
        <v>17</v>
      </c>
      <c r="H7" s="23" t="s">
        <v>18</v>
      </c>
      <c r="I7" s="23" t="s">
        <v>19</v>
      </c>
      <c r="J7" s="23" t="s">
        <v>15</v>
      </c>
      <c r="K7" s="23" t="s">
        <v>16</v>
      </c>
      <c r="L7" s="23" t="s">
        <v>17</v>
      </c>
      <c r="M7" s="23" t="s">
        <v>18</v>
      </c>
      <c r="N7" s="23" t="s">
        <v>19</v>
      </c>
      <c r="O7" s="24"/>
      <c r="P7" s="22"/>
      <c r="Q7" s="14"/>
      <c r="R7" s="14"/>
    </row>
    <row r="8" spans="1:18" s="15" customFormat="1" ht="3" customHeight="1" x14ac:dyDescent="0.3">
      <c r="A8" s="25"/>
      <c r="B8" s="26"/>
      <c r="C8" s="26"/>
      <c r="D8" s="27"/>
      <c r="E8" s="28"/>
      <c r="F8" s="29"/>
      <c r="G8" s="28"/>
      <c r="H8" s="30"/>
      <c r="I8" s="29"/>
      <c r="J8" s="28"/>
      <c r="K8" s="29"/>
      <c r="L8" s="29"/>
      <c r="M8" s="28"/>
      <c r="N8" s="28"/>
      <c r="O8" s="31"/>
      <c r="P8" s="32"/>
      <c r="Q8" s="14"/>
      <c r="R8" s="14"/>
    </row>
    <row r="9" spans="1:18" s="40" customFormat="1" ht="27" customHeight="1" x14ac:dyDescent="0.3">
      <c r="A9" s="33"/>
      <c r="B9" s="34" t="s">
        <v>20</v>
      </c>
      <c r="C9" s="34"/>
      <c r="D9" s="35"/>
      <c r="E9" s="36">
        <f>SUM(E10:E27)</f>
        <v>176</v>
      </c>
      <c r="F9" s="36">
        <f>SUM(F10:F27)</f>
        <v>50</v>
      </c>
      <c r="G9" s="36">
        <f>SUM(G10:G27)</f>
        <v>95</v>
      </c>
      <c r="H9" s="36">
        <f>SUM(H10:H27)</f>
        <v>958</v>
      </c>
      <c r="I9" s="36">
        <v>33</v>
      </c>
      <c r="J9" s="36">
        <f>Q9/E9</f>
        <v>5597.068181818182</v>
      </c>
      <c r="K9" s="36">
        <f>985084/F9</f>
        <v>19701.68</v>
      </c>
      <c r="L9" s="36">
        <f>985084/G9</f>
        <v>10369.305263157894</v>
      </c>
      <c r="M9" s="36">
        <f>985084/H9</f>
        <v>1028.2713987473903</v>
      </c>
      <c r="N9" s="36">
        <f>985084/I9</f>
        <v>29851.030303030304</v>
      </c>
      <c r="O9" s="37"/>
      <c r="P9" s="32" t="s">
        <v>21</v>
      </c>
      <c r="Q9" s="38">
        <v>985084</v>
      </c>
      <c r="R9" s="39">
        <f>SUM(R10:R27)</f>
        <v>954947</v>
      </c>
    </row>
    <row r="10" spans="1:18" s="15" customFormat="1" ht="18.95" customHeight="1" x14ac:dyDescent="0.3">
      <c r="A10" s="25"/>
      <c r="B10" s="41" t="s">
        <v>22</v>
      </c>
      <c r="C10" s="42"/>
      <c r="D10" s="31"/>
      <c r="E10" s="43">
        <v>60</v>
      </c>
      <c r="F10" s="43">
        <v>7</v>
      </c>
      <c r="G10" s="43">
        <v>21</v>
      </c>
      <c r="H10" s="43">
        <v>363</v>
      </c>
      <c r="I10" s="43">
        <v>26</v>
      </c>
      <c r="J10" s="43">
        <f>146546/E10</f>
        <v>2442.4333333333334</v>
      </c>
      <c r="K10" s="43">
        <f>146546/F10</f>
        <v>20935.142857142859</v>
      </c>
      <c r="L10" s="43">
        <f>146546/G10</f>
        <v>6978.3809523809523</v>
      </c>
      <c r="M10" s="43">
        <f>146546/H10</f>
        <v>403.70798898071627</v>
      </c>
      <c r="N10" s="43">
        <f>146546/I10</f>
        <v>5636.3846153846152</v>
      </c>
      <c r="O10" s="44"/>
      <c r="P10" s="41" t="s">
        <v>23</v>
      </c>
      <c r="Q10" s="45">
        <v>146546</v>
      </c>
      <c r="R10" s="14">
        <v>146287</v>
      </c>
    </row>
    <row r="11" spans="1:18" s="15" customFormat="1" ht="18.95" customHeight="1" x14ac:dyDescent="0.3">
      <c r="A11" s="25"/>
      <c r="B11" s="46" t="s">
        <v>24</v>
      </c>
      <c r="C11" s="42"/>
      <c r="D11" s="31"/>
      <c r="E11" s="43">
        <v>4</v>
      </c>
      <c r="F11" s="43">
        <v>3</v>
      </c>
      <c r="G11" s="43">
        <v>2</v>
      </c>
      <c r="H11" s="43">
        <v>20</v>
      </c>
      <c r="I11" s="47" t="s">
        <v>25</v>
      </c>
      <c r="J11" s="43">
        <f>35968/E11</f>
        <v>8992</v>
      </c>
      <c r="K11" s="43">
        <f>35968/F11</f>
        <v>11989.333333333334</v>
      </c>
      <c r="L11" s="43">
        <f>35968/G11</f>
        <v>17984</v>
      </c>
      <c r="M11" s="43">
        <f>35968/H11</f>
        <v>1798.4</v>
      </c>
      <c r="N11" s="48" t="s">
        <v>26</v>
      </c>
      <c r="O11" s="49"/>
      <c r="P11" s="41" t="s">
        <v>27</v>
      </c>
      <c r="Q11" s="45">
        <v>35968</v>
      </c>
      <c r="R11" s="14">
        <v>35750</v>
      </c>
    </row>
    <row r="12" spans="1:18" s="15" customFormat="1" ht="18.95" customHeight="1" x14ac:dyDescent="0.3">
      <c r="A12" s="25"/>
      <c r="B12" s="41" t="s">
        <v>28</v>
      </c>
      <c r="C12" s="42"/>
      <c r="D12" s="31"/>
      <c r="E12" s="43">
        <v>13</v>
      </c>
      <c r="F12" s="43">
        <v>2</v>
      </c>
      <c r="G12" s="43">
        <v>9</v>
      </c>
      <c r="H12" s="43">
        <v>86</v>
      </c>
      <c r="I12" s="47" t="s">
        <v>29</v>
      </c>
      <c r="J12" s="43">
        <f>70253/E12</f>
        <v>5404.0769230769229</v>
      </c>
      <c r="K12" s="43">
        <f>70253/F12</f>
        <v>35126.5</v>
      </c>
      <c r="L12" s="43">
        <f>70253/G12</f>
        <v>7805.8888888888887</v>
      </c>
      <c r="M12" s="43">
        <f>70253/H12</f>
        <v>816.89534883720933</v>
      </c>
      <c r="N12" s="43">
        <f>70253/I12</f>
        <v>70253</v>
      </c>
      <c r="O12" s="49"/>
      <c r="P12" s="41" t="s">
        <v>30</v>
      </c>
      <c r="Q12" s="45">
        <v>70253</v>
      </c>
      <c r="R12" s="14">
        <v>69700</v>
      </c>
    </row>
    <row r="13" spans="1:18" s="15" customFormat="1" ht="18.95" customHeight="1" x14ac:dyDescent="0.3">
      <c r="A13" s="25"/>
      <c r="B13" s="41" t="s">
        <v>31</v>
      </c>
      <c r="C13" s="42"/>
      <c r="D13" s="50"/>
      <c r="E13" s="43">
        <v>5</v>
      </c>
      <c r="F13" s="43">
        <v>3</v>
      </c>
      <c r="G13" s="43">
        <v>2</v>
      </c>
      <c r="H13" s="43">
        <v>26</v>
      </c>
      <c r="I13" s="47" t="s">
        <v>25</v>
      </c>
      <c r="J13" s="43">
        <f>16490/E13</f>
        <v>3298</v>
      </c>
      <c r="K13" s="43">
        <f>16490/F13</f>
        <v>5496.666666666667</v>
      </c>
      <c r="L13" s="43">
        <f>16490/G13</f>
        <v>8245</v>
      </c>
      <c r="M13" s="43">
        <f>16490/H13</f>
        <v>634.23076923076928</v>
      </c>
      <c r="N13" s="48" t="s">
        <v>25</v>
      </c>
      <c r="O13" s="49"/>
      <c r="P13" s="41" t="s">
        <v>32</v>
      </c>
      <c r="Q13" s="45">
        <v>16490</v>
      </c>
      <c r="R13" s="14">
        <v>16391</v>
      </c>
    </row>
    <row r="14" spans="1:18" s="15" customFormat="1" ht="18.95" customHeight="1" x14ac:dyDescent="0.3">
      <c r="A14" s="25"/>
      <c r="B14" s="46" t="s">
        <v>33</v>
      </c>
      <c r="C14" s="42"/>
      <c r="D14" s="50"/>
      <c r="E14" s="43">
        <v>14</v>
      </c>
      <c r="F14" s="43">
        <v>4</v>
      </c>
      <c r="G14" s="43">
        <v>13</v>
      </c>
      <c r="H14" s="43">
        <v>84</v>
      </c>
      <c r="I14" s="43">
        <v>2</v>
      </c>
      <c r="J14" s="43">
        <f>101490/E14</f>
        <v>7249.2857142857147</v>
      </c>
      <c r="K14" s="43">
        <f>101490/F14</f>
        <v>25372.5</v>
      </c>
      <c r="L14" s="43">
        <f>101490/G14</f>
        <v>7806.9230769230771</v>
      </c>
      <c r="M14" s="43">
        <f>101490/H14</f>
        <v>1208.2142857142858</v>
      </c>
      <c r="N14" s="43">
        <f>101490/I14</f>
        <v>50745</v>
      </c>
      <c r="O14" s="44"/>
      <c r="P14" s="41" t="s">
        <v>34</v>
      </c>
      <c r="Q14" s="45">
        <v>101490</v>
      </c>
      <c r="R14" s="14">
        <v>101410</v>
      </c>
    </row>
    <row r="15" spans="1:18" s="15" customFormat="1" ht="18.95" customHeight="1" x14ac:dyDescent="0.3">
      <c r="A15" s="25"/>
      <c r="B15" s="41" t="s">
        <v>35</v>
      </c>
      <c r="C15" s="42"/>
      <c r="D15" s="31"/>
      <c r="E15" s="43">
        <v>9</v>
      </c>
      <c r="F15" s="43">
        <v>7</v>
      </c>
      <c r="G15" s="43">
        <v>5</v>
      </c>
      <c r="H15" s="43">
        <v>45</v>
      </c>
      <c r="I15" s="43">
        <v>1</v>
      </c>
      <c r="J15" s="43">
        <f>34956/E15</f>
        <v>3884</v>
      </c>
      <c r="K15" s="43">
        <f>34956/F15</f>
        <v>4993.7142857142853</v>
      </c>
      <c r="L15" s="43">
        <f>34956/G15</f>
        <v>6991.2</v>
      </c>
      <c r="M15" s="43">
        <f>34956/H15</f>
        <v>776.8</v>
      </c>
      <c r="N15" s="43">
        <f>34956/I15</f>
        <v>34956</v>
      </c>
      <c r="O15" s="44"/>
      <c r="P15" s="41" t="s">
        <v>36</v>
      </c>
      <c r="Q15" s="45">
        <v>34956</v>
      </c>
      <c r="R15" s="14">
        <v>35138</v>
      </c>
    </row>
    <row r="16" spans="1:18" s="15" customFormat="1" ht="18.95" customHeight="1" x14ac:dyDescent="0.3">
      <c r="A16" s="25"/>
      <c r="B16" s="46" t="s">
        <v>37</v>
      </c>
      <c r="C16" s="42"/>
      <c r="D16" s="50"/>
      <c r="E16" s="43">
        <v>16</v>
      </c>
      <c r="F16" s="43">
        <v>4</v>
      </c>
      <c r="G16" s="43">
        <v>12</v>
      </c>
      <c r="H16" s="43">
        <v>98</v>
      </c>
      <c r="I16" s="47" t="s">
        <v>25</v>
      </c>
      <c r="J16" s="43">
        <f>130123/E16</f>
        <v>8132.6875</v>
      </c>
      <c r="K16" s="43">
        <f>130123/F16</f>
        <v>32530.75</v>
      </c>
      <c r="L16" s="43">
        <f>130123/G16</f>
        <v>10843.583333333334</v>
      </c>
      <c r="M16" s="43">
        <f>130123/H16</f>
        <v>1327.7857142857142</v>
      </c>
      <c r="N16" s="48" t="s">
        <v>25</v>
      </c>
      <c r="O16" s="49"/>
      <c r="P16" s="41" t="s">
        <v>38</v>
      </c>
      <c r="Q16" s="45">
        <v>130123</v>
      </c>
      <c r="R16" s="14">
        <v>129302</v>
      </c>
    </row>
    <row r="17" spans="1:18" s="15" customFormat="1" ht="18.95" customHeight="1" x14ac:dyDescent="0.3">
      <c r="A17" s="25"/>
      <c r="B17" s="41" t="s">
        <v>39</v>
      </c>
      <c r="C17" s="42"/>
      <c r="D17" s="50"/>
      <c r="E17" s="43">
        <v>7</v>
      </c>
      <c r="F17" s="43">
        <v>4</v>
      </c>
      <c r="G17" s="43">
        <v>4</v>
      </c>
      <c r="H17" s="43">
        <v>36</v>
      </c>
      <c r="I17" s="47" t="s">
        <v>25</v>
      </c>
      <c r="J17" s="43">
        <f>51025/E17</f>
        <v>7289.2857142857147</v>
      </c>
      <c r="K17" s="43">
        <f>51025/F17</f>
        <v>12756.25</v>
      </c>
      <c r="L17" s="43">
        <f>51025/G17</f>
        <v>12756.25</v>
      </c>
      <c r="M17" s="43">
        <f>51025/H17</f>
        <v>1417.3611111111111</v>
      </c>
      <c r="N17" s="48" t="s">
        <v>25</v>
      </c>
      <c r="O17" s="49"/>
      <c r="P17" s="41" t="s">
        <v>40</v>
      </c>
      <c r="Q17" s="45">
        <v>51025</v>
      </c>
      <c r="R17" s="14">
        <v>25222</v>
      </c>
    </row>
    <row r="18" spans="1:18" s="15" customFormat="1" ht="18.95" customHeight="1" x14ac:dyDescent="0.3">
      <c r="A18" s="25"/>
      <c r="B18" s="41" t="s">
        <v>41</v>
      </c>
      <c r="C18" s="42"/>
      <c r="D18" s="50"/>
      <c r="E18" s="43">
        <v>7</v>
      </c>
      <c r="F18" s="43">
        <v>3</v>
      </c>
      <c r="G18" s="43">
        <v>3</v>
      </c>
      <c r="H18" s="43">
        <v>29</v>
      </c>
      <c r="I18" s="47" t="s">
        <v>25</v>
      </c>
      <c r="J18" s="43">
        <f>42624/E18</f>
        <v>6089.1428571428569</v>
      </c>
      <c r="K18" s="43">
        <f>42624/F18</f>
        <v>14208</v>
      </c>
      <c r="L18" s="43">
        <f>42624/G18</f>
        <v>14208</v>
      </c>
      <c r="M18" s="43">
        <f>42624/H18</f>
        <v>1469.7931034482758</v>
      </c>
      <c r="N18" s="48" t="s">
        <v>25</v>
      </c>
      <c r="O18" s="49"/>
      <c r="P18" s="41" t="s">
        <v>42</v>
      </c>
      <c r="Q18" s="45">
        <v>42621</v>
      </c>
      <c r="R18" s="14">
        <v>42069</v>
      </c>
    </row>
    <row r="19" spans="1:18" s="15" customFormat="1" ht="18.95" customHeight="1" x14ac:dyDescent="0.3">
      <c r="A19" s="25"/>
      <c r="B19" s="41" t="s">
        <v>43</v>
      </c>
      <c r="C19" s="42"/>
      <c r="D19" s="50"/>
      <c r="E19" s="43">
        <v>7</v>
      </c>
      <c r="F19" s="43">
        <v>4</v>
      </c>
      <c r="G19" s="43">
        <v>7</v>
      </c>
      <c r="H19" s="43">
        <v>37</v>
      </c>
      <c r="I19" s="47" t="s">
        <v>25</v>
      </c>
      <c r="J19" s="43">
        <f>48636/E19</f>
        <v>6948</v>
      </c>
      <c r="K19" s="43">
        <f>48636/F19</f>
        <v>12159</v>
      </c>
      <c r="L19" s="43">
        <f>48636/G19</f>
        <v>6948</v>
      </c>
      <c r="M19" s="43">
        <f>48636/H19</f>
        <v>1314.4864864864865</v>
      </c>
      <c r="N19" s="48" t="s">
        <v>25</v>
      </c>
      <c r="O19" s="44"/>
      <c r="P19" s="41" t="s">
        <v>44</v>
      </c>
      <c r="Q19" s="45">
        <v>48636</v>
      </c>
      <c r="R19" s="14">
        <v>48176</v>
      </c>
    </row>
    <row r="20" spans="1:18" s="15" customFormat="1" ht="18.95" customHeight="1" x14ac:dyDescent="0.3">
      <c r="A20" s="25"/>
      <c r="B20" s="41" t="s">
        <v>45</v>
      </c>
      <c r="C20" s="42"/>
      <c r="D20" s="50"/>
      <c r="E20" s="43">
        <v>6</v>
      </c>
      <c r="F20" s="43">
        <v>2</v>
      </c>
      <c r="G20" s="43">
        <v>3</v>
      </c>
      <c r="H20" s="43">
        <v>24</v>
      </c>
      <c r="I20" s="47" t="s">
        <v>29</v>
      </c>
      <c r="J20" s="43">
        <f>37588/E20</f>
        <v>6264.666666666667</v>
      </c>
      <c r="K20" s="43">
        <f>37588/F20</f>
        <v>18794</v>
      </c>
      <c r="L20" s="43">
        <f>37588/G20</f>
        <v>12529.333333333334</v>
      </c>
      <c r="M20" s="43">
        <f>37588/H20</f>
        <v>1566.1666666666667</v>
      </c>
      <c r="N20" s="43">
        <f>37588/I20</f>
        <v>37588</v>
      </c>
      <c r="O20" s="49"/>
      <c r="P20" s="41" t="s">
        <v>46</v>
      </c>
      <c r="Q20" s="45">
        <v>37588</v>
      </c>
      <c r="R20" s="14">
        <v>37376</v>
      </c>
    </row>
    <row r="21" spans="1:18" s="15" customFormat="1" ht="18.95" customHeight="1" x14ac:dyDescent="0.3">
      <c r="A21" s="25"/>
      <c r="B21" s="41" t="s">
        <v>47</v>
      </c>
      <c r="C21" s="50"/>
      <c r="D21" s="50"/>
      <c r="E21" s="43">
        <v>5</v>
      </c>
      <c r="F21" s="43">
        <v>3</v>
      </c>
      <c r="G21" s="43">
        <v>6</v>
      </c>
      <c r="H21" s="43">
        <v>39</v>
      </c>
      <c r="I21" s="47" t="s">
        <v>25</v>
      </c>
      <c r="J21" s="43">
        <f>66675/E21</f>
        <v>13335</v>
      </c>
      <c r="K21" s="43">
        <f>66675/F21</f>
        <v>22225</v>
      </c>
      <c r="L21" s="43">
        <f>66675/G21</f>
        <v>11112.5</v>
      </c>
      <c r="M21" s="43">
        <f>66675/H21</f>
        <v>1709.6153846153845</v>
      </c>
      <c r="N21" s="48" t="s">
        <v>25</v>
      </c>
      <c r="O21" s="44"/>
      <c r="P21" s="41" t="s">
        <v>48</v>
      </c>
      <c r="Q21" s="45">
        <v>66675</v>
      </c>
      <c r="R21" s="14">
        <v>65959</v>
      </c>
    </row>
    <row r="22" spans="1:18" s="15" customFormat="1" ht="18.95" customHeight="1" x14ac:dyDescent="0.3">
      <c r="A22" s="25"/>
      <c r="B22" s="41" t="s">
        <v>49</v>
      </c>
      <c r="C22" s="50"/>
      <c r="D22" s="50"/>
      <c r="E22" s="43">
        <v>16</v>
      </c>
      <c r="F22" s="43">
        <v>3</v>
      </c>
      <c r="G22" s="43">
        <v>6</v>
      </c>
      <c r="H22" s="43">
        <v>45</v>
      </c>
      <c r="I22" s="43">
        <v>1</v>
      </c>
      <c r="J22" s="43">
        <f>62045/E22</f>
        <v>3877.8125</v>
      </c>
      <c r="K22" s="43">
        <f>62045/F22</f>
        <v>20681.666666666668</v>
      </c>
      <c r="L22" s="43">
        <f>62045/G22</f>
        <v>10340.833333333334</v>
      </c>
      <c r="M22" s="43">
        <f>62045/H22</f>
        <v>1378.7777777777778</v>
      </c>
      <c r="N22" s="43">
        <f>62045/I22</f>
        <v>62045</v>
      </c>
      <c r="O22" s="44"/>
      <c r="P22" s="41" t="s">
        <v>50</v>
      </c>
      <c r="Q22" s="45">
        <v>62045</v>
      </c>
      <c r="R22" s="14">
        <v>61829</v>
      </c>
    </row>
    <row r="23" spans="1:18" s="15" customFormat="1" ht="18.95" customHeight="1" x14ac:dyDescent="0.3">
      <c r="A23" s="25"/>
      <c r="B23" s="41" t="s">
        <v>51</v>
      </c>
      <c r="C23" s="50"/>
      <c r="D23" s="50"/>
      <c r="E23" s="43">
        <v>7</v>
      </c>
      <c r="F23" s="43">
        <v>1</v>
      </c>
      <c r="G23" s="43">
        <v>2</v>
      </c>
      <c r="H23" s="43">
        <v>26</v>
      </c>
      <c r="I23" s="43">
        <v>1</v>
      </c>
      <c r="J23" s="43">
        <f>30666/E23</f>
        <v>4380.8571428571431</v>
      </c>
      <c r="K23" s="43">
        <f>30666/F23</f>
        <v>30666</v>
      </c>
      <c r="L23" s="43">
        <f>30666/G23</f>
        <v>15333</v>
      </c>
      <c r="M23" s="43">
        <f>30666/H23</f>
        <v>1179.4615384615386</v>
      </c>
      <c r="N23" s="43">
        <f>30666/I23</f>
        <v>30666</v>
      </c>
      <c r="O23" s="44"/>
      <c r="P23" s="41" t="s">
        <v>52</v>
      </c>
      <c r="Q23" s="45">
        <v>30666</v>
      </c>
      <c r="R23" s="14">
        <v>30669</v>
      </c>
    </row>
    <row r="24" spans="1:18" s="15" customFormat="1" ht="18.95" customHeight="1" x14ac:dyDescent="0.3">
      <c r="A24" s="25"/>
      <c r="B24" s="41" t="s">
        <v>53</v>
      </c>
      <c r="C24" s="50"/>
      <c r="D24" s="50"/>
      <c r="E24" s="47" t="s">
        <v>25</v>
      </c>
      <c r="F24" s="47" t="s">
        <v>25</v>
      </c>
      <c r="G24" s="47" t="s">
        <v>25</v>
      </c>
      <c r="H24" s="47" t="s">
        <v>25</v>
      </c>
      <c r="I24" s="47" t="s">
        <v>25</v>
      </c>
      <c r="J24" s="47" t="s">
        <v>25</v>
      </c>
      <c r="K24" s="47" t="s">
        <v>25</v>
      </c>
      <c r="L24" s="47" t="s">
        <v>25</v>
      </c>
      <c r="M24" s="47" t="s">
        <v>25</v>
      </c>
      <c r="N24" s="47" t="s">
        <v>25</v>
      </c>
      <c r="O24" s="49"/>
      <c r="P24" s="41" t="s">
        <v>54</v>
      </c>
      <c r="Q24" s="45">
        <v>25513</v>
      </c>
      <c r="R24" s="14">
        <v>25292</v>
      </c>
    </row>
    <row r="25" spans="1:18" s="15" customFormat="1" ht="18.95" customHeight="1" x14ac:dyDescent="0.3">
      <c r="A25" s="25"/>
      <c r="B25" s="41" t="s">
        <v>55</v>
      </c>
      <c r="C25" s="50"/>
      <c r="D25" s="50"/>
      <c r="E25" s="47" t="s">
        <v>25</v>
      </c>
      <c r="F25" s="47" t="s">
        <v>25</v>
      </c>
      <c r="G25" s="47" t="s">
        <v>25</v>
      </c>
      <c r="H25" s="47" t="s">
        <v>25</v>
      </c>
      <c r="I25" s="47" t="s">
        <v>25</v>
      </c>
      <c r="J25" s="47" t="s">
        <v>25</v>
      </c>
      <c r="K25" s="47" t="s">
        <v>25</v>
      </c>
      <c r="L25" s="47" t="s">
        <v>25</v>
      </c>
      <c r="M25" s="47" t="s">
        <v>25</v>
      </c>
      <c r="N25" s="47" t="s">
        <v>25</v>
      </c>
      <c r="O25" s="49"/>
      <c r="P25" s="41" t="s">
        <v>56</v>
      </c>
      <c r="Q25" s="45">
        <v>31378</v>
      </c>
      <c r="R25" s="14">
        <v>31513</v>
      </c>
    </row>
    <row r="26" spans="1:18" s="15" customFormat="1" ht="18.95" customHeight="1" x14ac:dyDescent="0.3">
      <c r="A26" s="25"/>
      <c r="B26" s="41" t="s">
        <v>57</v>
      </c>
      <c r="C26" s="50"/>
      <c r="D26" s="50"/>
      <c r="E26" s="47" t="s">
        <v>25</v>
      </c>
      <c r="F26" s="47" t="s">
        <v>25</v>
      </c>
      <c r="G26" s="47" t="s">
        <v>25</v>
      </c>
      <c r="H26" s="47" t="s">
        <v>25</v>
      </c>
      <c r="I26" s="47" t="s">
        <v>25</v>
      </c>
      <c r="J26" s="47" t="s">
        <v>25</v>
      </c>
      <c r="K26" s="47" t="s">
        <v>25</v>
      </c>
      <c r="L26" s="47" t="s">
        <v>25</v>
      </c>
      <c r="M26" s="47" t="s">
        <v>25</v>
      </c>
      <c r="N26" s="47" t="s">
        <v>25</v>
      </c>
      <c r="O26" s="49"/>
      <c r="P26" s="41" t="s">
        <v>58</v>
      </c>
      <c r="Q26" s="45">
        <v>25823</v>
      </c>
      <c r="R26" s="14">
        <v>25696</v>
      </c>
    </row>
    <row r="27" spans="1:18" s="15" customFormat="1" ht="18.95" customHeight="1" x14ac:dyDescent="0.3">
      <c r="A27" s="25"/>
      <c r="B27" s="41" t="s">
        <v>59</v>
      </c>
      <c r="C27" s="31"/>
      <c r="D27" s="31"/>
      <c r="E27" s="47" t="s">
        <v>25</v>
      </c>
      <c r="F27" s="47" t="s">
        <v>25</v>
      </c>
      <c r="G27" s="47" t="s">
        <v>25</v>
      </c>
      <c r="H27" s="47" t="s">
        <v>25</v>
      </c>
      <c r="I27" s="47" t="s">
        <v>25</v>
      </c>
      <c r="J27" s="47" t="s">
        <v>25</v>
      </c>
      <c r="K27" s="47" t="s">
        <v>25</v>
      </c>
      <c r="L27" s="47" t="s">
        <v>25</v>
      </c>
      <c r="M27" s="47" t="s">
        <v>25</v>
      </c>
      <c r="N27" s="47" t="s">
        <v>25</v>
      </c>
      <c r="O27" s="51"/>
      <c r="P27" s="41"/>
      <c r="Q27" s="52">
        <v>27288</v>
      </c>
      <c r="R27" s="14">
        <v>27168</v>
      </c>
    </row>
    <row r="28" spans="1:18" s="15" customFormat="1" ht="3" customHeight="1" x14ac:dyDescent="0.3">
      <c r="A28" s="53"/>
      <c r="B28" s="54" t="s">
        <v>59</v>
      </c>
      <c r="C28" s="55"/>
      <c r="D28" s="56"/>
      <c r="E28" s="57"/>
      <c r="F28" s="57"/>
      <c r="G28" s="57"/>
      <c r="H28" s="58"/>
      <c r="I28" s="59">
        <v>0</v>
      </c>
      <c r="J28" s="57"/>
      <c r="K28" s="57"/>
      <c r="L28" s="60" t="e">
        <f>R28/G28</f>
        <v>#DIV/0!</v>
      </c>
      <c r="M28" s="57"/>
      <c r="N28" s="61">
        <f>SUM(N10:N24)</f>
        <v>291889.38461538462</v>
      </c>
      <c r="O28" s="62"/>
      <c r="P28" s="54" t="s">
        <v>60</v>
      </c>
      <c r="Q28" s="14"/>
      <c r="R28" s="14"/>
    </row>
    <row r="29" spans="1:18" s="15" customFormat="1" ht="3" customHeight="1" x14ac:dyDescent="0.3">
      <c r="A29" s="25"/>
      <c r="B29" s="31"/>
      <c r="C29" s="31"/>
      <c r="D29" s="31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1"/>
      <c r="P29" s="31"/>
      <c r="Q29" s="14"/>
      <c r="R29" s="14"/>
    </row>
    <row r="30" spans="1:18" s="15" customFormat="1" ht="17.25" x14ac:dyDescent="0.3">
      <c r="A30" s="64"/>
      <c r="B30" s="64" t="s">
        <v>61</v>
      </c>
      <c r="C30" s="64"/>
      <c r="D30" s="64"/>
      <c r="E30" s="64"/>
      <c r="F30" s="64"/>
      <c r="G30" s="64"/>
      <c r="H30" s="64"/>
      <c r="L30" s="64"/>
      <c r="M30" s="64"/>
      <c r="N30" s="64"/>
      <c r="O30" s="64"/>
      <c r="P30" s="65"/>
      <c r="Q30" s="14"/>
    </row>
    <row r="31" spans="1:18" s="15" customFormat="1" ht="17.25" x14ac:dyDescent="0.3">
      <c r="A31" s="65"/>
      <c r="B31" s="66" t="s">
        <v>62</v>
      </c>
      <c r="C31" s="66"/>
      <c r="D31" s="66"/>
      <c r="E31" s="66"/>
      <c r="F31" s="66"/>
      <c r="G31" s="65"/>
      <c r="H31" s="65"/>
      <c r="I31" s="65"/>
      <c r="J31" s="65"/>
      <c r="K31" s="65"/>
      <c r="L31" s="65"/>
      <c r="M31" s="67"/>
      <c r="N31" s="65"/>
      <c r="O31" s="65"/>
      <c r="P31" s="65"/>
      <c r="Q31" s="14"/>
    </row>
    <row r="32" spans="1:18" s="15" customFormat="1" ht="17.25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7"/>
      <c r="N32" s="65"/>
      <c r="O32" s="65"/>
      <c r="P32" s="65"/>
      <c r="Q32" s="14"/>
      <c r="R32" s="14"/>
    </row>
    <row r="33" spans="1:18" s="15" customFormat="1" ht="17.25" x14ac:dyDescent="0.3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7"/>
      <c r="N33" s="65"/>
      <c r="O33" s="65"/>
      <c r="P33" s="65"/>
      <c r="Q33" s="14"/>
      <c r="R33" s="14"/>
    </row>
    <row r="34" spans="1:18" s="15" customFormat="1" ht="17.25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7"/>
      <c r="N34" s="65"/>
      <c r="O34" s="65"/>
      <c r="P34" s="65"/>
      <c r="Q34" s="14"/>
      <c r="R34" s="14"/>
    </row>
    <row r="35" spans="1:18" x14ac:dyDescent="0.3">
      <c r="M35" s="69"/>
    </row>
  </sheetData>
  <mergeCells count="9">
    <mergeCell ref="B8:D8"/>
    <mergeCell ref="B9:D9"/>
    <mergeCell ref="B31:F31"/>
    <mergeCell ref="A4:D7"/>
    <mergeCell ref="E4:I4"/>
    <mergeCell ref="J4:N4"/>
    <mergeCell ref="P4:P7"/>
    <mergeCell ref="E5:I5"/>
    <mergeCell ref="J5:N5"/>
  </mergeCells>
  <pageMargins left="0.70866141732283472" right="0.19685039370078741" top="0.78740157480314965" bottom="0.19685039370078741" header="0.31496062992125984" footer="0.11811023622047245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2016-11-01T02:55:48Z</dcterms:created>
  <dcterms:modified xsi:type="dcterms:W3CDTF">2016-11-01T02:56:08Z</dcterms:modified>
</cp:coreProperties>
</file>