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35" windowWidth="21075" windowHeight="9780"/>
  </bookViews>
  <sheets>
    <sheet name="T-3.8" sheetId="1" r:id="rId1"/>
  </sheets>
  <calcPr calcId="125725"/>
</workbook>
</file>

<file path=xl/calcChain.xml><?xml version="1.0" encoding="utf-8"?>
<calcChain xmlns="http://schemas.openxmlformats.org/spreadsheetml/2006/main">
  <c r="Q12" i="1"/>
  <c r="R12"/>
  <c r="S12"/>
  <c r="F13"/>
  <c r="G13"/>
  <c r="H13"/>
  <c r="E13" s="1"/>
  <c r="K13"/>
  <c r="N13"/>
  <c r="Q13"/>
  <c r="H14"/>
  <c r="J14"/>
  <c r="L14"/>
  <c r="L12" s="1"/>
  <c r="M14"/>
  <c r="O14"/>
  <c r="P14"/>
  <c r="P12" s="1"/>
  <c r="H15"/>
  <c r="J15"/>
  <c r="G15" s="1"/>
  <c r="L15"/>
  <c r="M15"/>
  <c r="K15" s="1"/>
  <c r="N15"/>
  <c r="O15"/>
  <c r="O12" s="1"/>
  <c r="N12" s="1"/>
  <c r="P15"/>
  <c r="I16"/>
  <c r="H16" s="1"/>
  <c r="J16"/>
  <c r="G16" s="1"/>
  <c r="L16"/>
  <c r="M16"/>
  <c r="K16" s="1"/>
  <c r="N16"/>
  <c r="O16"/>
  <c r="P16"/>
  <c r="F17"/>
  <c r="G17"/>
  <c r="H17"/>
  <c r="K17"/>
  <c r="E17" s="1"/>
  <c r="N17"/>
  <c r="H18"/>
  <c r="J18"/>
  <c r="L18"/>
  <c r="F18" s="1"/>
  <c r="M18"/>
  <c r="O18"/>
  <c r="P18"/>
  <c r="N18" s="1"/>
  <c r="F19"/>
  <c r="G19"/>
  <c r="H19"/>
  <c r="E19" s="1"/>
  <c r="K19"/>
  <c r="N19"/>
  <c r="F20"/>
  <c r="I20"/>
  <c r="J20"/>
  <c r="H20" s="1"/>
  <c r="E20" s="1"/>
  <c r="K20"/>
  <c r="L20"/>
  <c r="M20"/>
  <c r="N20"/>
  <c r="O20"/>
  <c r="P20"/>
  <c r="F21"/>
  <c r="I21"/>
  <c r="J21"/>
  <c r="H21" s="1"/>
  <c r="E21" s="1"/>
  <c r="K21"/>
  <c r="L21"/>
  <c r="M21"/>
  <c r="N21"/>
  <c r="O21"/>
  <c r="P21"/>
  <c r="F22"/>
  <c r="G22"/>
  <c r="H22"/>
  <c r="E22" s="1"/>
  <c r="K22"/>
  <c r="N22"/>
  <c r="F23"/>
  <c r="G23"/>
  <c r="H23"/>
  <c r="E23" s="1"/>
  <c r="K23"/>
  <c r="N23"/>
  <c r="E18" l="1"/>
  <c r="E16"/>
  <c r="E15"/>
  <c r="K12"/>
  <c r="G18"/>
  <c r="G14"/>
  <c r="M12"/>
  <c r="I12"/>
  <c r="G21"/>
  <c r="G20"/>
  <c r="F16"/>
  <c r="J12"/>
  <c r="G12" s="1"/>
  <c r="F15"/>
  <c r="N14"/>
  <c r="K18"/>
  <c r="K14"/>
  <c r="E14" s="1"/>
  <c r="F14"/>
  <c r="H12" l="1"/>
  <c r="E12" s="1"/>
  <c r="F12"/>
</calcChain>
</file>

<file path=xl/sharedStrings.xml><?xml version="1.0" encoding="utf-8"?>
<sst xmlns="http://schemas.openxmlformats.org/spreadsheetml/2006/main" count="105" uniqueCount="51">
  <si>
    <t>Source :  Phatthalung  Educational Service Area Office, Area 12</t>
  </si>
  <si>
    <t xml:space="preserve">   ที่มา :สำนักงานเขตพื้นที่การศึกษามัธยมศึกษาเขต 12 </t>
  </si>
  <si>
    <t xml:space="preserve">Source : Phatthalung Educational Service Area Office Area 1 Area 2 </t>
  </si>
  <si>
    <t xml:space="preserve">    ที่มา : สำนักงานเขตพื้นที่การศึกษาพัทลุง เขต 1 เขต 2</t>
  </si>
  <si>
    <t xml:space="preserve"> Srinagarindra District</t>
  </si>
  <si>
    <t>-</t>
  </si>
  <si>
    <t>อำเภอศรีนครินทร์</t>
  </si>
  <si>
    <t xml:space="preserve"> Pa Phayom District</t>
  </si>
  <si>
    <t>อำเภอป่าพะยอม</t>
  </si>
  <si>
    <t xml:space="preserve"> Bang Kaeo District</t>
  </si>
  <si>
    <t>อำเภอบางแก้ว</t>
  </si>
  <si>
    <t xml:space="preserve"> Pa Bon District</t>
  </si>
  <si>
    <t>อำเภอป่าบอน</t>
  </si>
  <si>
    <t xml:space="preserve"> Si Banphot District</t>
  </si>
  <si>
    <t>อำเภอศรีบรรพต</t>
  </si>
  <si>
    <t xml:space="preserve"> Pak Phayun District</t>
  </si>
  <si>
    <t>อำเภอปากพะยูน</t>
  </si>
  <si>
    <t xml:space="preserve"> Khuan Khanun District</t>
  </si>
  <si>
    <t>อำเภอควนขนุน</t>
  </si>
  <si>
    <t xml:space="preserve"> Tamot District</t>
  </si>
  <si>
    <t>อำเภอตะโหมด</t>
  </si>
  <si>
    <t xml:space="preserve"> Khao Chaison District</t>
  </si>
  <si>
    <t>อำเภอเขาชัยสน</t>
  </si>
  <si>
    <t xml:space="preserve"> Kong Ra District</t>
  </si>
  <si>
    <t>อำเภอกงหรา</t>
  </si>
  <si>
    <t xml:space="preserve"> Mueang Phatthalung District</t>
  </si>
  <si>
    <t>อำเภอเมืองพัทลุง</t>
  </si>
  <si>
    <t>Total</t>
  </si>
  <si>
    <t>รวมยอด</t>
  </si>
  <si>
    <t>Female</t>
  </si>
  <si>
    <t>Male</t>
  </si>
  <si>
    <t>หญิง</t>
  </si>
  <si>
    <t>ชาย</t>
  </si>
  <si>
    <t>รวม</t>
  </si>
  <si>
    <t>Upper Secondary</t>
  </si>
  <si>
    <t>Lower Secondary</t>
  </si>
  <si>
    <t>District</t>
  </si>
  <si>
    <t>มัธยมปลาย</t>
  </si>
  <si>
    <t>มัธยมต้น</t>
  </si>
  <si>
    <t>Secondary</t>
  </si>
  <si>
    <t>Elementary</t>
  </si>
  <si>
    <t>Pre-elementary</t>
  </si>
  <si>
    <t>มัธยมศึกษา</t>
  </si>
  <si>
    <t>ประถมศึกษา</t>
  </si>
  <si>
    <t>ก่อนประถมศึกษา</t>
  </si>
  <si>
    <t>ระดับการศึกษา Level of  education</t>
  </si>
  <si>
    <t>อำเภอ</t>
  </si>
  <si>
    <t>STUDENTS BY LEVEL OF EDUCATION, SEX AND DISTRICT: ACADEMIC YEAR 2012</t>
  </si>
  <si>
    <t>TABLE</t>
  </si>
  <si>
    <t>นักเรียน จำแนกตามระดับการศึกษา เพศ เป็นรายอำเภอ ปีการศึกษา 2555</t>
  </si>
  <si>
    <t xml:space="preserve">ตาราง     </t>
  </si>
</sst>
</file>

<file path=xl/styles.xml><?xml version="1.0" encoding="utf-8"?>
<styleSheet xmlns="http://schemas.openxmlformats.org/spreadsheetml/2006/main">
  <numFmts count="2">
    <numFmt numFmtId="43" formatCode="_-* #,##0.00_-;\-* #,##0.00_-;_-* &quot;-&quot;??_-;_-@_-"/>
    <numFmt numFmtId="187" formatCode="_-* #,##0_-;\-* #,##0_-;_-* &quot;-&quot;??_-;_-@_-"/>
  </numFmts>
  <fonts count="9">
    <font>
      <sz val="14"/>
      <name val="Cordia New"/>
      <charset val="222"/>
    </font>
    <font>
      <sz val="14"/>
      <name val="Cordia New"/>
      <charset val="222"/>
    </font>
    <font>
      <sz val="14"/>
      <name val="TH SarabunPSK"/>
      <family val="2"/>
    </font>
    <font>
      <sz val="14"/>
      <color theme="0"/>
      <name val="TH SarabunPSK"/>
      <family val="2"/>
    </font>
    <font>
      <sz val="12"/>
      <color theme="0"/>
      <name val="TH SarabunPSK"/>
      <family val="2"/>
    </font>
    <font>
      <sz val="11"/>
      <color theme="0"/>
      <name val="AngsanaUPC"/>
      <family val="1"/>
      <charset val="222"/>
    </font>
    <font>
      <sz val="12"/>
      <name val="TH SarabunPSK"/>
      <family val="2"/>
    </font>
    <font>
      <b/>
      <sz val="14"/>
      <name val="TH SarabunPSK"/>
      <family val="2"/>
    </font>
    <font>
      <b/>
      <sz val="16"/>
      <name val="TH SarabunPSK"/>
      <family val="2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72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 applyAlignment="1">
      <alignment horizontal="left"/>
    </xf>
    <xf numFmtId="0" fontId="6" fillId="0" borderId="0" xfId="0" applyFont="1"/>
    <xf numFmtId="0" fontId="7" fillId="0" borderId="0" xfId="0" applyFont="1"/>
    <xf numFmtId="0" fontId="7" fillId="0" borderId="0" xfId="0" applyFont="1" applyBorder="1" applyAlignment="1"/>
    <xf numFmtId="187" fontId="2" fillId="0" borderId="0" xfId="1" applyNumberFormat="1" applyFont="1"/>
    <xf numFmtId="0" fontId="7" fillId="0" borderId="1" xfId="0" applyFont="1" applyBorder="1" applyAlignment="1"/>
    <xf numFmtId="0" fontId="7" fillId="0" borderId="2" xfId="0" applyFont="1" applyBorder="1" applyAlignment="1"/>
    <xf numFmtId="0" fontId="7" fillId="0" borderId="3" xfId="0" applyFont="1" applyBorder="1" applyAlignment="1"/>
    <xf numFmtId="0" fontId="2" fillId="0" borderId="0" xfId="0" applyFont="1" applyBorder="1" applyAlignment="1"/>
    <xf numFmtId="187" fontId="2" fillId="0" borderId="4" xfId="1" applyNumberFormat="1" applyFont="1" applyBorder="1" applyAlignment="1">
      <alignment horizontal="right"/>
    </xf>
    <xf numFmtId="187" fontId="2" fillId="0" borderId="5" xfId="1" applyNumberFormat="1" applyFont="1" applyBorder="1" applyAlignment="1"/>
    <xf numFmtId="187" fontId="2" fillId="0" borderId="4" xfId="1" applyNumberFormat="1" applyFont="1" applyBorder="1" applyAlignment="1"/>
    <xf numFmtId="0" fontId="2" fillId="0" borderId="5" xfId="0" applyFont="1" applyBorder="1" applyAlignment="1"/>
    <xf numFmtId="0" fontId="2" fillId="0" borderId="0" xfId="0" applyFont="1" applyFill="1"/>
    <xf numFmtId="187" fontId="2" fillId="0" borderId="0" xfId="1" applyNumberFormat="1" applyFont="1" applyFill="1"/>
    <xf numFmtId="0" fontId="2" fillId="0" borderId="0" xfId="0" applyFont="1" applyFill="1" applyBorder="1" applyAlignment="1"/>
    <xf numFmtId="187" fontId="2" fillId="0" borderId="4" xfId="1" applyNumberFormat="1" applyFont="1" applyFill="1" applyBorder="1" applyAlignment="1">
      <alignment horizontal="right"/>
    </xf>
    <xf numFmtId="187" fontId="2" fillId="0" borderId="5" xfId="1" applyNumberFormat="1" applyFont="1" applyFill="1" applyBorder="1" applyAlignment="1"/>
    <xf numFmtId="187" fontId="2" fillId="0" borderId="4" xfId="1" applyNumberFormat="1" applyFont="1" applyFill="1" applyBorder="1" applyAlignment="1"/>
    <xf numFmtId="0" fontId="2" fillId="0" borderId="5" xfId="0" applyFont="1" applyFill="1" applyBorder="1" applyAlignment="1"/>
    <xf numFmtId="0" fontId="2" fillId="0" borderId="0" xfId="0" applyFont="1" applyAlignment="1"/>
    <xf numFmtId="0" fontId="2" fillId="0" borderId="0" xfId="0" applyFont="1" applyAlignment="1">
      <alignment vertical="center"/>
    </xf>
    <xf numFmtId="0" fontId="7" fillId="0" borderId="0" xfId="0" applyFont="1" applyBorder="1" applyAlignment="1">
      <alignment horizontal="center"/>
    </xf>
    <xf numFmtId="187" fontId="7" fillId="0" borderId="4" xfId="1" applyNumberFormat="1" applyFont="1" applyBorder="1" applyAlignment="1"/>
    <xf numFmtId="187" fontId="7" fillId="0" borderId="5" xfId="1" applyNumberFormat="1" applyFont="1" applyBorder="1" applyAlignment="1"/>
    <xf numFmtId="0" fontId="7" fillId="0" borderId="5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2" fillId="0" borderId="0" xfId="0" applyFont="1" applyBorder="1"/>
    <xf numFmtId="0" fontId="2" fillId="0" borderId="5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shrinkToFit="1"/>
    </xf>
    <xf numFmtId="0" fontId="2" fillId="0" borderId="0" xfId="0" applyFont="1" applyBorder="1" applyAlignment="1">
      <alignment horizontal="center" vertical="center" shrinkToFit="1"/>
    </xf>
    <xf numFmtId="0" fontId="2" fillId="0" borderId="1" xfId="0" applyFont="1" applyBorder="1"/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shrinkToFit="1"/>
    </xf>
    <xf numFmtId="0" fontId="2" fillId="0" borderId="1" xfId="0" applyFont="1" applyBorder="1" applyAlignment="1">
      <alignment horizontal="center" vertical="center" shrinkToFit="1"/>
    </xf>
    <xf numFmtId="0" fontId="2" fillId="0" borderId="6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shrinkToFit="1"/>
    </xf>
    <xf numFmtId="0" fontId="2" fillId="0" borderId="0" xfId="0" applyFont="1" applyAlignment="1">
      <alignment horizontal="center" vertical="center" shrinkToFit="1"/>
    </xf>
    <xf numFmtId="0" fontId="2" fillId="0" borderId="0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0" xfId="0" applyFont="1" applyBorder="1"/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9" xfId="0" applyFont="1" applyBorder="1"/>
    <xf numFmtId="0" fontId="2" fillId="0" borderId="11" xfId="0" applyFont="1" applyBorder="1"/>
    <xf numFmtId="0" fontId="2" fillId="0" borderId="9" xfId="0" applyFont="1" applyBorder="1" applyAlignment="1">
      <alignment horizontal="center" vertical="center" shrinkToFit="1"/>
    </xf>
    <xf numFmtId="0" fontId="2" fillId="0" borderId="10" xfId="0" applyFont="1" applyBorder="1" applyAlignment="1">
      <alignment horizontal="center" vertical="center" shrinkToFit="1"/>
    </xf>
    <xf numFmtId="0" fontId="8" fillId="0" borderId="0" xfId="0" applyFont="1"/>
    <xf numFmtId="0" fontId="8" fillId="0" borderId="0" xfId="0" quotePrefix="1" applyFont="1" applyAlignment="1">
      <alignment horizontal="center"/>
    </xf>
  </cellXfs>
  <cellStyles count="2">
    <cellStyle name="เครื่องหมายจุลภาค" xfId="1" builtinId="3"/>
    <cellStyle name="ปกติ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3" tint="0.59999389629810485"/>
  </sheetPr>
  <dimension ref="A1:AA27"/>
  <sheetViews>
    <sheetView showGridLines="0" tabSelected="1" workbookViewId="0">
      <selection activeCell="L19" sqref="L19"/>
    </sheetView>
  </sheetViews>
  <sheetFormatPr defaultRowHeight="18.75"/>
  <cols>
    <col min="1" max="1" width="1.7109375" style="1" customWidth="1"/>
    <col min="2" max="2" width="7" style="1" customWidth="1"/>
    <col min="3" max="3" width="6" style="1" customWidth="1"/>
    <col min="4" max="4" width="4.42578125" style="1" customWidth="1"/>
    <col min="5" max="19" width="7.7109375" style="1" customWidth="1"/>
    <col min="20" max="20" width="24.85546875" style="1" bestFit="1" customWidth="1"/>
    <col min="21" max="21" width="15.140625" style="1" customWidth="1"/>
    <col min="22" max="22" width="4.140625" style="1" customWidth="1"/>
    <col min="23" max="23" width="10" style="1" bestFit="1" customWidth="1"/>
    <col min="24" max="16384" width="9.140625" style="1"/>
  </cols>
  <sheetData>
    <row r="1" spans="1:27" s="70" customFormat="1" ht="21">
      <c r="B1" s="70" t="s">
        <v>50</v>
      </c>
      <c r="C1" s="71">
        <v>3.8</v>
      </c>
      <c r="D1" s="70" t="s">
        <v>49</v>
      </c>
    </row>
    <row r="2" spans="1:27" s="70" customFormat="1" ht="21">
      <c r="B2" s="70" t="s">
        <v>48</v>
      </c>
      <c r="C2" s="71">
        <v>3.8</v>
      </c>
      <c r="D2" s="70" t="s">
        <v>47</v>
      </c>
    </row>
    <row r="3" spans="1:27" ht="6" customHeight="1"/>
    <row r="4" spans="1:27" ht="21" customHeight="1">
      <c r="A4" s="69" t="s">
        <v>46</v>
      </c>
      <c r="B4" s="69"/>
      <c r="C4" s="69"/>
      <c r="D4" s="68"/>
      <c r="E4" s="67"/>
      <c r="F4" s="62"/>
      <c r="G4" s="66"/>
      <c r="H4" s="65" t="s">
        <v>45</v>
      </c>
      <c r="I4" s="64"/>
      <c r="J4" s="64"/>
      <c r="K4" s="64"/>
      <c r="L4" s="64"/>
      <c r="M4" s="64"/>
      <c r="N4" s="64"/>
      <c r="O4" s="64"/>
      <c r="P4" s="64"/>
      <c r="Q4" s="64"/>
      <c r="R4" s="64"/>
      <c r="S4" s="63"/>
      <c r="T4" s="62"/>
    </row>
    <row r="5" spans="1:27" ht="18" customHeight="1">
      <c r="A5" s="44"/>
      <c r="B5" s="44"/>
      <c r="C5" s="44"/>
      <c r="D5" s="43"/>
      <c r="E5" s="61" t="s">
        <v>33</v>
      </c>
      <c r="F5" s="60"/>
      <c r="G5" s="59"/>
      <c r="H5" s="61" t="s">
        <v>44</v>
      </c>
      <c r="I5" s="60"/>
      <c r="J5" s="59"/>
      <c r="K5" s="61" t="s">
        <v>43</v>
      </c>
      <c r="L5" s="60"/>
      <c r="M5" s="59"/>
      <c r="N5" s="60" t="s">
        <v>42</v>
      </c>
      <c r="O5" s="60"/>
      <c r="P5" s="60"/>
      <c r="Q5" s="60"/>
      <c r="R5" s="60"/>
      <c r="S5" s="59"/>
      <c r="T5" s="32"/>
    </row>
    <row r="6" spans="1:27" ht="18" customHeight="1">
      <c r="A6" s="44"/>
      <c r="B6" s="44"/>
      <c r="C6" s="44"/>
      <c r="D6" s="43"/>
      <c r="E6" s="58" t="s">
        <v>27</v>
      </c>
      <c r="F6" s="57"/>
      <c r="G6" s="56"/>
      <c r="H6" s="58" t="s">
        <v>41</v>
      </c>
      <c r="I6" s="57"/>
      <c r="J6" s="56"/>
      <c r="K6" s="58" t="s">
        <v>40</v>
      </c>
      <c r="L6" s="57"/>
      <c r="M6" s="56"/>
      <c r="N6" s="58" t="s">
        <v>39</v>
      </c>
      <c r="O6" s="57"/>
      <c r="P6" s="57"/>
      <c r="Q6" s="57"/>
      <c r="R6" s="57"/>
      <c r="S6" s="56"/>
    </row>
    <row r="7" spans="1:27" ht="19.5" customHeight="1">
      <c r="A7" s="44"/>
      <c r="B7" s="44"/>
      <c r="C7" s="44"/>
      <c r="D7" s="43"/>
      <c r="E7" s="42"/>
      <c r="F7" s="42"/>
      <c r="G7" s="33"/>
      <c r="H7" s="42"/>
      <c r="I7" s="42"/>
      <c r="J7" s="33"/>
      <c r="K7" s="42"/>
      <c r="L7" s="42"/>
      <c r="M7" s="33"/>
      <c r="N7" s="55" t="s">
        <v>38</v>
      </c>
      <c r="O7" s="54"/>
      <c r="P7" s="53"/>
      <c r="Q7" s="52" t="s">
        <v>37</v>
      </c>
      <c r="R7" s="51"/>
      <c r="S7" s="50"/>
      <c r="T7" s="49" t="s">
        <v>36</v>
      </c>
    </row>
    <row r="8" spans="1:27" ht="19.5" customHeight="1">
      <c r="A8" s="44"/>
      <c r="B8" s="44"/>
      <c r="C8" s="44"/>
      <c r="D8" s="43"/>
      <c r="E8" s="34"/>
      <c r="F8" s="34"/>
      <c r="G8" s="33"/>
      <c r="H8" s="34"/>
      <c r="I8" s="34"/>
      <c r="J8" s="33"/>
      <c r="K8" s="34"/>
      <c r="L8" s="34"/>
      <c r="M8" s="33"/>
      <c r="N8" s="48" t="s">
        <v>35</v>
      </c>
      <c r="O8" s="47"/>
      <c r="P8" s="46"/>
      <c r="Q8" s="48" t="s">
        <v>34</v>
      </c>
      <c r="R8" s="47"/>
      <c r="S8" s="46"/>
      <c r="T8" s="45"/>
    </row>
    <row r="9" spans="1:27" ht="19.5" customHeight="1">
      <c r="A9" s="44"/>
      <c r="B9" s="44"/>
      <c r="C9" s="44"/>
      <c r="D9" s="43"/>
      <c r="E9" s="34" t="s">
        <v>33</v>
      </c>
      <c r="F9" s="34" t="s">
        <v>32</v>
      </c>
      <c r="G9" s="33" t="s">
        <v>31</v>
      </c>
      <c r="H9" s="34" t="s">
        <v>33</v>
      </c>
      <c r="I9" s="34" t="s">
        <v>32</v>
      </c>
      <c r="J9" s="33" t="s">
        <v>31</v>
      </c>
      <c r="K9" s="34" t="s">
        <v>33</v>
      </c>
      <c r="L9" s="34" t="s">
        <v>32</v>
      </c>
      <c r="M9" s="33" t="s">
        <v>31</v>
      </c>
      <c r="N9" s="42" t="s">
        <v>33</v>
      </c>
      <c r="O9" s="42" t="s">
        <v>32</v>
      </c>
      <c r="P9" s="33" t="s">
        <v>31</v>
      </c>
      <c r="Q9" s="42" t="s">
        <v>33</v>
      </c>
      <c r="R9" s="42" t="s">
        <v>32</v>
      </c>
      <c r="S9" s="33" t="s">
        <v>31</v>
      </c>
      <c r="T9" s="32"/>
    </row>
    <row r="10" spans="1:27" ht="19.5" customHeight="1">
      <c r="A10" s="41"/>
      <c r="B10" s="41"/>
      <c r="C10" s="41"/>
      <c r="D10" s="40"/>
      <c r="E10" s="39" t="s">
        <v>27</v>
      </c>
      <c r="F10" s="39" t="s">
        <v>30</v>
      </c>
      <c r="G10" s="38" t="s">
        <v>29</v>
      </c>
      <c r="H10" s="39" t="s">
        <v>27</v>
      </c>
      <c r="I10" s="39" t="s">
        <v>30</v>
      </c>
      <c r="J10" s="38" t="s">
        <v>29</v>
      </c>
      <c r="K10" s="39" t="s">
        <v>27</v>
      </c>
      <c r="L10" s="39" t="s">
        <v>30</v>
      </c>
      <c r="M10" s="38" t="s">
        <v>29</v>
      </c>
      <c r="N10" s="39" t="s">
        <v>27</v>
      </c>
      <c r="O10" s="39" t="s">
        <v>30</v>
      </c>
      <c r="P10" s="38" t="s">
        <v>29</v>
      </c>
      <c r="Q10" s="39" t="s">
        <v>27</v>
      </c>
      <c r="R10" s="39" t="s">
        <v>30</v>
      </c>
      <c r="S10" s="38" t="s">
        <v>29</v>
      </c>
      <c r="T10" s="37"/>
    </row>
    <row r="11" spans="1:27" s="32" customFormat="1" ht="3" customHeight="1">
      <c r="A11" s="36"/>
      <c r="B11" s="36"/>
      <c r="C11" s="36"/>
      <c r="D11" s="35"/>
      <c r="E11" s="34"/>
      <c r="F11" s="34"/>
      <c r="G11" s="33"/>
      <c r="H11" s="34"/>
      <c r="I11" s="34"/>
      <c r="J11" s="33"/>
      <c r="K11" s="34"/>
      <c r="L11" s="34"/>
      <c r="M11" s="33"/>
      <c r="N11" s="34"/>
      <c r="O11" s="34"/>
      <c r="P11" s="34"/>
      <c r="Q11" s="34"/>
      <c r="R11" s="34"/>
      <c r="S11" s="33"/>
      <c r="W11" s="1"/>
    </row>
    <row r="12" spans="1:27" s="26" customFormat="1" ht="24.95" customHeight="1">
      <c r="A12" s="31" t="s">
        <v>28</v>
      </c>
      <c r="B12" s="31"/>
      <c r="C12" s="31"/>
      <c r="D12" s="30"/>
      <c r="E12" s="29">
        <f>SUM(H12,K12,N12,Q12)</f>
        <v>59806</v>
      </c>
      <c r="F12" s="28">
        <f>SUM(I12,L12,O12,R12)</f>
        <v>30875</v>
      </c>
      <c r="G12" s="28">
        <f>SUM(J12,M12,P12,S12)</f>
        <v>28931</v>
      </c>
      <c r="H12" s="28">
        <f>SUM(I12:J12)</f>
        <v>13379</v>
      </c>
      <c r="I12" s="28">
        <f>SUM(I13:I23)</f>
        <v>6857</v>
      </c>
      <c r="J12" s="28">
        <f>SUM(J13:J23)</f>
        <v>6522</v>
      </c>
      <c r="K12" s="28">
        <f>SUM(L12:M12)</f>
        <v>38288</v>
      </c>
      <c r="L12" s="28">
        <f>SUM(L13:L23)</f>
        <v>19822</v>
      </c>
      <c r="M12" s="28">
        <f>SUM(M13:M23)</f>
        <v>18466</v>
      </c>
      <c r="N12" s="28">
        <f>SUM(O12:P12)</f>
        <v>8139</v>
      </c>
      <c r="O12" s="28">
        <f>SUM(O13:O23)</f>
        <v>4196</v>
      </c>
      <c r="P12" s="28">
        <f>SUM(P13:P23)</f>
        <v>3943</v>
      </c>
      <c r="Q12" s="28">
        <f>SUM(R12:S12)</f>
        <v>0</v>
      </c>
      <c r="R12" s="28">
        <f>SUM(R13:R23)</f>
        <v>0</v>
      </c>
      <c r="S12" s="28">
        <f>SUM(S13:S23)</f>
        <v>0</v>
      </c>
      <c r="T12" s="27" t="s">
        <v>27</v>
      </c>
      <c r="W12" s="1"/>
    </row>
    <row r="13" spans="1:27" ht="24.95" customHeight="1">
      <c r="A13" s="13"/>
      <c r="B13" s="25" t="s">
        <v>26</v>
      </c>
      <c r="C13" s="13"/>
      <c r="D13" s="17"/>
      <c r="E13" s="15">
        <f>SUM(H13,K13,N13,Q13)</f>
        <v>16296</v>
      </c>
      <c r="F13" s="16">
        <f>SUM(I13,L13,O13,R13)</f>
        <v>8362</v>
      </c>
      <c r="G13" s="16">
        <f>SUM(J13,M13,P13,S13)</f>
        <v>7934</v>
      </c>
      <c r="H13" s="16">
        <f>SUM(I13:J13)</f>
        <v>3543</v>
      </c>
      <c r="I13" s="16">
        <v>1808</v>
      </c>
      <c r="J13" s="15">
        <v>1735</v>
      </c>
      <c r="K13" s="16">
        <f>SUM(L13:M13)</f>
        <v>10765</v>
      </c>
      <c r="L13" s="16">
        <v>5518</v>
      </c>
      <c r="M13" s="15">
        <v>5247</v>
      </c>
      <c r="N13" s="16">
        <f>SUM(O13:P13)</f>
        <v>1988</v>
      </c>
      <c r="O13" s="16">
        <v>1036</v>
      </c>
      <c r="P13" s="15">
        <v>952</v>
      </c>
      <c r="Q13" s="16">
        <f>SUM(R13:S13)</f>
        <v>0</v>
      </c>
      <c r="R13" s="16"/>
      <c r="S13" s="15"/>
      <c r="T13" s="13" t="s">
        <v>25</v>
      </c>
      <c r="W13" s="9"/>
      <c r="X13" s="9"/>
      <c r="Y13" s="9"/>
      <c r="Z13" s="9"/>
      <c r="AA13" s="9"/>
    </row>
    <row r="14" spans="1:27" ht="24.95" customHeight="1">
      <c r="A14" s="13"/>
      <c r="B14" s="17" t="s">
        <v>24</v>
      </c>
      <c r="C14" s="13"/>
      <c r="D14" s="17"/>
      <c r="E14" s="15">
        <f>SUM(H14,K14,N14,Q14)</f>
        <v>6651</v>
      </c>
      <c r="F14" s="16">
        <f>SUM(I14,L14,O14,R14)</f>
        <v>3389</v>
      </c>
      <c r="G14" s="16">
        <f>SUM(J14,M14,P14,S14)</f>
        <v>3262</v>
      </c>
      <c r="H14" s="16">
        <f>SUM(I14:J14)</f>
        <v>1158</v>
      </c>
      <c r="I14" s="16">
        <v>610</v>
      </c>
      <c r="J14" s="15">
        <f>381+167</f>
        <v>548</v>
      </c>
      <c r="K14" s="16">
        <f>SUM(L14:M14)</f>
        <v>3218</v>
      </c>
      <c r="L14" s="16">
        <f>1216+468</f>
        <v>1684</v>
      </c>
      <c r="M14" s="15">
        <f>421+1113</f>
        <v>1534</v>
      </c>
      <c r="N14" s="16">
        <f>SUM(O14:P14)</f>
        <v>2275</v>
      </c>
      <c r="O14" s="16">
        <f>1034+61</f>
        <v>1095</v>
      </c>
      <c r="P14" s="15">
        <f>49+1131</f>
        <v>1180</v>
      </c>
      <c r="Q14" s="14" t="s">
        <v>5</v>
      </c>
      <c r="R14" s="14" t="s">
        <v>5</v>
      </c>
      <c r="S14" s="14" t="s">
        <v>5</v>
      </c>
      <c r="T14" s="13" t="s">
        <v>23</v>
      </c>
      <c r="W14" s="9"/>
      <c r="X14" s="9"/>
      <c r="Y14" s="9"/>
      <c r="Z14" s="9"/>
      <c r="AA14" s="9"/>
    </row>
    <row r="15" spans="1:27" ht="24.95" customHeight="1">
      <c r="A15" s="13"/>
      <c r="B15" s="17" t="s">
        <v>22</v>
      </c>
      <c r="C15" s="13"/>
      <c r="D15" s="17"/>
      <c r="E15" s="15">
        <f>SUM(H15,K15,N15,Q15)</f>
        <v>4081</v>
      </c>
      <c r="F15" s="16">
        <f>SUM(I15,L15,O15,R15)</f>
        <v>2159</v>
      </c>
      <c r="G15" s="16">
        <f>SUM(J15,M15,P15,S15)</f>
        <v>1922</v>
      </c>
      <c r="H15" s="16">
        <f>SUM(I15:J15)</f>
        <v>872</v>
      </c>
      <c r="I15" s="16">
        <v>429</v>
      </c>
      <c r="J15" s="15">
        <f>313+130</f>
        <v>443</v>
      </c>
      <c r="K15" s="16">
        <f>SUM(L15:M15)</f>
        <v>2852</v>
      </c>
      <c r="L15" s="16">
        <f>1261+250</f>
        <v>1511</v>
      </c>
      <c r="M15" s="15">
        <f>1113+228</f>
        <v>1341</v>
      </c>
      <c r="N15" s="16">
        <f>SUM(O15:P15)</f>
        <v>357</v>
      </c>
      <c r="O15" s="16">
        <f>50+169</f>
        <v>219</v>
      </c>
      <c r="P15" s="15">
        <f>99+39</f>
        <v>138</v>
      </c>
      <c r="Q15" s="14" t="s">
        <v>5</v>
      </c>
      <c r="R15" s="14" t="s">
        <v>5</v>
      </c>
      <c r="S15" s="14" t="s">
        <v>5</v>
      </c>
      <c r="T15" s="13" t="s">
        <v>21</v>
      </c>
      <c r="W15" s="9"/>
      <c r="X15" s="9"/>
      <c r="Y15" s="9"/>
      <c r="Z15" s="9"/>
      <c r="AA15" s="9"/>
    </row>
    <row r="16" spans="1:27" ht="24.95" customHeight="1">
      <c r="A16" s="13"/>
      <c r="B16" s="17" t="s">
        <v>20</v>
      </c>
      <c r="C16" s="13"/>
      <c r="D16" s="17"/>
      <c r="E16" s="15">
        <f>SUM(H16,K16,N16,Q16)</f>
        <v>3310</v>
      </c>
      <c r="F16" s="16">
        <f>SUM(I16,L16,O16,R16)</f>
        <v>1687</v>
      </c>
      <c r="G16" s="16">
        <f>SUM(J16,M16,P16,S16)</f>
        <v>1623</v>
      </c>
      <c r="H16" s="16">
        <f>SUM(I16:J16)</f>
        <v>907</v>
      </c>
      <c r="I16" s="16">
        <f>242+216</f>
        <v>458</v>
      </c>
      <c r="J16" s="15">
        <f>217+232</f>
        <v>449</v>
      </c>
      <c r="K16" s="16">
        <f>SUM(L16:M16)</f>
        <v>2178</v>
      </c>
      <c r="L16" s="16">
        <f>1006+100</f>
        <v>1106</v>
      </c>
      <c r="M16" s="15">
        <f>95+977</f>
        <v>1072</v>
      </c>
      <c r="N16" s="16">
        <f>SUM(O16:P16)</f>
        <v>225</v>
      </c>
      <c r="O16" s="16">
        <f>11+112</f>
        <v>123</v>
      </c>
      <c r="P16" s="15">
        <f>8+94</f>
        <v>102</v>
      </c>
      <c r="Q16" s="14" t="s">
        <v>5</v>
      </c>
      <c r="R16" s="14" t="s">
        <v>5</v>
      </c>
      <c r="S16" s="14" t="s">
        <v>5</v>
      </c>
      <c r="T16" s="13" t="s">
        <v>19</v>
      </c>
      <c r="W16" s="9"/>
      <c r="X16" s="9"/>
      <c r="Y16" s="9"/>
      <c r="Z16" s="9"/>
      <c r="AA16" s="9"/>
    </row>
    <row r="17" spans="1:27" ht="24.95" customHeight="1">
      <c r="A17" s="13"/>
      <c r="B17" s="17" t="s">
        <v>18</v>
      </c>
      <c r="C17" s="13"/>
      <c r="D17" s="17"/>
      <c r="E17" s="15">
        <f>SUM(H17,K17,N17,Q17)</f>
        <v>6927</v>
      </c>
      <c r="F17" s="16">
        <f>SUM(I17,L17,O17,R17)</f>
        <v>3573</v>
      </c>
      <c r="G17" s="16">
        <f>SUM(J17,M17,P17,S17)</f>
        <v>3354</v>
      </c>
      <c r="H17" s="16">
        <f>SUM(I17:J17)</f>
        <v>1799</v>
      </c>
      <c r="I17" s="16">
        <v>920</v>
      </c>
      <c r="J17" s="15">
        <v>879</v>
      </c>
      <c r="K17" s="16">
        <f>SUM(L17:M17)</f>
        <v>4533</v>
      </c>
      <c r="L17" s="16">
        <v>2305</v>
      </c>
      <c r="M17" s="15">
        <v>2228</v>
      </c>
      <c r="N17" s="16">
        <f>SUM(O17:P17)</f>
        <v>595</v>
      </c>
      <c r="O17" s="16">
        <v>348</v>
      </c>
      <c r="P17" s="15">
        <v>247</v>
      </c>
      <c r="Q17" s="14" t="s">
        <v>5</v>
      </c>
      <c r="R17" s="14" t="s">
        <v>5</v>
      </c>
      <c r="S17" s="14" t="s">
        <v>5</v>
      </c>
      <c r="T17" s="13" t="s">
        <v>17</v>
      </c>
      <c r="W17" s="9"/>
      <c r="X17" s="9"/>
      <c r="Y17" s="9"/>
      <c r="Z17" s="9"/>
      <c r="AA17" s="9"/>
    </row>
    <row r="18" spans="1:27" s="18" customFormat="1" ht="24.95" customHeight="1">
      <c r="A18" s="20"/>
      <c r="B18" s="24" t="s">
        <v>16</v>
      </c>
      <c r="C18" s="20"/>
      <c r="D18" s="24"/>
      <c r="E18" s="22">
        <f>SUM(H18,K18,N18,Q18)</f>
        <v>6360</v>
      </c>
      <c r="F18" s="23">
        <f>SUM(I18,L18,O18,R18)</f>
        <v>3188</v>
      </c>
      <c r="G18" s="23">
        <f>SUM(J18,M18,P18,S18)</f>
        <v>3172</v>
      </c>
      <c r="H18" s="23">
        <f>SUM(I18:J18)</f>
        <v>1348</v>
      </c>
      <c r="I18" s="23">
        <v>698</v>
      </c>
      <c r="J18" s="22">
        <f>608+42</f>
        <v>650</v>
      </c>
      <c r="K18" s="23">
        <f>SUM(L18:M18)</f>
        <v>4082</v>
      </c>
      <c r="L18" s="23">
        <f>2096+6</f>
        <v>2102</v>
      </c>
      <c r="M18" s="22">
        <f>1977+3</f>
        <v>1980</v>
      </c>
      <c r="N18" s="23">
        <f>SUM(O18:P18)</f>
        <v>930</v>
      </c>
      <c r="O18" s="23">
        <f>89+299</f>
        <v>388</v>
      </c>
      <c r="P18" s="22">
        <f>52+490</f>
        <v>542</v>
      </c>
      <c r="Q18" s="21" t="s">
        <v>5</v>
      </c>
      <c r="R18" s="21" t="s">
        <v>5</v>
      </c>
      <c r="S18" s="21" t="s">
        <v>5</v>
      </c>
      <c r="T18" s="20" t="s">
        <v>15</v>
      </c>
      <c r="W18" s="19"/>
      <c r="X18" s="19"/>
      <c r="Y18" s="19"/>
      <c r="Z18" s="19"/>
      <c r="AA18" s="19"/>
    </row>
    <row r="19" spans="1:27" ht="24.95" customHeight="1">
      <c r="A19" s="13"/>
      <c r="B19" s="17" t="s">
        <v>14</v>
      </c>
      <c r="C19" s="13"/>
      <c r="D19" s="17"/>
      <c r="E19" s="15">
        <f>SUM(H19,K19,N19,Q19)</f>
        <v>1671</v>
      </c>
      <c r="F19" s="16">
        <f>SUM(I19,L19,O19,R19)</f>
        <v>905</v>
      </c>
      <c r="G19" s="16">
        <f>SUM(J19,M19,P19,S19)</f>
        <v>766</v>
      </c>
      <c r="H19" s="16">
        <f>SUM(I19:J19)</f>
        <v>409</v>
      </c>
      <c r="I19" s="16">
        <v>204</v>
      </c>
      <c r="J19" s="15">
        <v>205</v>
      </c>
      <c r="K19" s="16">
        <f>SUM(L19:M19)</f>
        <v>1136</v>
      </c>
      <c r="L19" s="16">
        <v>621</v>
      </c>
      <c r="M19" s="15">
        <v>515</v>
      </c>
      <c r="N19" s="16">
        <f>SUM(O19:P19)</f>
        <v>126</v>
      </c>
      <c r="O19" s="16">
        <v>80</v>
      </c>
      <c r="P19" s="15">
        <v>46</v>
      </c>
      <c r="Q19" s="14" t="s">
        <v>5</v>
      </c>
      <c r="R19" s="14"/>
      <c r="S19" s="14"/>
      <c r="T19" s="13" t="s">
        <v>13</v>
      </c>
      <c r="W19" s="9"/>
      <c r="X19" s="9"/>
      <c r="Y19" s="9"/>
      <c r="Z19" s="9"/>
      <c r="AA19" s="9"/>
    </row>
    <row r="20" spans="1:27" s="18" customFormat="1" ht="24.95" customHeight="1">
      <c r="A20" s="20"/>
      <c r="B20" s="24" t="s">
        <v>12</v>
      </c>
      <c r="C20" s="20"/>
      <c r="D20" s="24"/>
      <c r="E20" s="22">
        <f>SUM(H20,K20,N20,Q20)</f>
        <v>5880</v>
      </c>
      <c r="F20" s="23">
        <f>SUM(I20,L20,O20,R20)</f>
        <v>2987</v>
      </c>
      <c r="G20" s="23">
        <f>SUM(J20,M20,P20,S20)</f>
        <v>2893</v>
      </c>
      <c r="H20" s="23">
        <f>SUM(I20:J20)</f>
        <v>1264</v>
      </c>
      <c r="I20" s="23">
        <f>472+181</f>
        <v>653</v>
      </c>
      <c r="J20" s="22">
        <f>455+156</f>
        <v>611</v>
      </c>
      <c r="K20" s="23">
        <f>SUM(L20:M20)</f>
        <v>3780</v>
      </c>
      <c r="L20" s="23">
        <f>1592+332</f>
        <v>1924</v>
      </c>
      <c r="M20" s="22">
        <f>1549+307</f>
        <v>1856</v>
      </c>
      <c r="N20" s="23">
        <f>SUM(O20:P20)</f>
        <v>836</v>
      </c>
      <c r="O20" s="23">
        <f>111+299</f>
        <v>410</v>
      </c>
      <c r="P20" s="22">
        <f>79+347</f>
        <v>426</v>
      </c>
      <c r="Q20" s="21" t="s">
        <v>5</v>
      </c>
      <c r="R20" s="21" t="s">
        <v>5</v>
      </c>
      <c r="S20" s="21" t="s">
        <v>5</v>
      </c>
      <c r="T20" s="20" t="s">
        <v>11</v>
      </c>
      <c r="W20" s="19"/>
      <c r="X20" s="19"/>
      <c r="Y20" s="19"/>
      <c r="Z20" s="19"/>
      <c r="AA20" s="19"/>
    </row>
    <row r="21" spans="1:27" ht="24.95" customHeight="1">
      <c r="A21" s="13"/>
      <c r="B21" s="17" t="s">
        <v>10</v>
      </c>
      <c r="C21" s="13"/>
      <c r="D21" s="17"/>
      <c r="E21" s="15">
        <f>SUM(H21,K21,N21,Q21)</f>
        <v>2584</v>
      </c>
      <c r="F21" s="16">
        <f>SUM(I21,L21,O21,R21)</f>
        <v>1387</v>
      </c>
      <c r="G21" s="16">
        <f>SUM(J21,M21,P21,S21)</f>
        <v>1197</v>
      </c>
      <c r="H21" s="16">
        <f>SUM(I21:J21)</f>
        <v>517</v>
      </c>
      <c r="I21" s="16">
        <f>144+138</f>
        <v>282</v>
      </c>
      <c r="J21" s="15">
        <f>99+136</f>
        <v>235</v>
      </c>
      <c r="K21" s="16">
        <f>SUM(L21:M21)</f>
        <v>1850</v>
      </c>
      <c r="L21" s="16">
        <f>798+184</f>
        <v>982</v>
      </c>
      <c r="M21" s="15">
        <f>722+146</f>
        <v>868</v>
      </c>
      <c r="N21" s="16">
        <f>SUM(O21:P21)</f>
        <v>217</v>
      </c>
      <c r="O21" s="16">
        <f>81+42</f>
        <v>123</v>
      </c>
      <c r="P21" s="15">
        <f>65+29</f>
        <v>94</v>
      </c>
      <c r="Q21" s="14" t="s">
        <v>5</v>
      </c>
      <c r="R21" s="14" t="s">
        <v>5</v>
      </c>
      <c r="S21" s="14" t="s">
        <v>5</v>
      </c>
      <c r="T21" s="13" t="s">
        <v>9</v>
      </c>
      <c r="W21" s="9"/>
      <c r="X21" s="9"/>
      <c r="Y21" s="9"/>
      <c r="Z21" s="9"/>
      <c r="AA21" s="9"/>
    </row>
    <row r="22" spans="1:27" ht="24.95" customHeight="1">
      <c r="A22" s="13"/>
      <c r="B22" s="17" t="s">
        <v>8</v>
      </c>
      <c r="C22" s="13"/>
      <c r="D22" s="17"/>
      <c r="E22" s="15">
        <f>SUM(H22,K22,N22,Q22)</f>
        <v>3942</v>
      </c>
      <c r="F22" s="16">
        <f>SUM(I22,L22,O22,R22)</f>
        <v>2074</v>
      </c>
      <c r="G22" s="16">
        <f>SUM(J22,M22,P22,S22)</f>
        <v>1868</v>
      </c>
      <c r="H22" s="16">
        <f>SUM(I22:J22)</f>
        <v>1105</v>
      </c>
      <c r="I22" s="16">
        <v>554</v>
      </c>
      <c r="J22" s="15">
        <v>551</v>
      </c>
      <c r="K22" s="16">
        <f>SUM(L22:M22)</f>
        <v>2532</v>
      </c>
      <c r="L22" s="16">
        <v>1331</v>
      </c>
      <c r="M22" s="15">
        <v>1201</v>
      </c>
      <c r="N22" s="16">
        <f>SUM(O22:P22)</f>
        <v>305</v>
      </c>
      <c r="O22" s="16">
        <v>189</v>
      </c>
      <c r="P22" s="15">
        <v>116</v>
      </c>
      <c r="Q22" s="14" t="s">
        <v>5</v>
      </c>
      <c r="R22" s="14" t="s">
        <v>5</v>
      </c>
      <c r="S22" s="14" t="s">
        <v>5</v>
      </c>
      <c r="T22" s="13" t="s">
        <v>7</v>
      </c>
      <c r="W22" s="9"/>
      <c r="X22" s="9"/>
      <c r="Y22" s="9"/>
      <c r="Z22" s="9"/>
      <c r="AA22" s="9"/>
    </row>
    <row r="23" spans="1:27" ht="24.95" customHeight="1">
      <c r="A23" s="13"/>
      <c r="B23" s="17" t="s">
        <v>6</v>
      </c>
      <c r="C23" s="13"/>
      <c r="D23" s="17"/>
      <c r="E23" s="16">
        <f>SUM(H23,K23,N23,Q23)</f>
        <v>2104</v>
      </c>
      <c r="F23" s="16">
        <f>SUM(I23,L23,O23,R23)</f>
        <v>1164</v>
      </c>
      <c r="G23" s="16">
        <f>SUM(J23,M23,P23,S23)</f>
        <v>940</v>
      </c>
      <c r="H23" s="16">
        <f>SUM(I23:J23)</f>
        <v>457</v>
      </c>
      <c r="I23" s="16">
        <v>241</v>
      </c>
      <c r="J23" s="15">
        <v>216</v>
      </c>
      <c r="K23" s="16">
        <f>SUM(L23:M23)</f>
        <v>1362</v>
      </c>
      <c r="L23" s="16">
        <v>738</v>
      </c>
      <c r="M23" s="15">
        <v>624</v>
      </c>
      <c r="N23" s="16">
        <f>SUM(O23:P23)</f>
        <v>285</v>
      </c>
      <c r="O23" s="16">
        <v>185</v>
      </c>
      <c r="P23" s="15">
        <v>100</v>
      </c>
      <c r="Q23" s="14" t="s">
        <v>5</v>
      </c>
      <c r="R23" s="14" t="s">
        <v>5</v>
      </c>
      <c r="S23" s="14" t="s">
        <v>5</v>
      </c>
      <c r="T23" s="13" t="s">
        <v>4</v>
      </c>
      <c r="W23" s="9"/>
      <c r="X23" s="9"/>
      <c r="Y23" s="9"/>
      <c r="Z23" s="6"/>
      <c r="AA23" s="9"/>
    </row>
    <row r="24" spans="1:27" s="7" customFormat="1" ht="3" customHeight="1">
      <c r="A24" s="10"/>
      <c r="B24" s="10"/>
      <c r="C24" s="10"/>
      <c r="D24" s="12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0"/>
      <c r="W24" s="9"/>
    </row>
    <row r="25" spans="1:27" s="7" customFormat="1" ht="3" customHeight="1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</row>
    <row r="26" spans="1:27">
      <c r="E26" s="6" t="s">
        <v>3</v>
      </c>
      <c r="F26" s="6"/>
      <c r="G26" s="6"/>
      <c r="H26" s="6"/>
      <c r="I26" s="6"/>
      <c r="J26" s="6"/>
      <c r="K26" s="6"/>
      <c r="L26" s="5" t="s">
        <v>2</v>
      </c>
    </row>
    <row r="27" spans="1:27" s="2" customFormat="1" ht="19.5">
      <c r="E27" s="3" t="s">
        <v>1</v>
      </c>
      <c r="F27" s="3"/>
      <c r="G27" s="3"/>
      <c r="H27" s="3"/>
      <c r="I27" s="3"/>
      <c r="J27" s="3"/>
      <c r="K27" s="4"/>
      <c r="L27" s="3" t="s">
        <v>0</v>
      </c>
    </row>
  </sheetData>
  <mergeCells count="15">
    <mergeCell ref="A4:D10"/>
    <mergeCell ref="A12:D12"/>
    <mergeCell ref="E5:G5"/>
    <mergeCell ref="E6:G6"/>
    <mergeCell ref="H4:S4"/>
    <mergeCell ref="H5:J5"/>
    <mergeCell ref="K5:M5"/>
    <mergeCell ref="N5:S5"/>
    <mergeCell ref="Q7:S7"/>
    <mergeCell ref="Q8:S8"/>
    <mergeCell ref="H6:J6"/>
    <mergeCell ref="K6:M6"/>
    <mergeCell ref="N6:S6"/>
    <mergeCell ref="N7:P7"/>
    <mergeCell ref="N8:P8"/>
  </mergeCells>
  <printOptions horizontalCentered="1"/>
  <pageMargins left="0.19685039370078741" right="0.11811023622047245" top="0.78740157480314965" bottom="0.59055118110236227" header="0.51181102362204722" footer="0.51181102362204722"/>
  <pageSetup paperSize="9" scale="9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1</vt:i4>
      </vt:variant>
    </vt:vector>
  </HeadingPairs>
  <TitlesOfParts>
    <vt:vector size="1" baseType="lpstr">
      <vt:lpstr>T-3.8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NSO</dc:creator>
  <cp:lastModifiedBy>NSO</cp:lastModifiedBy>
  <dcterms:created xsi:type="dcterms:W3CDTF">2013-12-13T03:46:09Z</dcterms:created>
  <dcterms:modified xsi:type="dcterms:W3CDTF">2013-12-13T03:46:14Z</dcterms:modified>
</cp:coreProperties>
</file>