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4" sheetId="1" r:id="rId1"/>
  </sheets>
  <calcPr calcId="125725"/>
</workbook>
</file>

<file path=xl/calcChain.xml><?xml version="1.0" encoding="utf-8"?>
<calcChain xmlns="http://schemas.openxmlformats.org/spreadsheetml/2006/main">
  <c r="L13" i="1"/>
  <c r="M13"/>
  <c r="O13"/>
  <c r="P13"/>
  <c r="R13"/>
  <c r="S13"/>
  <c r="F14"/>
  <c r="H14"/>
  <c r="I14"/>
  <c r="J14"/>
  <c r="J13" s="1"/>
  <c r="K14"/>
  <c r="N14"/>
  <c r="N13" s="1"/>
  <c r="Q14"/>
  <c r="G15"/>
  <c r="I15"/>
  <c r="H15" s="1"/>
  <c r="J15"/>
  <c r="K15"/>
  <c r="K13" s="1"/>
  <c r="N15"/>
  <c r="Q15"/>
  <c r="Q13" s="1"/>
  <c r="F16"/>
  <c r="E16" s="1"/>
  <c r="I16"/>
  <c r="J16"/>
  <c r="G16" s="1"/>
  <c r="K16"/>
  <c r="N16"/>
  <c r="Q16"/>
  <c r="G17"/>
  <c r="I17"/>
  <c r="F17" s="1"/>
  <c r="E17" s="1"/>
  <c r="J17"/>
  <c r="K17"/>
  <c r="N17"/>
  <c r="Q17"/>
  <c r="F18"/>
  <c r="H18"/>
  <c r="I18"/>
  <c r="J18"/>
  <c r="G18" s="1"/>
  <c r="K18"/>
  <c r="N18"/>
  <c r="Q18"/>
  <c r="G19"/>
  <c r="I19"/>
  <c r="H19" s="1"/>
  <c r="J19"/>
  <c r="K19"/>
  <c r="N19"/>
  <c r="Q19"/>
  <c r="F20"/>
  <c r="I20"/>
  <c r="J20"/>
  <c r="G20" s="1"/>
  <c r="K20"/>
  <c r="N20"/>
  <c r="Q20"/>
  <c r="G21"/>
  <c r="I21"/>
  <c r="F21" s="1"/>
  <c r="E21" s="1"/>
  <c r="J21"/>
  <c r="K21"/>
  <c r="N21"/>
  <c r="Q21"/>
  <c r="F22"/>
  <c r="E22" s="1"/>
  <c r="H22"/>
  <c r="I22"/>
  <c r="J22"/>
  <c r="G22" s="1"/>
  <c r="K22"/>
  <c r="N22"/>
  <c r="Q22"/>
  <c r="G23"/>
  <c r="I23"/>
  <c r="H23" s="1"/>
  <c r="J23"/>
  <c r="K23"/>
  <c r="N23"/>
  <c r="Q23"/>
  <c r="F24"/>
  <c r="I24"/>
  <c r="J24"/>
  <c r="G24" s="1"/>
  <c r="K24"/>
  <c r="N24"/>
  <c r="Q24"/>
  <c r="G25"/>
  <c r="I25"/>
  <c r="F25" s="1"/>
  <c r="E25" s="1"/>
  <c r="J25"/>
  <c r="K25"/>
  <c r="N25"/>
  <c r="Q25"/>
  <c r="F39"/>
  <c r="H39"/>
  <c r="I39"/>
  <c r="J39"/>
  <c r="G39" s="1"/>
  <c r="K39"/>
  <c r="N39"/>
  <c r="Q39"/>
  <c r="G40"/>
  <c r="I40"/>
  <c r="H40" s="1"/>
  <c r="J40"/>
  <c r="K40"/>
  <c r="N40"/>
  <c r="Q40"/>
  <c r="F41"/>
  <c r="E41" s="1"/>
  <c r="I41"/>
  <c r="J41"/>
  <c r="G41" s="1"/>
  <c r="K41"/>
  <c r="N41"/>
  <c r="Q41"/>
  <c r="G42"/>
  <c r="I42"/>
  <c r="F42" s="1"/>
  <c r="E42" s="1"/>
  <c r="J42"/>
  <c r="K42"/>
  <c r="N42"/>
  <c r="Q42"/>
  <c r="F43"/>
  <c r="E43" s="1"/>
  <c r="H43"/>
  <c r="I43"/>
  <c r="J43"/>
  <c r="G43" s="1"/>
  <c r="K43"/>
  <c r="N43"/>
  <c r="Q43"/>
  <c r="E20" l="1"/>
  <c r="E39"/>
  <c r="E24"/>
  <c r="E18"/>
  <c r="H41"/>
  <c r="H24"/>
  <c r="H20"/>
  <c r="H16"/>
  <c r="H13" s="1"/>
  <c r="I13"/>
  <c r="H42"/>
  <c r="F40"/>
  <c r="E40" s="1"/>
  <c r="H25"/>
  <c r="F23"/>
  <c r="E23" s="1"/>
  <c r="H21"/>
  <c r="F19"/>
  <c r="E19" s="1"/>
  <c r="H17"/>
  <c r="F15"/>
  <c r="E15" s="1"/>
  <c r="G14"/>
  <c r="G13" s="1"/>
  <c r="F13" l="1"/>
  <c r="E14"/>
  <c r="E13" s="1"/>
</calcChain>
</file>

<file path=xl/sharedStrings.xml><?xml version="1.0" encoding="utf-8"?>
<sst xmlns="http://schemas.openxmlformats.org/spreadsheetml/2006/main" count="229" uniqueCount="77">
  <si>
    <t xml:space="preserve">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</si>
  <si>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</si>
  <si>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</si>
  <si>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</si>
  <si>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</si>
  <si>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and Buddhist Office (Buddhist Scripture School, General Education)</t>
  </si>
  <si>
    <t xml:space="preserve"> และสำนักพระพุทธศาสนา (โรงเรียนพระปริยัติธรรม)</t>
  </si>
  <si>
    <t xml:space="preserve">              Royal Thai Police (The Border Patrol Police School) </t>
  </si>
  <si>
    <t xml:space="preserve"> สำนักงานตำรวจแห่งชาติ (โรงเรียนตำรวจตระเวนชายแดน)</t>
  </si>
  <si>
    <t xml:space="preserve">         1/  Including  Rajabhat University (demonstration Rajabhat University), </t>
  </si>
  <si>
    <t xml:space="preserve">          1/  รวมมหาวิทยาลัยราชภัฏ (โรงเรียนสาธิตมหาวิทยาลัยราชภัฏ) </t>
  </si>
  <si>
    <t>Nonarai</t>
  </si>
  <si>
    <t xml:space="preserve">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</si>
  <si>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</si>
  <si>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</si>
  <si>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</si>
  <si>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</si>
  <si>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</si>
  <si>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</si>
  <si>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</si>
  <si>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</si>
  <si>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</si>
  <si>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Female</t>
  </si>
  <si>
    <t>Male</t>
  </si>
  <si>
    <t>Total</t>
  </si>
  <si>
    <t>หญิง</t>
  </si>
  <si>
    <t>ชาย</t>
  </si>
  <si>
    <t>รวม</t>
  </si>
  <si>
    <t>Education Commission</t>
  </si>
  <si>
    <t>Others</t>
  </si>
  <si>
    <t>Administration</t>
  </si>
  <si>
    <t>Office of the Private</t>
  </si>
  <si>
    <r>
      <t xml:space="preserve">อื่น ๆ </t>
    </r>
    <r>
      <rPr>
        <vertAlign val="superscript"/>
        <sz val="11"/>
        <rFont val="AngsanaUPC"/>
        <family val="1"/>
        <charset val="222"/>
      </rPr>
      <t>1/</t>
    </r>
  </si>
  <si>
    <t xml:space="preserve">Department of Local </t>
  </si>
  <si>
    <t>การศึกษาเอกชน</t>
  </si>
  <si>
    <t>Office of the Basic</t>
  </si>
  <si>
    <t>กรมส่งเสริมการปกครองท้องถิ่น</t>
  </si>
  <si>
    <t>คณะกรรมการส่งเสริม</t>
  </si>
  <si>
    <t>การศึกษาขั้นพื้นฐาน</t>
  </si>
  <si>
    <t>สำนักบริหารงาน</t>
  </si>
  <si>
    <t>สนง.คณะกรรมการ</t>
  </si>
  <si>
    <t xml:space="preserve"> </t>
  </si>
  <si>
    <t>District</t>
  </si>
  <si>
    <t>สังกัด Jurisdiction</t>
  </si>
  <si>
    <t>อำเภอ</t>
  </si>
  <si>
    <t>NUMBER OF TEACHERS BY JURISDICTION, SEX AND DISTRICT: ACADEMIC YEAR 2011 (Contd.)</t>
  </si>
  <si>
    <t>TABLE</t>
  </si>
  <si>
    <t>จำนวนครู จำแนกตามสังกัด เพศ เป็นรายอำเภอ ปีการศึกษา 2554 (ต่อ)</t>
  </si>
  <si>
    <t xml:space="preserve">ตาราง    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</si>
  <si>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</si>
  <si>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</si>
  <si>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</si>
  <si>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</si>
  <si>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</si>
  <si>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</si>
  <si>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</si>
  <si>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</si>
  <si>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</si>
  <si>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 xml:space="preserve"> -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</si>
  <si>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</si>
  <si>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</si>
  <si>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</si>
  <si>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</si>
  <si>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</si>
  <si>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</si>
  <si>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</si>
  <si>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</si>
  <si>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</si>
  <si>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</si>
  <si>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</si>
  <si>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Choumphon Buri</t>
  </si>
  <si>
    <t>ชุมพลบุรี</t>
  </si>
  <si>
    <t xml:space="preserve"> Mueang Surin</t>
  </si>
  <si>
    <t>เมืองสุรินทร์</t>
  </si>
  <si>
    <t>รวมยอด</t>
  </si>
  <si>
    <t>NUMBER OF TEACHERS BY JURISDICTION, SEX AND DISTRICT: ACADEMIC YEAR 2011</t>
  </si>
  <si>
    <t>จำนวนครู จำแนกตามสังกัด เพศ เป็นรายอำเภอ ปีการศึกษา 2554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</si>
</sst>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vertAlign val="superscript"/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 applyAlignment="1">
      <alignment horizontal="left" indent="1"/>
    </xf>
    <xf numFmtId="0" fontId="1" fillId="0" borderId="5" xfId="0" applyFont="1" applyBorder="1"/>
    <xf numFmtId="41" fontId="2" fillId="0" borderId="6" xfId="0" applyNumberFormat="1" applyFont="1" applyBorder="1" applyAlignment="1">
      <alignment horizontal="right"/>
    </xf>
    <xf numFmtId="41" fontId="2" fillId="0" borderId="7" xfId="0" applyNumberFormat="1" applyFont="1" applyBorder="1"/>
    <xf numFmtId="41" fontId="2" fillId="0" borderId="6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4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/>
    </xf>
    <xf numFmtId="41" fontId="2" fillId="0" borderId="7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1" fontId="9" fillId="0" borderId="7" xfId="0" applyNumberFormat="1" applyFont="1" applyBorder="1" applyAlignment="1">
      <alignment vertical="center"/>
    </xf>
    <xf numFmtId="41" fontId="9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26</xdr:row>
      <xdr:rowOff>0</xdr:rowOff>
    </xdr:from>
    <xdr:to>
      <xdr:col>22</xdr:col>
      <xdr:colOff>457200</xdr:colOff>
      <xdr:row>54</xdr:row>
      <xdr:rowOff>219075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63100" y="6496050"/>
          <a:ext cx="485775" cy="6486525"/>
          <a:chOff x="9917365" y="0"/>
          <a:chExt cx="475746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7290" y="335263"/>
            <a:ext cx="335821" cy="38456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7365" y="0"/>
            <a:ext cx="429104" cy="4141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133350</xdr:colOff>
      <xdr:row>0</xdr:row>
      <xdr:rowOff>9525</xdr:rowOff>
    </xdr:from>
    <xdr:to>
      <xdr:col>22</xdr:col>
      <xdr:colOff>457200</xdr:colOff>
      <xdr:row>26</xdr:row>
      <xdr:rowOff>9525</xdr:rowOff>
    </xdr:to>
    <xdr:grpSp>
      <xdr:nvGrpSpPr>
        <xdr:cNvPr id="6" name="Group 12"/>
        <xdr:cNvGrpSpPr>
          <a:grpSpLocks/>
        </xdr:cNvGrpSpPr>
      </xdr:nvGrpSpPr>
      <xdr:grpSpPr bwMode="auto">
        <a:xfrm>
          <a:off x="9572625" y="9525"/>
          <a:ext cx="476250" cy="6496050"/>
          <a:chOff x="9444707" y="1"/>
          <a:chExt cx="471032" cy="66389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86017" y="1723006"/>
            <a:ext cx="329722" cy="45460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444707" y="6230075"/>
            <a:ext cx="433349" cy="4088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35</a:t>
            </a: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517616" y="3112161"/>
            <a:ext cx="6238877" cy="1455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50"/>
  <sheetViews>
    <sheetView showGridLines="0" tabSelected="1" topLeftCell="A37" zoomScaleNormal="100" workbookViewId="0">
      <selection activeCell="L46" sqref="L46:M50"/>
    </sheetView>
  </sheetViews>
  <sheetFormatPr defaultRowHeight="21"/>
  <cols>
    <col min="1" max="1" width="1.7109375" style="1" customWidth="1"/>
    <col min="2" max="2" width="5.85546875" style="1" customWidth="1"/>
    <col min="3" max="3" width="4" style="1" customWidth="1"/>
    <col min="4" max="4" width="8.85546875" style="1" customWidth="1"/>
    <col min="5" max="7" width="6.28515625" style="1" customWidth="1"/>
    <col min="8" max="16" width="6.85546875" style="1" customWidth="1"/>
    <col min="17" max="19" width="6.7109375" style="1" customWidth="1"/>
    <col min="20" max="20" width="1.28515625" style="1" customWidth="1"/>
    <col min="21" max="21" width="19.140625" style="1" customWidth="1"/>
    <col min="22" max="22" width="2.28515625" style="1" customWidth="1"/>
    <col min="23" max="23" width="7.7109375" style="1" customWidth="1"/>
    <col min="24" max="16384" width="9.140625" style="1"/>
  </cols>
  <sheetData>
    <row r="1" spans="1:23" s="61" customFormat="1">
      <c r="B1" s="62" t="s">
        <v>48</v>
      </c>
      <c r="C1" s="60">
        <v>3.4</v>
      </c>
      <c r="D1" s="62" t="s">
        <v>76</v>
      </c>
    </row>
    <row r="2" spans="1:23" s="58" customFormat="1">
      <c r="B2" s="59" t="s">
        <v>46</v>
      </c>
      <c r="C2" s="60">
        <v>3.4</v>
      </c>
      <c r="D2" s="59" t="s">
        <v>75</v>
      </c>
    </row>
    <row r="3" spans="1:23" ht="6" customHeight="1"/>
    <row r="4" spans="1:23" s="20" customFormat="1" ht="17.100000000000001" customHeight="1">
      <c r="A4" s="51" t="s">
        <v>44</v>
      </c>
      <c r="B4" s="57"/>
      <c r="C4" s="57"/>
      <c r="D4" s="56"/>
      <c r="E4" s="50"/>
      <c r="F4" s="49"/>
      <c r="G4" s="48"/>
      <c r="H4" s="55" t="s">
        <v>43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3"/>
      <c r="T4" s="52" t="s">
        <v>42</v>
      </c>
      <c r="U4" s="51"/>
    </row>
    <row r="5" spans="1:23" s="20" customFormat="1" ht="17.100000000000001" customHeight="1">
      <c r="A5" s="36"/>
      <c r="B5" s="36"/>
      <c r="C5" s="36"/>
      <c r="D5" s="35"/>
      <c r="E5" s="47"/>
      <c r="F5" s="46"/>
      <c r="G5" s="45" t="s">
        <v>41</v>
      </c>
      <c r="H5" s="44" t="s">
        <v>40</v>
      </c>
      <c r="I5" s="43"/>
      <c r="J5" s="42"/>
      <c r="K5" s="44" t="s">
        <v>39</v>
      </c>
      <c r="L5" s="43"/>
      <c r="M5" s="43"/>
      <c r="N5" s="50"/>
      <c r="O5" s="49"/>
      <c r="P5" s="48"/>
      <c r="Q5" s="46"/>
      <c r="R5" s="46"/>
      <c r="S5" s="45"/>
      <c r="T5" s="33"/>
      <c r="U5" s="32"/>
    </row>
    <row r="6" spans="1:23" s="20" customFormat="1" ht="17.100000000000001" customHeight="1">
      <c r="A6" s="36"/>
      <c r="B6" s="36"/>
      <c r="C6" s="36"/>
      <c r="D6" s="35"/>
      <c r="E6" s="44" t="s">
        <v>27</v>
      </c>
      <c r="F6" s="43"/>
      <c r="G6" s="42"/>
      <c r="H6" s="44" t="s">
        <v>38</v>
      </c>
      <c r="I6" s="43"/>
      <c r="J6" s="42"/>
      <c r="K6" s="44" t="s">
        <v>37</v>
      </c>
      <c r="L6" s="43"/>
      <c r="M6" s="43"/>
      <c r="N6" s="44" t="s">
        <v>36</v>
      </c>
      <c r="O6" s="43"/>
      <c r="P6" s="42"/>
      <c r="Q6" s="43"/>
      <c r="R6" s="43"/>
      <c r="S6" s="42"/>
      <c r="T6" s="33"/>
      <c r="U6" s="32"/>
    </row>
    <row r="7" spans="1:23" s="20" customFormat="1" ht="17.100000000000001" customHeight="1">
      <c r="A7" s="36"/>
      <c r="B7" s="36"/>
      <c r="C7" s="36"/>
      <c r="D7" s="35"/>
      <c r="E7" s="44" t="s">
        <v>24</v>
      </c>
      <c r="F7" s="43"/>
      <c r="G7" s="42"/>
      <c r="H7" s="44" t="s">
        <v>35</v>
      </c>
      <c r="I7" s="43"/>
      <c r="J7" s="42"/>
      <c r="K7" s="44" t="s">
        <v>34</v>
      </c>
      <c r="L7" s="43"/>
      <c r="M7" s="43"/>
      <c r="N7" s="44" t="s">
        <v>33</v>
      </c>
      <c r="O7" s="43"/>
      <c r="P7" s="42"/>
      <c r="Q7" s="43" t="s">
        <v>32</v>
      </c>
      <c r="R7" s="43"/>
      <c r="S7" s="42"/>
      <c r="T7" s="33"/>
      <c r="U7" s="32"/>
    </row>
    <row r="8" spans="1:23" s="20" customFormat="1" ht="17.100000000000001" customHeight="1">
      <c r="A8" s="36"/>
      <c r="B8" s="36"/>
      <c r="C8" s="36"/>
      <c r="D8" s="35"/>
      <c r="E8" s="47"/>
      <c r="F8" s="46"/>
      <c r="G8" s="45"/>
      <c r="H8" s="44" t="s">
        <v>28</v>
      </c>
      <c r="I8" s="43"/>
      <c r="J8" s="42"/>
      <c r="K8" s="44" t="s">
        <v>31</v>
      </c>
      <c r="L8" s="43"/>
      <c r="M8" s="43"/>
      <c r="N8" s="44" t="s">
        <v>30</v>
      </c>
      <c r="O8" s="43"/>
      <c r="P8" s="42"/>
      <c r="Q8" s="43" t="s">
        <v>29</v>
      </c>
      <c r="R8" s="43"/>
      <c r="S8" s="42"/>
      <c r="T8" s="33"/>
      <c r="U8" s="32"/>
    </row>
    <row r="9" spans="1:23" s="20" customFormat="1" ht="17.100000000000001" customHeight="1">
      <c r="A9" s="36"/>
      <c r="B9" s="36"/>
      <c r="C9" s="36"/>
      <c r="D9" s="35"/>
      <c r="E9" s="39"/>
      <c r="F9" s="38"/>
      <c r="G9" s="37"/>
      <c r="J9" s="37"/>
      <c r="K9" s="41" t="s">
        <v>28</v>
      </c>
      <c r="L9" s="40"/>
      <c r="M9" s="40"/>
      <c r="N9" s="39"/>
      <c r="O9" s="38"/>
      <c r="P9" s="37"/>
      <c r="Q9" s="38"/>
      <c r="R9" s="38"/>
      <c r="S9" s="37"/>
      <c r="T9" s="33"/>
      <c r="U9" s="32"/>
    </row>
    <row r="10" spans="1:23" s="20" customFormat="1" ht="17.100000000000001" customHeight="1">
      <c r="A10" s="36"/>
      <c r="B10" s="36"/>
      <c r="C10" s="36"/>
      <c r="D10" s="35"/>
      <c r="E10" s="34" t="s">
        <v>27</v>
      </c>
      <c r="F10" s="34" t="s">
        <v>26</v>
      </c>
      <c r="G10" s="34" t="s">
        <v>25</v>
      </c>
      <c r="H10" s="34" t="s">
        <v>27</v>
      </c>
      <c r="I10" s="34" t="s">
        <v>26</v>
      </c>
      <c r="J10" s="23" t="s">
        <v>25</v>
      </c>
      <c r="K10" s="34" t="s">
        <v>27</v>
      </c>
      <c r="L10" s="34" t="s">
        <v>26</v>
      </c>
      <c r="M10" s="34" t="s">
        <v>25</v>
      </c>
      <c r="N10" s="24" t="s">
        <v>27</v>
      </c>
      <c r="O10" s="24" t="s">
        <v>26</v>
      </c>
      <c r="P10" s="24" t="s">
        <v>25</v>
      </c>
      <c r="Q10" s="34" t="s">
        <v>27</v>
      </c>
      <c r="R10" s="34" t="s">
        <v>26</v>
      </c>
      <c r="S10" s="23" t="s">
        <v>25</v>
      </c>
      <c r="T10" s="33"/>
      <c r="U10" s="32"/>
    </row>
    <row r="11" spans="1:23" s="20" customFormat="1" ht="17.100000000000001" customHeight="1">
      <c r="A11" s="31"/>
      <c r="B11" s="31"/>
      <c r="C11" s="31"/>
      <c r="D11" s="30"/>
      <c r="E11" s="29" t="s">
        <v>24</v>
      </c>
      <c r="F11" s="29" t="s">
        <v>23</v>
      </c>
      <c r="G11" s="29" t="s">
        <v>22</v>
      </c>
      <c r="H11" s="29" t="s">
        <v>24</v>
      </c>
      <c r="I11" s="29" t="s">
        <v>23</v>
      </c>
      <c r="J11" s="29" t="s">
        <v>22</v>
      </c>
      <c r="K11" s="29" t="s">
        <v>24</v>
      </c>
      <c r="L11" s="29" t="s">
        <v>23</v>
      </c>
      <c r="M11" s="29" t="s">
        <v>22</v>
      </c>
      <c r="N11" s="29" t="s">
        <v>24</v>
      </c>
      <c r="O11" s="29" t="s">
        <v>23</v>
      </c>
      <c r="P11" s="29" t="s">
        <v>22</v>
      </c>
      <c r="Q11" s="29" t="s">
        <v>24</v>
      </c>
      <c r="R11" s="29" t="s">
        <v>23</v>
      </c>
      <c r="S11" s="29" t="s">
        <v>22</v>
      </c>
      <c r="T11" s="28"/>
      <c r="U11" s="27"/>
    </row>
    <row r="12" spans="1:23" s="46" customFormat="1" ht="3" customHeight="1">
      <c r="A12" s="26"/>
      <c r="B12" s="26"/>
      <c r="C12" s="26"/>
      <c r="D12" s="25"/>
      <c r="E12" s="23"/>
      <c r="F12" s="24"/>
      <c r="G12" s="24"/>
      <c r="H12" s="24"/>
      <c r="I12" s="24"/>
      <c r="J12" s="23"/>
      <c r="K12" s="24"/>
      <c r="L12" s="24"/>
      <c r="M12" s="24"/>
      <c r="N12" s="24"/>
      <c r="O12" s="24"/>
      <c r="P12" s="24"/>
      <c r="Q12" s="24"/>
      <c r="R12" s="24"/>
      <c r="S12" s="23"/>
      <c r="T12" s="82"/>
    </row>
    <row r="13" spans="1:23" s="75" customFormat="1" ht="24.75" customHeight="1">
      <c r="A13" s="81" t="s">
        <v>74</v>
      </c>
      <c r="B13" s="81"/>
      <c r="C13" s="81"/>
      <c r="D13" s="80"/>
      <c r="E13" s="78">
        <f>SUM(E14:E43)</f>
        <v>11581</v>
      </c>
      <c r="F13" s="79">
        <f>SUM(F14:F43)</f>
        <v>4669</v>
      </c>
      <c r="G13" s="79">
        <f>SUM(G14:G43)</f>
        <v>6912</v>
      </c>
      <c r="H13" s="79">
        <f>SUM(H14:H43)</f>
        <v>11176</v>
      </c>
      <c r="I13" s="79">
        <f>SUM(I14:I43)</f>
        <v>4546</v>
      </c>
      <c r="J13" s="78">
        <f>SUM(J14:J43)</f>
        <v>6630</v>
      </c>
      <c r="K13" s="79">
        <f>SUM(K14:K43)</f>
        <v>145</v>
      </c>
      <c r="L13" s="79">
        <f>SUM(L14:L43)</f>
        <v>28</v>
      </c>
      <c r="M13" s="79">
        <f>SUM(M14:M43)</f>
        <v>117</v>
      </c>
      <c r="N13" s="79">
        <f>SUM(N14:N43)</f>
        <v>176</v>
      </c>
      <c r="O13" s="79">
        <f>SUM(O14:O43)</f>
        <v>43</v>
      </c>
      <c r="P13" s="79">
        <f>SUM(P14:P43)</f>
        <v>133</v>
      </c>
      <c r="Q13" s="79">
        <f>SUM(Q14:Q43)</f>
        <v>84</v>
      </c>
      <c r="R13" s="79">
        <f>SUM(R14:R43)</f>
        <v>52</v>
      </c>
      <c r="S13" s="78">
        <f>SUM(S14:S43)</f>
        <v>32</v>
      </c>
      <c r="T13" s="77"/>
      <c r="U13" s="76" t="s">
        <v>24</v>
      </c>
    </row>
    <row r="14" spans="1:23" ht="23.1" customHeight="1">
      <c r="A14" s="5"/>
      <c r="B14" s="16" t="s">
        <v>73</v>
      </c>
      <c r="C14" s="16"/>
      <c r="D14" s="15"/>
      <c r="E14" s="14">
        <f>SUM(F14:G14)</f>
        <v>2338</v>
      </c>
      <c r="F14" s="14">
        <f>SUM(I14,L14,O14,R14)</f>
        <v>750</v>
      </c>
      <c r="G14" s="14">
        <f>SUM(J14,M14,P14,S14)</f>
        <v>1588</v>
      </c>
      <c r="H14" s="12">
        <f>SUM(I14:J14)</f>
        <v>2102</v>
      </c>
      <c r="I14" s="14">
        <f>465+243</f>
        <v>708</v>
      </c>
      <c r="J14" s="13">
        <f>965+429</f>
        <v>1394</v>
      </c>
      <c r="K14" s="12">
        <f>SUM(L14:M14)</f>
        <v>86</v>
      </c>
      <c r="L14" s="14">
        <v>14</v>
      </c>
      <c r="M14" s="14">
        <v>72</v>
      </c>
      <c r="N14" s="12">
        <f>SUM(O14:P14)</f>
        <v>125</v>
      </c>
      <c r="O14" s="12">
        <v>24</v>
      </c>
      <c r="P14" s="12">
        <v>101</v>
      </c>
      <c r="Q14" s="12">
        <f>SUM(R14:S14)</f>
        <v>25</v>
      </c>
      <c r="R14" s="12">
        <v>4</v>
      </c>
      <c r="S14" s="69">
        <v>21</v>
      </c>
      <c r="T14" s="70"/>
      <c r="U14" s="74" t="s">
        <v>72</v>
      </c>
      <c r="V14" s="73"/>
      <c r="W14" s="5"/>
    </row>
    <row r="15" spans="1:23" ht="23.1" customHeight="1">
      <c r="B15" s="16" t="s">
        <v>71</v>
      </c>
      <c r="C15" s="72"/>
      <c r="D15" s="71"/>
      <c r="E15" s="14">
        <f>SUM(F15:G15)</f>
        <v>614</v>
      </c>
      <c r="F15" s="14">
        <f>SUM(I15,L15,O15,R15)</f>
        <v>284</v>
      </c>
      <c r="G15" s="14">
        <f>SUM(J15,M15,P15,S15)</f>
        <v>330</v>
      </c>
      <c r="H15" s="12">
        <f>SUM(I15:J15)</f>
        <v>614</v>
      </c>
      <c r="I15" s="14">
        <f>248+36</f>
        <v>284</v>
      </c>
      <c r="J15" s="13">
        <f>273+57</f>
        <v>330</v>
      </c>
      <c r="K15" s="12">
        <f>SUM(L15:M15)</f>
        <v>0</v>
      </c>
      <c r="L15" s="12" t="s">
        <v>12</v>
      </c>
      <c r="M15" s="12" t="s">
        <v>12</v>
      </c>
      <c r="N15" s="12">
        <f>SUM(O15:P15)</f>
        <v>0</v>
      </c>
      <c r="O15" s="12" t="s">
        <v>12</v>
      </c>
      <c r="P15" s="12" t="s">
        <v>12</v>
      </c>
      <c r="Q15" s="12">
        <f>SUM(R15:S15)</f>
        <v>0</v>
      </c>
      <c r="R15" s="12" t="s">
        <v>12</v>
      </c>
      <c r="S15" s="69" t="s">
        <v>12</v>
      </c>
      <c r="T15" s="70"/>
      <c r="U15" s="67" t="s">
        <v>70</v>
      </c>
      <c r="V15" s="67"/>
      <c r="W15" s="5"/>
    </row>
    <row r="16" spans="1:23" ht="23.1" customHeight="1">
      <c r="B16" s="16" t="s">
        <v>69</v>
      </c>
      <c r="C16" s="16"/>
      <c r="D16" s="15"/>
      <c r="E16" s="14">
        <f>SUM(F16:G16)</f>
        <v>854</v>
      </c>
      <c r="F16" s="14">
        <f>SUM(I16,L16,O16,R16)</f>
        <v>345</v>
      </c>
      <c r="G16" s="14">
        <f>SUM(J16,M16,P16,S16)</f>
        <v>509</v>
      </c>
      <c r="H16" s="12">
        <f>SUM(I16:J16)</f>
        <v>817</v>
      </c>
      <c r="I16" s="14">
        <f>255+79</f>
        <v>334</v>
      </c>
      <c r="J16" s="13">
        <f>372+111</f>
        <v>483</v>
      </c>
      <c r="K16" s="12">
        <f>SUM(L16:M16)</f>
        <v>22</v>
      </c>
      <c r="L16" s="14">
        <v>1</v>
      </c>
      <c r="M16" s="14">
        <v>21</v>
      </c>
      <c r="N16" s="12">
        <f>SUM(O16:P16)</f>
        <v>15</v>
      </c>
      <c r="O16" s="14">
        <v>10</v>
      </c>
      <c r="P16" s="14">
        <v>5</v>
      </c>
      <c r="Q16" s="12">
        <f>SUM(R16:S16)</f>
        <v>0</v>
      </c>
      <c r="R16" s="12" t="s">
        <v>12</v>
      </c>
      <c r="S16" s="69" t="s">
        <v>12</v>
      </c>
      <c r="T16" s="11"/>
      <c r="U16" s="67" t="s">
        <v>68</v>
      </c>
      <c r="V16" s="66"/>
      <c r="W16" s="68"/>
    </row>
    <row r="17" spans="1:23" ht="23.1" customHeight="1">
      <c r="A17" s="5"/>
      <c r="B17" s="16" t="s">
        <v>67</v>
      </c>
      <c r="C17" s="16"/>
      <c r="D17" s="15"/>
      <c r="E17" s="14">
        <f>SUM(F17:G17)</f>
        <v>551</v>
      </c>
      <c r="F17" s="14">
        <f>SUM(I17,L17,O17,R17)</f>
        <v>226</v>
      </c>
      <c r="G17" s="14">
        <f>SUM(J17,M17,P17,S17)</f>
        <v>325</v>
      </c>
      <c r="H17" s="12">
        <f>SUM(I17:J17)</f>
        <v>551</v>
      </c>
      <c r="I17" s="14">
        <f>166+60</f>
        <v>226</v>
      </c>
      <c r="J17" s="13">
        <f>233+92</f>
        <v>325</v>
      </c>
      <c r="K17" s="12">
        <f>SUM(L17:M17)</f>
        <v>0</v>
      </c>
      <c r="L17" s="12" t="s">
        <v>12</v>
      </c>
      <c r="M17" s="12" t="s">
        <v>12</v>
      </c>
      <c r="N17" s="12">
        <f>SUM(O17:P17)</f>
        <v>0</v>
      </c>
      <c r="O17" s="12" t="s">
        <v>12</v>
      </c>
      <c r="P17" s="12" t="s">
        <v>12</v>
      </c>
      <c r="Q17" s="12">
        <f>SUM(R17:S17)</f>
        <v>0</v>
      </c>
      <c r="R17" s="12" t="s">
        <v>12</v>
      </c>
      <c r="S17" s="12" t="s">
        <v>12</v>
      </c>
      <c r="T17" s="11"/>
      <c r="U17" s="67" t="s">
        <v>66</v>
      </c>
      <c r="V17" s="66"/>
      <c r="W17" s="68"/>
    </row>
    <row r="18" spans="1:23" ht="23.1" customHeight="1">
      <c r="A18" s="5"/>
      <c r="B18" s="16" t="s">
        <v>65</v>
      </c>
      <c r="C18" s="16"/>
      <c r="D18" s="15"/>
      <c r="E18" s="14">
        <f>SUM(F18:G18)</f>
        <v>1145</v>
      </c>
      <c r="F18" s="14">
        <f>SUM(I18,L18,O18,R18)</f>
        <v>442</v>
      </c>
      <c r="G18" s="14">
        <f>SUM(J18,M18,P18,S18)</f>
        <v>703</v>
      </c>
      <c r="H18" s="12">
        <f>SUM(I18:J18)</f>
        <v>1117</v>
      </c>
      <c r="I18" s="14">
        <f>344+81</f>
        <v>425</v>
      </c>
      <c r="J18" s="13">
        <f>550+142</f>
        <v>692</v>
      </c>
      <c r="K18" s="12">
        <f>SUM(L18:M18)</f>
        <v>18</v>
      </c>
      <c r="L18" s="14">
        <v>9</v>
      </c>
      <c r="M18" s="14">
        <v>9</v>
      </c>
      <c r="N18" s="12">
        <f>SUM(O18:P18)</f>
        <v>0</v>
      </c>
      <c r="O18" s="12" t="s">
        <v>12</v>
      </c>
      <c r="P18" s="12" t="s">
        <v>12</v>
      </c>
      <c r="Q18" s="12">
        <f>SUM(R18:S18)</f>
        <v>10</v>
      </c>
      <c r="R18" s="14">
        <v>8</v>
      </c>
      <c r="S18" s="13">
        <v>2</v>
      </c>
      <c r="T18" s="11"/>
      <c r="U18" s="67" t="s">
        <v>64</v>
      </c>
      <c r="V18" s="66"/>
    </row>
    <row r="19" spans="1:23" ht="23.1" customHeight="1">
      <c r="A19" s="5"/>
      <c r="B19" s="16" t="s">
        <v>63</v>
      </c>
      <c r="C19" s="16"/>
      <c r="D19" s="15"/>
      <c r="E19" s="14">
        <f>SUM(F19:G19)</f>
        <v>462</v>
      </c>
      <c r="F19" s="14">
        <f>SUM(I19,L19,O19,R19)</f>
        <v>197</v>
      </c>
      <c r="G19" s="14">
        <f>SUM(J19,M19,P19,S19)</f>
        <v>265</v>
      </c>
      <c r="H19" s="12">
        <f>SUM(I19:J19)</f>
        <v>462</v>
      </c>
      <c r="I19" s="14">
        <f>162+35</f>
        <v>197</v>
      </c>
      <c r="J19" s="13">
        <f>211+54</f>
        <v>265</v>
      </c>
      <c r="K19" s="12">
        <f>SUM(L19:M19)</f>
        <v>0</v>
      </c>
      <c r="L19" s="12" t="s">
        <v>12</v>
      </c>
      <c r="M19" s="12" t="s">
        <v>58</v>
      </c>
      <c r="N19" s="12">
        <f>SUM(O19:P19)</f>
        <v>0</v>
      </c>
      <c r="O19" s="12" t="s">
        <v>58</v>
      </c>
      <c r="P19" s="12" t="s">
        <v>58</v>
      </c>
      <c r="Q19" s="12">
        <f>SUM(R19:S19)</f>
        <v>0</v>
      </c>
      <c r="R19" s="12" t="s">
        <v>58</v>
      </c>
      <c r="S19" s="12" t="s">
        <v>58</v>
      </c>
      <c r="T19" s="11"/>
      <c r="U19" s="67" t="s">
        <v>62</v>
      </c>
      <c r="V19" s="66"/>
    </row>
    <row r="20" spans="1:23" ht="23.1" customHeight="1">
      <c r="A20" s="5"/>
      <c r="B20" s="63" t="s">
        <v>61</v>
      </c>
      <c r="C20" s="63"/>
      <c r="D20" s="18"/>
      <c r="E20" s="14">
        <f>SUM(F20:G20)</f>
        <v>851</v>
      </c>
      <c r="F20" s="14">
        <f>SUM(I20,L20,O20,R20)</f>
        <v>359</v>
      </c>
      <c r="G20" s="14">
        <f>SUM(J20,M20,P20,S20)</f>
        <v>492</v>
      </c>
      <c r="H20" s="12">
        <f>SUM(I20:J20)</f>
        <v>845</v>
      </c>
      <c r="I20" s="14">
        <f>276+83</f>
        <v>359</v>
      </c>
      <c r="J20" s="13">
        <f>378+108</f>
        <v>486</v>
      </c>
      <c r="K20" s="12">
        <f>SUM(L20:M20)</f>
        <v>0</v>
      </c>
      <c r="L20" s="12" t="s">
        <v>12</v>
      </c>
      <c r="M20" s="12" t="s">
        <v>58</v>
      </c>
      <c r="N20" s="12">
        <f>SUM(O20:P20)</f>
        <v>6</v>
      </c>
      <c r="O20" s="12" t="s">
        <v>12</v>
      </c>
      <c r="P20" s="14">
        <v>6</v>
      </c>
      <c r="Q20" s="12">
        <f>SUM(R20:S20)</f>
        <v>0</v>
      </c>
      <c r="R20" s="12" t="s">
        <v>12</v>
      </c>
      <c r="S20" s="12" t="s">
        <v>12</v>
      </c>
      <c r="T20" s="11"/>
      <c r="U20" s="67" t="s">
        <v>60</v>
      </c>
      <c r="V20" s="66"/>
    </row>
    <row r="21" spans="1:23" ht="23.1" customHeight="1">
      <c r="A21" s="5"/>
      <c r="B21" s="63" t="s">
        <v>59</v>
      </c>
      <c r="C21" s="63"/>
      <c r="D21" s="18"/>
      <c r="E21" s="14">
        <f>SUM(F21:G21)</f>
        <v>427</v>
      </c>
      <c r="F21" s="14">
        <f>SUM(I21,L21,O21,R21)</f>
        <v>177</v>
      </c>
      <c r="G21" s="14">
        <f>SUM(J21,M21,P21,S21)</f>
        <v>250</v>
      </c>
      <c r="H21" s="12">
        <f>SUM(I21:J21)</f>
        <v>422</v>
      </c>
      <c r="I21" s="14">
        <f>150+25</f>
        <v>175</v>
      </c>
      <c r="J21" s="13">
        <f>203+44</f>
        <v>247</v>
      </c>
      <c r="K21" s="12">
        <f>SUM(L21:M21)</f>
        <v>0</v>
      </c>
      <c r="L21" s="12" t="s">
        <v>12</v>
      </c>
      <c r="M21" s="12" t="s">
        <v>58</v>
      </c>
      <c r="N21" s="12">
        <f>SUM(O21:P21)</f>
        <v>5</v>
      </c>
      <c r="O21" s="14">
        <v>2</v>
      </c>
      <c r="P21" s="14">
        <v>3</v>
      </c>
      <c r="Q21" s="12">
        <f>SUM(R21:S21)</f>
        <v>0</v>
      </c>
      <c r="R21" s="12" t="s">
        <v>12</v>
      </c>
      <c r="S21" s="12" t="s">
        <v>12</v>
      </c>
      <c r="T21" s="11"/>
      <c r="U21" s="10" t="s">
        <v>57</v>
      </c>
      <c r="V21" s="17"/>
    </row>
    <row r="22" spans="1:23" ht="23.1" customHeight="1">
      <c r="A22" s="5"/>
      <c r="B22" s="63" t="s">
        <v>56</v>
      </c>
      <c r="C22" s="63"/>
      <c r="D22" s="18"/>
      <c r="E22" s="14">
        <f>SUM(F22:G22)</f>
        <v>1099</v>
      </c>
      <c r="F22" s="14">
        <f>SUM(I22,L22,O22,R22)</f>
        <v>462</v>
      </c>
      <c r="G22" s="14">
        <f>SUM(J22,M22,P22,S22)</f>
        <v>637</v>
      </c>
      <c r="H22" s="12">
        <f>SUM(I22:J22)</f>
        <v>1080</v>
      </c>
      <c r="I22" s="14">
        <f>368+90</f>
        <v>458</v>
      </c>
      <c r="J22" s="13">
        <f>476+146</f>
        <v>622</v>
      </c>
      <c r="K22" s="12">
        <f>SUM(L22:M22)</f>
        <v>19</v>
      </c>
      <c r="L22" s="14">
        <v>4</v>
      </c>
      <c r="M22" s="14">
        <v>15</v>
      </c>
      <c r="N22" s="12">
        <f>SUM(O22:P22)</f>
        <v>0</v>
      </c>
      <c r="O22" s="12" t="s">
        <v>12</v>
      </c>
      <c r="P22" s="12" t="s">
        <v>12</v>
      </c>
      <c r="Q22" s="12">
        <f>SUM(R22:S22)</f>
        <v>0</v>
      </c>
      <c r="R22" s="12" t="s">
        <v>12</v>
      </c>
      <c r="S22" s="12" t="s">
        <v>12</v>
      </c>
      <c r="T22" s="11"/>
      <c r="U22" s="10" t="s">
        <v>55</v>
      </c>
      <c r="V22" s="17"/>
    </row>
    <row r="23" spans="1:23" ht="23.1" customHeight="1">
      <c r="A23" s="5"/>
      <c r="B23" s="63" t="s">
        <v>54</v>
      </c>
      <c r="C23" s="65"/>
      <c r="D23" s="64"/>
      <c r="E23" s="14">
        <f>SUM(F23:G23)</f>
        <v>1033</v>
      </c>
      <c r="F23" s="14">
        <f>SUM(I23,L23,O23,R23)</f>
        <v>419</v>
      </c>
      <c r="G23" s="14">
        <f>SUM(J23,M23,P23,S23)</f>
        <v>614</v>
      </c>
      <c r="H23" s="12">
        <f>SUM(I23:J23)</f>
        <v>1005</v>
      </c>
      <c r="I23" s="14">
        <f>324+78</f>
        <v>402</v>
      </c>
      <c r="J23" s="13">
        <f>486+117</f>
        <v>603</v>
      </c>
      <c r="K23" s="12">
        <f>SUM(L23:M23)</f>
        <v>0</v>
      </c>
      <c r="L23" s="12" t="s">
        <v>12</v>
      </c>
      <c r="M23" s="12" t="s">
        <v>12</v>
      </c>
      <c r="N23" s="12">
        <f>SUM(O23:P23)</f>
        <v>9</v>
      </c>
      <c r="O23" s="12" t="s">
        <v>12</v>
      </c>
      <c r="P23" s="12">
        <v>9</v>
      </c>
      <c r="Q23" s="12">
        <f>SUM(R23:S23)</f>
        <v>19</v>
      </c>
      <c r="R23" s="14">
        <v>17</v>
      </c>
      <c r="S23" s="13">
        <v>2</v>
      </c>
      <c r="T23" s="11"/>
      <c r="U23" s="10" t="s">
        <v>53</v>
      </c>
      <c r="V23" s="17"/>
    </row>
    <row r="24" spans="1:23" ht="23.1" customHeight="1">
      <c r="A24" s="5"/>
      <c r="B24" s="16" t="s">
        <v>52</v>
      </c>
      <c r="C24" s="16"/>
      <c r="D24" s="15"/>
      <c r="E24" s="14">
        <f>SUM(F24:G24)</f>
        <v>278</v>
      </c>
      <c r="F24" s="14">
        <f>SUM(I24,L24,O24,R24)</f>
        <v>131</v>
      </c>
      <c r="G24" s="14">
        <f>SUM(J24,M24,P24,S24)</f>
        <v>147</v>
      </c>
      <c r="H24" s="12">
        <f>SUM(I24:J24)</f>
        <v>278</v>
      </c>
      <c r="I24" s="14">
        <f>95+36</f>
        <v>131</v>
      </c>
      <c r="J24" s="13">
        <f>100+47</f>
        <v>147</v>
      </c>
      <c r="K24" s="12">
        <f>SUM(L24:M24)</f>
        <v>0</v>
      </c>
      <c r="L24" s="12" t="s">
        <v>12</v>
      </c>
      <c r="M24" s="12" t="s">
        <v>12</v>
      </c>
      <c r="N24" s="12">
        <f>SUM(O24:P24)</f>
        <v>0</v>
      </c>
      <c r="O24" s="12" t="s">
        <v>12</v>
      </c>
      <c r="P24" s="12" t="s">
        <v>12</v>
      </c>
      <c r="Q24" s="12">
        <f>SUM(R24:S24)</f>
        <v>0</v>
      </c>
      <c r="R24" s="12" t="s">
        <v>12</v>
      </c>
      <c r="S24" s="12" t="s">
        <v>12</v>
      </c>
      <c r="T24" s="11"/>
      <c r="U24" s="10" t="s">
        <v>51</v>
      </c>
      <c r="V24" s="17"/>
    </row>
    <row r="25" spans="1:23" ht="23.1" customHeight="1">
      <c r="A25" s="5"/>
      <c r="B25" s="63" t="s">
        <v>50</v>
      </c>
      <c r="C25" s="63"/>
      <c r="D25" s="18"/>
      <c r="E25" s="14">
        <f>SUM(F25:G25)</f>
        <v>435</v>
      </c>
      <c r="F25" s="14">
        <f>SUM(I25,L25,O25,R25)</f>
        <v>193</v>
      </c>
      <c r="G25" s="14">
        <f>SUM(J25,M25,P25,S25)</f>
        <v>242</v>
      </c>
      <c r="H25" s="12">
        <f>SUM(I25:J25)</f>
        <v>419</v>
      </c>
      <c r="I25" s="14">
        <f>157+29</f>
        <v>186</v>
      </c>
      <c r="J25" s="13">
        <f>187+46</f>
        <v>233</v>
      </c>
      <c r="K25" s="12">
        <f>SUM(L25:M25)</f>
        <v>0</v>
      </c>
      <c r="L25" s="12" t="s">
        <v>12</v>
      </c>
      <c r="M25" s="12" t="s">
        <v>12</v>
      </c>
      <c r="N25" s="12">
        <f>SUM(O25:P25)</f>
        <v>16</v>
      </c>
      <c r="O25" s="12">
        <v>7</v>
      </c>
      <c r="P25" s="12">
        <v>9</v>
      </c>
      <c r="Q25" s="12">
        <f>SUM(R25:S25)</f>
        <v>0</v>
      </c>
      <c r="R25" s="12" t="s">
        <v>12</v>
      </c>
      <c r="S25" s="12" t="s">
        <v>12</v>
      </c>
      <c r="T25" s="11"/>
      <c r="U25" s="10" t="s">
        <v>49</v>
      </c>
      <c r="V25" s="17"/>
    </row>
    <row r="26" spans="1:23" ht="33.75" customHeight="1"/>
    <row r="27" spans="1:23" s="61" customFormat="1">
      <c r="B27" s="62" t="s">
        <v>48</v>
      </c>
      <c r="C27" s="60">
        <v>3.4</v>
      </c>
      <c r="D27" s="62" t="s">
        <v>47</v>
      </c>
    </row>
    <row r="28" spans="1:23" s="58" customFormat="1">
      <c r="B28" s="59" t="s">
        <v>46</v>
      </c>
      <c r="C28" s="60">
        <v>3.4</v>
      </c>
      <c r="D28" s="59" t="s">
        <v>45</v>
      </c>
    </row>
    <row r="29" spans="1:23" ht="6" customHeight="1"/>
    <row r="30" spans="1:23" s="20" customFormat="1" ht="21" customHeight="1">
      <c r="A30" s="51" t="s">
        <v>44</v>
      </c>
      <c r="B30" s="57"/>
      <c r="C30" s="57"/>
      <c r="D30" s="56"/>
      <c r="E30" s="50"/>
      <c r="F30" s="49"/>
      <c r="G30" s="48"/>
      <c r="H30" s="55" t="s">
        <v>43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3"/>
      <c r="T30" s="52" t="s">
        <v>42</v>
      </c>
      <c r="U30" s="51"/>
    </row>
    <row r="31" spans="1:23" s="20" customFormat="1" ht="16.5">
      <c r="A31" s="36"/>
      <c r="B31" s="36"/>
      <c r="C31" s="36"/>
      <c r="D31" s="35"/>
      <c r="E31" s="47"/>
      <c r="F31" s="46"/>
      <c r="G31" s="45" t="s">
        <v>41</v>
      </c>
      <c r="H31" s="44" t="s">
        <v>40</v>
      </c>
      <c r="I31" s="43"/>
      <c r="J31" s="42"/>
      <c r="K31" s="44" t="s">
        <v>39</v>
      </c>
      <c r="L31" s="43"/>
      <c r="M31" s="43"/>
      <c r="N31" s="50"/>
      <c r="O31" s="49"/>
      <c r="P31" s="48"/>
      <c r="Q31" s="46"/>
      <c r="R31" s="46"/>
      <c r="S31" s="45"/>
      <c r="T31" s="33"/>
      <c r="U31" s="32"/>
    </row>
    <row r="32" spans="1:23" s="20" customFormat="1" ht="16.5">
      <c r="A32" s="36"/>
      <c r="B32" s="36"/>
      <c r="C32" s="36"/>
      <c r="D32" s="35"/>
      <c r="E32" s="44" t="s">
        <v>27</v>
      </c>
      <c r="F32" s="43"/>
      <c r="G32" s="42"/>
      <c r="H32" s="44" t="s">
        <v>38</v>
      </c>
      <c r="I32" s="43"/>
      <c r="J32" s="42"/>
      <c r="K32" s="44" t="s">
        <v>37</v>
      </c>
      <c r="L32" s="43"/>
      <c r="M32" s="43"/>
      <c r="N32" s="44" t="s">
        <v>36</v>
      </c>
      <c r="O32" s="43"/>
      <c r="P32" s="42"/>
      <c r="Q32" s="43"/>
      <c r="R32" s="43"/>
      <c r="S32" s="42"/>
      <c r="T32" s="33"/>
      <c r="U32" s="32"/>
    </row>
    <row r="33" spans="1:22" s="20" customFormat="1" ht="18">
      <c r="A33" s="36"/>
      <c r="B33" s="36"/>
      <c r="C33" s="36"/>
      <c r="D33" s="35"/>
      <c r="E33" s="44" t="s">
        <v>24</v>
      </c>
      <c r="F33" s="43"/>
      <c r="G33" s="42"/>
      <c r="H33" s="44" t="s">
        <v>35</v>
      </c>
      <c r="I33" s="43"/>
      <c r="J33" s="42"/>
      <c r="K33" s="44" t="s">
        <v>34</v>
      </c>
      <c r="L33" s="43"/>
      <c r="M33" s="43"/>
      <c r="N33" s="44" t="s">
        <v>33</v>
      </c>
      <c r="O33" s="43"/>
      <c r="P33" s="42"/>
      <c r="Q33" s="43" t="s">
        <v>32</v>
      </c>
      <c r="R33" s="43"/>
      <c r="S33" s="42"/>
      <c r="T33" s="33"/>
      <c r="U33" s="32"/>
    </row>
    <row r="34" spans="1:22" s="20" customFormat="1" ht="16.5">
      <c r="A34" s="36"/>
      <c r="B34" s="36"/>
      <c r="C34" s="36"/>
      <c r="D34" s="35"/>
      <c r="E34" s="47"/>
      <c r="F34" s="46"/>
      <c r="G34" s="45"/>
      <c r="H34" s="44" t="s">
        <v>28</v>
      </c>
      <c r="I34" s="43"/>
      <c r="J34" s="42"/>
      <c r="K34" s="44" t="s">
        <v>31</v>
      </c>
      <c r="L34" s="43"/>
      <c r="M34" s="43"/>
      <c r="N34" s="44" t="s">
        <v>30</v>
      </c>
      <c r="O34" s="43"/>
      <c r="P34" s="42"/>
      <c r="Q34" s="43" t="s">
        <v>29</v>
      </c>
      <c r="R34" s="43"/>
      <c r="S34" s="42"/>
      <c r="T34" s="33"/>
      <c r="U34" s="32"/>
    </row>
    <row r="35" spans="1:22" s="20" customFormat="1" ht="16.5">
      <c r="A35" s="36"/>
      <c r="B35" s="36"/>
      <c r="C35" s="36"/>
      <c r="D35" s="35"/>
      <c r="E35" s="39"/>
      <c r="F35" s="38"/>
      <c r="G35" s="37"/>
      <c r="J35" s="37"/>
      <c r="K35" s="41" t="s">
        <v>28</v>
      </c>
      <c r="L35" s="40"/>
      <c r="M35" s="40"/>
      <c r="N35" s="39"/>
      <c r="O35" s="38"/>
      <c r="P35" s="37"/>
      <c r="Q35" s="38"/>
      <c r="R35" s="38"/>
      <c r="S35" s="37"/>
      <c r="T35" s="33"/>
      <c r="U35" s="32"/>
    </row>
    <row r="36" spans="1:22" s="20" customFormat="1" ht="16.5">
      <c r="A36" s="36"/>
      <c r="B36" s="36"/>
      <c r="C36" s="36"/>
      <c r="D36" s="35"/>
      <c r="E36" s="34" t="s">
        <v>27</v>
      </c>
      <c r="F36" s="34" t="s">
        <v>26</v>
      </c>
      <c r="G36" s="34" t="s">
        <v>25</v>
      </c>
      <c r="H36" s="34" t="s">
        <v>27</v>
      </c>
      <c r="I36" s="34" t="s">
        <v>26</v>
      </c>
      <c r="J36" s="23" t="s">
        <v>25</v>
      </c>
      <c r="K36" s="34" t="s">
        <v>27</v>
      </c>
      <c r="L36" s="34" t="s">
        <v>26</v>
      </c>
      <c r="M36" s="34" t="s">
        <v>25</v>
      </c>
      <c r="N36" s="24" t="s">
        <v>27</v>
      </c>
      <c r="O36" s="24" t="s">
        <v>26</v>
      </c>
      <c r="P36" s="24" t="s">
        <v>25</v>
      </c>
      <c r="Q36" s="34" t="s">
        <v>27</v>
      </c>
      <c r="R36" s="34" t="s">
        <v>26</v>
      </c>
      <c r="S36" s="23" t="s">
        <v>25</v>
      </c>
      <c r="T36" s="33"/>
      <c r="U36" s="32"/>
    </row>
    <row r="37" spans="1:22" s="20" customFormat="1" ht="16.5">
      <c r="A37" s="31"/>
      <c r="B37" s="31"/>
      <c r="C37" s="31"/>
      <c r="D37" s="30"/>
      <c r="E37" s="29" t="s">
        <v>24</v>
      </c>
      <c r="F37" s="29" t="s">
        <v>23</v>
      </c>
      <c r="G37" s="29" t="s">
        <v>22</v>
      </c>
      <c r="H37" s="29" t="s">
        <v>24</v>
      </c>
      <c r="I37" s="29" t="s">
        <v>23</v>
      </c>
      <c r="J37" s="29" t="s">
        <v>22</v>
      </c>
      <c r="K37" s="29" t="s">
        <v>24</v>
      </c>
      <c r="L37" s="29" t="s">
        <v>23</v>
      </c>
      <c r="M37" s="29" t="s">
        <v>22</v>
      </c>
      <c r="N37" s="29" t="s">
        <v>24</v>
      </c>
      <c r="O37" s="29" t="s">
        <v>23</v>
      </c>
      <c r="P37" s="29" t="s">
        <v>22</v>
      </c>
      <c r="Q37" s="29" t="s">
        <v>24</v>
      </c>
      <c r="R37" s="29" t="s">
        <v>23</v>
      </c>
      <c r="S37" s="29" t="s">
        <v>22</v>
      </c>
      <c r="T37" s="28"/>
      <c r="U37" s="27"/>
    </row>
    <row r="38" spans="1:22" s="20" customFormat="1" ht="5.25" customHeight="1">
      <c r="A38" s="26"/>
      <c r="B38" s="26"/>
      <c r="C38" s="26"/>
      <c r="D38" s="25"/>
      <c r="E38" s="24"/>
      <c r="F38" s="24"/>
      <c r="G38" s="24"/>
      <c r="H38" s="24"/>
      <c r="I38" s="24"/>
      <c r="J38" s="23"/>
      <c r="K38" s="24"/>
      <c r="L38" s="24"/>
      <c r="M38" s="24"/>
      <c r="N38" s="24"/>
      <c r="O38" s="24"/>
      <c r="P38" s="24"/>
      <c r="Q38" s="24"/>
      <c r="R38" s="24"/>
      <c r="S38" s="23"/>
      <c r="T38" s="22"/>
      <c r="U38" s="21"/>
    </row>
    <row r="39" spans="1:22" ht="18.75" customHeight="1">
      <c r="A39" s="5"/>
      <c r="B39" s="19" t="s">
        <v>21</v>
      </c>
      <c r="C39" s="19"/>
      <c r="D39" s="18"/>
      <c r="E39" s="14">
        <f>SUM(F39:G39)</f>
        <v>332</v>
      </c>
      <c r="F39" s="14">
        <f>SUM(I39,L39,O39,R39)</f>
        <v>161</v>
      </c>
      <c r="G39" s="14">
        <f>SUM(J39,M39,P39,S39)</f>
        <v>171</v>
      </c>
      <c r="H39" s="12">
        <f>SUM(I39:J39)</f>
        <v>311</v>
      </c>
      <c r="I39" s="14">
        <f>113+33</f>
        <v>146</v>
      </c>
      <c r="J39" s="13">
        <f>139+26</f>
        <v>165</v>
      </c>
      <c r="K39" s="12">
        <f>SUM(L39:M39)</f>
        <v>0</v>
      </c>
      <c r="L39" s="12" t="s">
        <v>12</v>
      </c>
      <c r="M39" s="12" t="s">
        <v>12</v>
      </c>
      <c r="N39" s="12">
        <f>SUM(O39:P39)</f>
        <v>0</v>
      </c>
      <c r="O39" s="12" t="s">
        <v>12</v>
      </c>
      <c r="P39" s="12" t="s">
        <v>12</v>
      </c>
      <c r="Q39" s="12">
        <f>SUM(R39:S39)</f>
        <v>21</v>
      </c>
      <c r="R39" s="14">
        <v>15</v>
      </c>
      <c r="S39" s="13">
        <v>6</v>
      </c>
      <c r="T39" s="11"/>
      <c r="U39" s="10" t="s">
        <v>20</v>
      </c>
      <c r="V39" s="17"/>
    </row>
    <row r="40" spans="1:22" ht="18.75" customHeight="1">
      <c r="A40" s="5"/>
      <c r="B40" s="19" t="s">
        <v>19</v>
      </c>
      <c r="C40" s="19"/>
      <c r="D40" s="18"/>
      <c r="E40" s="14">
        <f>SUM(F40:G40)</f>
        <v>272</v>
      </c>
      <c r="F40" s="14">
        <f>SUM(I40,L40,O40,R40)</f>
        <v>119</v>
      </c>
      <c r="G40" s="14">
        <f>SUM(J40,M40,P40,S40)</f>
        <v>153</v>
      </c>
      <c r="H40" s="12">
        <f>SUM(I40:J40)</f>
        <v>263</v>
      </c>
      <c r="I40" s="14">
        <f>101+10</f>
        <v>111</v>
      </c>
      <c r="J40" s="13">
        <f>130+22</f>
        <v>152</v>
      </c>
      <c r="K40" s="12">
        <f>SUM(L40:M40)</f>
        <v>0</v>
      </c>
      <c r="L40" s="12" t="s">
        <v>12</v>
      </c>
      <c r="M40" s="12" t="s">
        <v>12</v>
      </c>
      <c r="N40" s="12">
        <f>SUM(O40:P40)</f>
        <v>0</v>
      </c>
      <c r="O40" s="12" t="s">
        <v>12</v>
      </c>
      <c r="P40" s="12" t="s">
        <v>12</v>
      </c>
      <c r="Q40" s="12">
        <f>SUM(R40:S40)</f>
        <v>9</v>
      </c>
      <c r="R40" s="14">
        <v>8</v>
      </c>
      <c r="S40" s="13">
        <v>1</v>
      </c>
      <c r="T40" s="11"/>
      <c r="U40" s="10" t="s">
        <v>18</v>
      </c>
      <c r="V40" s="17"/>
    </row>
    <row r="41" spans="1:22" ht="18.75" customHeight="1">
      <c r="A41" s="5"/>
      <c r="B41" s="19" t="s">
        <v>17</v>
      </c>
      <c r="C41" s="19"/>
      <c r="D41" s="18"/>
      <c r="E41" s="14">
        <f>SUM(F41:G41)</f>
        <v>325</v>
      </c>
      <c r="F41" s="14">
        <f>SUM(I41,L41,O41,R41)</f>
        <v>147</v>
      </c>
      <c r="G41" s="14">
        <f>SUM(J41,M41,P41,S41)</f>
        <v>178</v>
      </c>
      <c r="H41" s="12">
        <f>SUM(I41:J41)</f>
        <v>325</v>
      </c>
      <c r="I41" s="14">
        <f>140+7</f>
        <v>147</v>
      </c>
      <c r="J41" s="13">
        <f>172+6</f>
        <v>178</v>
      </c>
      <c r="K41" s="12">
        <f>SUM(L41:M41)</f>
        <v>0</v>
      </c>
      <c r="L41" s="12" t="s">
        <v>12</v>
      </c>
      <c r="M41" s="12" t="s">
        <v>12</v>
      </c>
      <c r="N41" s="12">
        <f>SUM(O41:P41)</f>
        <v>0</v>
      </c>
      <c r="O41" s="12" t="s">
        <v>12</v>
      </c>
      <c r="P41" s="12" t="s">
        <v>12</v>
      </c>
      <c r="Q41" s="12">
        <f>SUM(R41:S41)</f>
        <v>0</v>
      </c>
      <c r="R41" s="12" t="s">
        <v>12</v>
      </c>
      <c r="S41" s="12" t="s">
        <v>12</v>
      </c>
      <c r="T41" s="11"/>
      <c r="U41" s="10" t="s">
        <v>16</v>
      </c>
      <c r="V41" s="17"/>
    </row>
    <row r="42" spans="1:22" ht="18.75" customHeight="1">
      <c r="A42" s="5"/>
      <c r="B42" s="19" t="s">
        <v>15</v>
      </c>
      <c r="C42" s="19"/>
      <c r="D42" s="18"/>
      <c r="E42" s="14">
        <f>SUM(F42:G42)</f>
        <v>274</v>
      </c>
      <c r="F42" s="14">
        <f>SUM(I42,L42,O42,R42)</f>
        <v>119</v>
      </c>
      <c r="G42" s="14">
        <f>SUM(J42,M42,P42,S42)</f>
        <v>155</v>
      </c>
      <c r="H42" s="12">
        <f>SUM(I42:J42)</f>
        <v>274</v>
      </c>
      <c r="I42" s="14">
        <f>99+20</f>
        <v>119</v>
      </c>
      <c r="J42" s="13">
        <f>128+27</f>
        <v>155</v>
      </c>
      <c r="K42" s="12">
        <f>SUM(L42:M42)</f>
        <v>0</v>
      </c>
      <c r="L42" s="12" t="s">
        <v>12</v>
      </c>
      <c r="M42" s="12" t="s">
        <v>12</v>
      </c>
      <c r="N42" s="12">
        <f>SUM(O42:P42)</f>
        <v>0</v>
      </c>
      <c r="O42" s="12" t="s">
        <v>12</v>
      </c>
      <c r="P42" s="12" t="s">
        <v>12</v>
      </c>
      <c r="Q42" s="12">
        <f>SUM(R42:S42)</f>
        <v>0</v>
      </c>
      <c r="R42" s="12" t="s">
        <v>12</v>
      </c>
      <c r="S42" s="12" t="s">
        <v>12</v>
      </c>
      <c r="T42" s="11"/>
      <c r="U42" s="10" t="s">
        <v>14</v>
      </c>
      <c r="V42" s="17"/>
    </row>
    <row r="43" spans="1:22" ht="18.75" customHeight="1">
      <c r="A43" s="5"/>
      <c r="B43" s="16" t="s">
        <v>13</v>
      </c>
      <c r="C43" s="16"/>
      <c r="D43" s="15"/>
      <c r="E43" s="14">
        <f>SUM(F43:G43)</f>
        <v>291</v>
      </c>
      <c r="F43" s="14">
        <f>SUM(I43,L43,O43,R43)</f>
        <v>138</v>
      </c>
      <c r="G43" s="14">
        <f>SUM(J43,M43,P43,S43)</f>
        <v>153</v>
      </c>
      <c r="H43" s="12">
        <f>SUM(I43:J43)</f>
        <v>291</v>
      </c>
      <c r="I43" s="14">
        <f>106+32</f>
        <v>138</v>
      </c>
      <c r="J43" s="13">
        <f>125+28</f>
        <v>153</v>
      </c>
      <c r="K43" s="12">
        <f>SUM(L43:M43)</f>
        <v>0</v>
      </c>
      <c r="L43" s="12" t="s">
        <v>12</v>
      </c>
      <c r="M43" s="12" t="s">
        <v>12</v>
      </c>
      <c r="N43" s="12">
        <f>SUM(O43:P43)</f>
        <v>0</v>
      </c>
      <c r="O43" s="12" t="s">
        <v>12</v>
      </c>
      <c r="P43" s="12" t="s">
        <v>12</v>
      </c>
      <c r="Q43" s="12">
        <f>SUM(R43:S43)</f>
        <v>0</v>
      </c>
      <c r="R43" s="12" t="s">
        <v>12</v>
      </c>
      <c r="S43" s="12" t="s">
        <v>12</v>
      </c>
      <c r="T43" s="11"/>
      <c r="U43" s="10" t="s">
        <v>11</v>
      </c>
      <c r="V43" s="10"/>
    </row>
    <row r="44" spans="1:22" ht="6" customHeight="1">
      <c r="A44" s="6"/>
      <c r="B44" s="6"/>
      <c r="C44" s="6"/>
      <c r="D44" s="9"/>
      <c r="E44" s="9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7"/>
      <c r="U44" s="6"/>
    </row>
    <row r="45" spans="1:2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2" s="2" customFormat="1" ht="19.5" customHeight="1">
      <c r="A46" s="4"/>
      <c r="B46" s="2" t="s">
        <v>10</v>
      </c>
      <c r="C46" s="4"/>
      <c r="D46" s="4"/>
      <c r="E46" s="4"/>
      <c r="F46" s="4"/>
      <c r="G46" s="4"/>
      <c r="L46" s="2" t="s">
        <v>9</v>
      </c>
    </row>
    <row r="47" spans="1:22" s="2" customFormat="1" ht="19.5" customHeight="1">
      <c r="B47" s="3"/>
      <c r="C47" s="4" t="s">
        <v>8</v>
      </c>
      <c r="D47" s="4"/>
      <c r="E47" s="4"/>
      <c r="F47" s="4"/>
      <c r="G47" s="4"/>
      <c r="H47" s="3"/>
      <c r="L47" s="2" t="s">
        <v>7</v>
      </c>
    </row>
    <row r="48" spans="1:22" s="2" customFormat="1" ht="19.5" customHeight="1">
      <c r="B48" s="3"/>
      <c r="C48" s="4" t="s">
        <v>6</v>
      </c>
      <c r="D48" s="4"/>
      <c r="E48" s="4"/>
      <c r="F48" s="4"/>
      <c r="G48" s="4"/>
      <c r="H48" s="3"/>
      <c r="L48" s="2" t="s">
        <v>5</v>
      </c>
    </row>
    <row r="49" spans="2:12" s="2" customFormat="1" ht="19.5" customHeight="1">
      <c r="B49" s="2" t="s">
        <v>4</v>
      </c>
      <c r="L49" s="2" t="s">
        <v>3</v>
      </c>
    </row>
    <row r="50" spans="2:12" s="2" customFormat="1" ht="19.5" customHeight="1">
      <c r="B50" s="2" t="s">
        <v>2</v>
      </c>
      <c r="C50" s="2" t="s">
        <v>1</v>
      </c>
      <c r="L50" s="2" t="s">
        <v>0</v>
      </c>
    </row>
  </sheetData>
  <mergeCells count="66">
    <mergeCell ref="U40:V40"/>
    <mergeCell ref="U41:V41"/>
    <mergeCell ref="U42:V42"/>
    <mergeCell ref="U43:V43"/>
    <mergeCell ref="U21:V21"/>
    <mergeCell ref="U22:V22"/>
    <mergeCell ref="U23:V23"/>
    <mergeCell ref="U24:V24"/>
    <mergeCell ref="U25:V25"/>
    <mergeCell ref="U39:V39"/>
    <mergeCell ref="B39:D39"/>
    <mergeCell ref="B40:D40"/>
    <mergeCell ref="B41:D41"/>
    <mergeCell ref="B42:D42"/>
    <mergeCell ref="U15:V15"/>
    <mergeCell ref="U16:V16"/>
    <mergeCell ref="U17:V17"/>
    <mergeCell ref="U18:V18"/>
    <mergeCell ref="U19:V19"/>
    <mergeCell ref="U20:V20"/>
    <mergeCell ref="E7:G7"/>
    <mergeCell ref="B20:D20"/>
    <mergeCell ref="B21:D21"/>
    <mergeCell ref="B22:D22"/>
    <mergeCell ref="B23:D23"/>
    <mergeCell ref="B25:D25"/>
    <mergeCell ref="H6:J6"/>
    <mergeCell ref="A13:D13"/>
    <mergeCell ref="A4:D11"/>
    <mergeCell ref="H4:S4"/>
    <mergeCell ref="K5:M5"/>
    <mergeCell ref="K6:M6"/>
    <mergeCell ref="H5:J5"/>
    <mergeCell ref="K8:M8"/>
    <mergeCell ref="Q6:S6"/>
    <mergeCell ref="H7:J7"/>
    <mergeCell ref="E6:G6"/>
    <mergeCell ref="T4:U11"/>
    <mergeCell ref="N6:P6"/>
    <mergeCell ref="H8:J8"/>
    <mergeCell ref="K7:M7"/>
    <mergeCell ref="N8:P8"/>
    <mergeCell ref="K9:M9"/>
    <mergeCell ref="Q8:S8"/>
    <mergeCell ref="Q7:S7"/>
    <mergeCell ref="N7:P7"/>
    <mergeCell ref="A30:D37"/>
    <mergeCell ref="H30:S30"/>
    <mergeCell ref="T30:U37"/>
    <mergeCell ref="H31:J31"/>
    <mergeCell ref="K31:M31"/>
    <mergeCell ref="E32:G32"/>
    <mergeCell ref="H32:J32"/>
    <mergeCell ref="K32:M32"/>
    <mergeCell ref="N32:P32"/>
    <mergeCell ref="Q32:S32"/>
    <mergeCell ref="K35:M35"/>
    <mergeCell ref="E33:G33"/>
    <mergeCell ref="H33:J33"/>
    <mergeCell ref="K33:M33"/>
    <mergeCell ref="N33:P33"/>
    <mergeCell ref="Q33:S33"/>
    <mergeCell ref="H34:J34"/>
    <mergeCell ref="K34:M34"/>
    <mergeCell ref="N34:P34"/>
    <mergeCell ref="Q34:S34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2013-01-22T09:33:06Z</dcterms:created>
  <dcterms:modified xsi:type="dcterms:W3CDTF">2013-01-22T09:33:23Z</dcterms:modified>
</cp:coreProperties>
</file>