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4" sheetId="1" r:id="rId1"/>
  </sheets>
  <definedNames>
    <definedName name="_xlnm.Print_Area" localSheetId="0">'T-3.4'!$A$1:$W$55</definedName>
  </definedNames>
  <calcPr calcId="145621"/>
</workbook>
</file>

<file path=xl/calcChain.xml><?xml version="1.0" encoding="utf-8"?>
<calcChain xmlns="http://schemas.openxmlformats.org/spreadsheetml/2006/main">
  <c r="Q45" i="1" l="1"/>
  <c r="K45" i="1"/>
  <c r="H45" i="1"/>
  <c r="G45" i="1"/>
  <c r="F45" i="1"/>
  <c r="E45" i="1"/>
  <c r="K44" i="1"/>
  <c r="J44" i="1"/>
  <c r="I44" i="1"/>
  <c r="H44" i="1"/>
  <c r="G44" i="1"/>
  <c r="F44" i="1"/>
  <c r="E44" i="1"/>
  <c r="Q43" i="1"/>
  <c r="K43" i="1"/>
  <c r="J43" i="1"/>
  <c r="I43" i="1"/>
  <c r="H43" i="1"/>
  <c r="G43" i="1"/>
  <c r="F43" i="1"/>
  <c r="E43" i="1"/>
  <c r="Q42" i="1"/>
  <c r="K42" i="1"/>
  <c r="J42" i="1"/>
  <c r="I42" i="1"/>
  <c r="H42" i="1"/>
  <c r="G42" i="1"/>
  <c r="F42" i="1"/>
  <c r="E42" i="1"/>
  <c r="K41" i="1"/>
  <c r="H41" i="1"/>
  <c r="G41" i="1"/>
  <c r="F41" i="1"/>
  <c r="E41" i="1"/>
  <c r="J40" i="1"/>
  <c r="I40" i="1"/>
  <c r="H40" i="1" s="1"/>
  <c r="E40" i="1" s="1"/>
  <c r="G40" i="1"/>
  <c r="F40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S23" i="1"/>
  <c r="R23" i="1"/>
  <c r="Q23" i="1"/>
  <c r="K23" i="1"/>
  <c r="J23" i="1"/>
  <c r="I23" i="1"/>
  <c r="H23" i="1"/>
  <c r="G23" i="1"/>
  <c r="F23" i="1"/>
  <c r="E23" i="1"/>
  <c r="K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H19" i="1"/>
  <c r="G19" i="1"/>
  <c r="F19" i="1"/>
  <c r="E19" i="1"/>
  <c r="Q18" i="1"/>
  <c r="K18" i="1"/>
  <c r="J18" i="1"/>
  <c r="I18" i="1"/>
  <c r="H18" i="1" s="1"/>
  <c r="E18" i="1" s="1"/>
  <c r="G18" i="1"/>
  <c r="F18" i="1"/>
  <c r="K17" i="1"/>
  <c r="H17" i="1"/>
  <c r="G17" i="1"/>
  <c r="F17" i="1"/>
  <c r="E17" i="1"/>
  <c r="K16" i="1"/>
  <c r="J16" i="1"/>
  <c r="I16" i="1"/>
  <c r="H16" i="1" s="1"/>
  <c r="E16" i="1" s="1"/>
  <c r="G16" i="1"/>
  <c r="F16" i="1"/>
  <c r="K15" i="1"/>
  <c r="J15" i="1"/>
  <c r="I15" i="1"/>
  <c r="H15" i="1"/>
  <c r="G15" i="1"/>
  <c r="F15" i="1"/>
  <c r="E15" i="1"/>
  <c r="S14" i="1"/>
  <c r="R14" i="1"/>
  <c r="Q14" i="1"/>
  <c r="N14" i="1"/>
  <c r="K14" i="1"/>
  <c r="J14" i="1"/>
  <c r="I14" i="1"/>
  <c r="H14" i="1"/>
  <c r="G14" i="1"/>
  <c r="E14" i="1"/>
  <c r="S13" i="1"/>
  <c r="R13" i="1"/>
  <c r="Q13" i="1"/>
  <c r="P13" i="1"/>
  <c r="O13" i="1"/>
  <c r="F14" i="1" s="1"/>
  <c r="N13" i="1"/>
  <c r="M13" i="1"/>
  <c r="L13" i="1"/>
  <c r="K13" i="1" s="1"/>
  <c r="J13" i="1"/>
  <c r="I13" i="1"/>
  <c r="H13" i="1" s="1"/>
  <c r="E13" i="1" s="1"/>
  <c r="G13" i="1"/>
  <c r="F13" i="1"/>
</calcChain>
</file>

<file path=xl/sharedStrings.xml><?xml version="1.0" encoding="utf-8"?>
<sst xmlns="http://schemas.openxmlformats.org/spreadsheetml/2006/main" count="260" uniqueCount="81">
  <si>
    <t xml:space="preserve">ตาราง    </t>
  </si>
  <si>
    <t>จำนวนครู จำแนกตามสังกัด เพศ เป็นรายอำเภอ ปีการศึกษา 2553</t>
  </si>
  <si>
    <t>TABLE</t>
  </si>
  <si>
    <t>NUMBER OF TEACHERS BY JURISDICTION, SEX AND DISTRICT: ACADEMIC YEAR 2010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</si>
  <si>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</si>
  <si>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</si>
  <si>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</si>
  <si>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</si>
  <si>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</si>
  <si>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</si>
  <si>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</si>
  <si>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</si>
  <si>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</si>
  <si>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</si>
  <si>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</si>
  <si>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</si>
  <si>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</si>
  <si>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</si>
  <si>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</si>
  <si>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</si>
  <si>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</si>
  <si>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</si>
  <si>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</si>
  <si>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</si>
  <si>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</si>
  <si>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</si>
  <si>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</si>
  <si>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</si>
  <si>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เมืองสกลนคร</t>
  </si>
  <si>
    <t xml:space="preserve">   Muang Sakon Nakhon</t>
  </si>
  <si>
    <t>กุสุมาลย์</t>
  </si>
  <si>
    <t xml:space="preserve">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</si>
  <si>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</si>
  <si>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</si>
  <si>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</si>
  <si>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</si>
  <si>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</si>
  <si>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</si>
  <si>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</si>
  <si>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</si>
  <si>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</si>
  <si>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</si>
  <si>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</si>
  <si>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</si>
  <si>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</si>
  <si>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</si>
  <si>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</si>
  <si>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</si>
  <si>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</si>
  <si>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จำนวนครู จำแนกตามสังกัด เพศ เป็นรายอำเภอ ปีการศึกษา 2553    (ต่อ)</t>
  </si>
  <si>
    <t>NUMBER OF TEACHERS BY JURISDICTION, SEX AND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</si>
  <si>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</si>
  <si>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</si>
  <si>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</si>
  <si>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</si>
  <si>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</si>
  <si>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</si>
  <si>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</si>
  <si>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</si>
  <si>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</si>
  <si>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</si>
  <si>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</si>
  <si>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</si>
  <si>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</si>
  <si>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</si>
  <si>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</si>
  <si>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</si>
  <si>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</t>
  </si>
  <si>
    <t>สำนักงานเขตพื้นที่การศึกษาสกลนคร เขต 1 , 2  และ 3</t>
  </si>
  <si>
    <t>Source:    Sakon Nakhon Educational Service Area Office,Area 1 , 2 and 3</t>
  </si>
  <si>
    <t>โรงเรียนตำรวจตระเวนชายแดน,</t>
  </si>
  <si>
    <t xml:space="preserve">                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</si>
  <si>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</si>
  <si>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 xml:space="preserve">                Office of  National  Buddhist. ( The Buddhist Scripture School. )</t>
  </si>
  <si>
    <t>เทศบาลเมืองสกลนคร</t>
  </si>
  <si>
    <t xml:space="preserve">                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</si>
  <si>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</si>
  <si>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</si>
  <si>
    <t xml:space="preserve">รวบรวมโดย: </t>
  </si>
  <si>
    <t>สำนักงานสถิติจังหวัดสกลนคร</t>
  </si>
  <si>
    <t xml:space="preserve">        Complied by :  Sakon Nakhon Provincial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</si>
</sst>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\ \ \ \ \ @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87" fontId="4" fillId="0" borderId="13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/>
    <xf numFmtId="0" fontId="4" fillId="0" borderId="0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/>
    </xf>
    <xf numFmtId="0" fontId="4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4" fillId="0" borderId="0" xfId="0" applyNumberFormat="1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88" fontId="4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4" fillId="0" borderId="2" xfId="1" applyNumberFormat="1" applyFont="1" applyBorder="1" applyAlignment="1">
      <alignment vertical="center"/>
    </xf>
    <xf numFmtId="187" fontId="4" fillId="0" borderId="12" xfId="1" applyNumberFormat="1" applyFont="1" applyBorder="1" applyAlignment="1">
      <alignment vertical="center"/>
    </xf>
    <xf numFmtId="0" fontId="4" fillId="0" borderId="7" xfId="0" applyFont="1" applyBorder="1"/>
    <xf numFmtId="187" fontId="4" fillId="0" borderId="13" xfId="1" applyNumberFormat="1" applyFont="1" applyBorder="1"/>
    <xf numFmtId="187" fontId="4" fillId="0" borderId="7" xfId="1" applyNumberFormat="1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Border="1" applyAlignment="1">
      <alignment horizontal="left"/>
    </xf>
    <xf numFmtId="188" fontId="4" fillId="0" borderId="7" xfId="0" applyNumberFormat="1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0</xdr:row>
      <xdr:rowOff>0</xdr:rowOff>
    </xdr:from>
    <xdr:to>
      <xdr:col>24</xdr:col>
      <xdr:colOff>390525</xdr:colOff>
      <xdr:row>50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0639425" y="0"/>
          <a:ext cx="266700" cy="120586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26</xdr:col>
      <xdr:colOff>9525</xdr:colOff>
      <xdr:row>1</xdr:row>
      <xdr:rowOff>57150</xdr:rowOff>
    </xdr:from>
    <xdr:to>
      <xdr:col>26</xdr:col>
      <xdr:colOff>228600</xdr:colOff>
      <xdr:row>43</xdr:row>
      <xdr:rowOff>247650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744325" y="323850"/>
          <a:ext cx="219075" cy="1062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25</xdr:col>
      <xdr:colOff>0</xdr:colOff>
      <xdr:row>1</xdr:row>
      <xdr:rowOff>152400</xdr:rowOff>
    </xdr:from>
    <xdr:to>
      <xdr:col>25</xdr:col>
      <xdr:colOff>247650</xdr:colOff>
      <xdr:row>3</xdr:row>
      <xdr:rowOff>95250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125200" y="41910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30</a:t>
          </a:r>
        </a:p>
      </xdr:txBody>
    </xdr:sp>
    <xdr:clientData/>
  </xdr:twoCellAnchor>
  <xdr:twoCellAnchor>
    <xdr:from>
      <xdr:col>25</xdr:col>
      <xdr:colOff>381000</xdr:colOff>
      <xdr:row>26</xdr:row>
      <xdr:rowOff>152400</xdr:rowOff>
    </xdr:from>
    <xdr:to>
      <xdr:col>26</xdr:col>
      <xdr:colOff>19050</xdr:colOff>
      <xdr:row>27</xdr:row>
      <xdr:rowOff>171450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506200" y="681990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showGridLines="0" tabSelected="1" view="pageBreakPreview" topLeftCell="A13" zoomScaleNormal="100" zoomScaleSheetLayoutView="100" workbookViewId="0">
      <selection activeCell="D27" sqref="D27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" style="6" customWidth="1"/>
    <col min="4" max="4" width="8.85546875" style="6" customWidth="1"/>
    <col min="5" max="5" width="6.85546875" style="6" customWidth="1"/>
    <col min="6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9.14062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1" s="1" customFormat="1" x14ac:dyDescent="0.45">
      <c r="B1" s="2" t="s">
        <v>0</v>
      </c>
      <c r="C1" s="3">
        <v>3.4</v>
      </c>
      <c r="D1" s="2" t="s">
        <v>1</v>
      </c>
    </row>
    <row r="2" spans="1:21" s="4" customFormat="1" x14ac:dyDescent="0.45">
      <c r="B2" s="5" t="s">
        <v>2</v>
      </c>
      <c r="C2" s="3">
        <v>3.4</v>
      </c>
      <c r="D2" s="5" t="s">
        <v>3</v>
      </c>
    </row>
    <row r="3" spans="1:21" ht="6" customHeight="1" x14ac:dyDescent="0.45"/>
    <row r="4" spans="1:21" s="17" customFormat="1" ht="21" customHeight="1" x14ac:dyDescent="0.3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6</v>
      </c>
      <c r="U4" s="7"/>
    </row>
    <row r="5" spans="1:21" s="17" customFormat="1" ht="16.5" x14ac:dyDescent="0.35">
      <c r="A5" s="18"/>
      <c r="B5" s="18"/>
      <c r="C5" s="18"/>
      <c r="D5" s="19"/>
      <c r="E5" s="20"/>
      <c r="F5" s="21"/>
      <c r="G5" s="22" t="s">
        <v>7</v>
      </c>
      <c r="H5" s="23" t="s">
        <v>8</v>
      </c>
      <c r="I5" s="24"/>
      <c r="J5" s="25"/>
      <c r="K5" s="23" t="s">
        <v>9</v>
      </c>
      <c r="L5" s="24"/>
      <c r="M5" s="24"/>
      <c r="N5" s="10"/>
      <c r="O5" s="11"/>
      <c r="P5" s="12"/>
      <c r="Q5" s="21"/>
      <c r="R5" s="21"/>
      <c r="S5" s="22"/>
      <c r="T5" s="26"/>
      <c r="U5" s="27"/>
    </row>
    <row r="6" spans="1:21" s="17" customFormat="1" ht="16.5" x14ac:dyDescent="0.35">
      <c r="A6" s="18"/>
      <c r="B6" s="18"/>
      <c r="C6" s="18"/>
      <c r="D6" s="19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4"/>
      <c r="N6" s="23" t="s">
        <v>13</v>
      </c>
      <c r="O6" s="24"/>
      <c r="P6" s="25"/>
      <c r="Q6" s="24"/>
      <c r="R6" s="24"/>
      <c r="S6" s="25"/>
      <c r="T6" s="26"/>
      <c r="U6" s="27"/>
    </row>
    <row r="7" spans="1:21" s="17" customFormat="1" ht="18" x14ac:dyDescent="0.35">
      <c r="A7" s="18"/>
      <c r="B7" s="18"/>
      <c r="C7" s="18"/>
      <c r="D7" s="19"/>
      <c r="E7" s="23" t="s">
        <v>14</v>
      </c>
      <c r="F7" s="24"/>
      <c r="G7" s="25"/>
      <c r="H7" s="23" t="s">
        <v>15</v>
      </c>
      <c r="I7" s="24"/>
      <c r="J7" s="25"/>
      <c r="K7" s="23" t="s">
        <v>16</v>
      </c>
      <c r="L7" s="24"/>
      <c r="M7" s="24"/>
      <c r="N7" s="23" t="s">
        <v>17</v>
      </c>
      <c r="O7" s="24"/>
      <c r="P7" s="25"/>
      <c r="Q7" s="24" t="s">
        <v>18</v>
      </c>
      <c r="R7" s="24"/>
      <c r="S7" s="25"/>
      <c r="T7" s="26"/>
      <c r="U7" s="27"/>
    </row>
    <row r="8" spans="1:21" s="17" customFormat="1" ht="16.5" x14ac:dyDescent="0.35">
      <c r="A8" s="18"/>
      <c r="B8" s="18"/>
      <c r="C8" s="18"/>
      <c r="D8" s="19"/>
      <c r="E8" s="20"/>
      <c r="F8" s="21"/>
      <c r="G8" s="22"/>
      <c r="H8" s="23" t="s">
        <v>19</v>
      </c>
      <c r="I8" s="24"/>
      <c r="J8" s="25"/>
      <c r="K8" s="23" t="s">
        <v>20</v>
      </c>
      <c r="L8" s="24"/>
      <c r="M8" s="24"/>
      <c r="N8" s="23" t="s">
        <v>21</v>
      </c>
      <c r="O8" s="24"/>
      <c r="P8" s="25"/>
      <c r="Q8" s="24" t="s">
        <v>22</v>
      </c>
      <c r="R8" s="24"/>
      <c r="S8" s="25"/>
      <c r="T8" s="26"/>
      <c r="U8" s="27"/>
    </row>
    <row r="9" spans="1:21" s="17" customFormat="1" ht="16.5" x14ac:dyDescent="0.35">
      <c r="A9" s="18"/>
      <c r="B9" s="18"/>
      <c r="C9" s="18"/>
      <c r="D9" s="19"/>
      <c r="E9" s="28"/>
      <c r="F9" s="29"/>
      <c r="G9" s="30"/>
      <c r="J9" s="30"/>
      <c r="K9" s="31" t="s">
        <v>19</v>
      </c>
      <c r="L9" s="32"/>
      <c r="M9" s="32"/>
      <c r="N9" s="28"/>
      <c r="O9" s="29"/>
      <c r="P9" s="30"/>
      <c r="Q9" s="29"/>
      <c r="R9" s="29"/>
      <c r="S9" s="30"/>
      <c r="T9" s="26"/>
      <c r="U9" s="27"/>
    </row>
    <row r="10" spans="1:21" s="17" customFormat="1" ht="16.5" x14ac:dyDescent="0.35">
      <c r="A10" s="18"/>
      <c r="B10" s="18"/>
      <c r="C10" s="18"/>
      <c r="D10" s="19"/>
      <c r="E10" s="33" t="s">
        <v>10</v>
      </c>
      <c r="F10" s="33" t="s">
        <v>23</v>
      </c>
      <c r="G10" s="33" t="s">
        <v>24</v>
      </c>
      <c r="H10" s="33" t="s">
        <v>10</v>
      </c>
      <c r="I10" s="33" t="s">
        <v>23</v>
      </c>
      <c r="J10" s="34" t="s">
        <v>24</v>
      </c>
      <c r="K10" s="33" t="s">
        <v>10</v>
      </c>
      <c r="L10" s="33" t="s">
        <v>23</v>
      </c>
      <c r="M10" s="33" t="s">
        <v>24</v>
      </c>
      <c r="N10" s="35" t="s">
        <v>10</v>
      </c>
      <c r="O10" s="35" t="s">
        <v>23</v>
      </c>
      <c r="P10" s="35" t="s">
        <v>24</v>
      </c>
      <c r="Q10" s="33" t="s">
        <v>10</v>
      </c>
      <c r="R10" s="33" t="s">
        <v>23</v>
      </c>
      <c r="S10" s="34" t="s">
        <v>24</v>
      </c>
      <c r="T10" s="26"/>
      <c r="U10" s="27"/>
    </row>
    <row r="11" spans="1:21" s="17" customFormat="1" ht="16.5" x14ac:dyDescent="0.35">
      <c r="A11" s="36"/>
      <c r="B11" s="36"/>
      <c r="C11" s="36"/>
      <c r="D11" s="37"/>
      <c r="E11" s="38" t="s">
        <v>14</v>
      </c>
      <c r="F11" s="38" t="s">
        <v>25</v>
      </c>
      <c r="G11" s="38" t="s">
        <v>26</v>
      </c>
      <c r="H11" s="38" t="s">
        <v>14</v>
      </c>
      <c r="I11" s="38" t="s">
        <v>25</v>
      </c>
      <c r="J11" s="38" t="s">
        <v>26</v>
      </c>
      <c r="K11" s="38" t="s">
        <v>14</v>
      </c>
      <c r="L11" s="38" t="s">
        <v>25</v>
      </c>
      <c r="M11" s="38" t="s">
        <v>26</v>
      </c>
      <c r="N11" s="38" t="s">
        <v>14</v>
      </c>
      <c r="O11" s="38" t="s">
        <v>25</v>
      </c>
      <c r="P11" s="38" t="s">
        <v>26</v>
      </c>
      <c r="Q11" s="38" t="s">
        <v>14</v>
      </c>
      <c r="R11" s="38" t="s">
        <v>25</v>
      </c>
      <c r="S11" s="38" t="s">
        <v>26</v>
      </c>
      <c r="T11" s="39"/>
      <c r="U11" s="40"/>
    </row>
    <row r="12" spans="1:21" s="21" customFormat="1" ht="3" customHeight="1" x14ac:dyDescent="0.35">
      <c r="A12" s="41"/>
      <c r="B12" s="41"/>
      <c r="C12" s="41"/>
      <c r="D12" s="42"/>
      <c r="E12" s="34"/>
      <c r="F12" s="35"/>
      <c r="G12" s="35"/>
      <c r="H12" s="35"/>
      <c r="I12" s="35"/>
      <c r="J12" s="34"/>
      <c r="K12" s="35"/>
      <c r="L12" s="35"/>
      <c r="M12" s="35"/>
      <c r="N12" s="35"/>
      <c r="O12" s="35"/>
      <c r="P12" s="35"/>
      <c r="Q12" s="35"/>
      <c r="R12" s="35"/>
      <c r="S12" s="34"/>
      <c r="T12" s="43"/>
    </row>
    <row r="13" spans="1:21" s="50" customFormat="1" ht="24" customHeight="1" x14ac:dyDescent="0.5">
      <c r="A13" s="44" t="s">
        <v>27</v>
      </c>
      <c r="B13" s="44"/>
      <c r="C13" s="44"/>
      <c r="D13" s="45"/>
      <c r="E13" s="46">
        <f>SUM(H13,K13,N13,Q13)</f>
        <v>10050</v>
      </c>
      <c r="F13" s="47">
        <f>SUM(I13,L13,O12,R13)</f>
        <v>4189</v>
      </c>
      <c r="G13" s="47">
        <f>SUM(J13,M13,P13,S13)</f>
        <v>5828</v>
      </c>
      <c r="H13" s="46">
        <f>SUM(I13:J13)</f>
        <v>9138</v>
      </c>
      <c r="I13" s="46">
        <f t="shared" ref="I13:S13" si="0">SUM(I14:I23,I38:I45)</f>
        <v>3965</v>
      </c>
      <c r="J13" s="46">
        <f t="shared" si="0"/>
        <v>5173</v>
      </c>
      <c r="K13" s="46">
        <f>SUM(L13:M13)</f>
        <v>749</v>
      </c>
      <c r="L13" s="46">
        <f t="shared" si="0"/>
        <v>193</v>
      </c>
      <c r="M13" s="46">
        <f t="shared" si="0"/>
        <v>556</v>
      </c>
      <c r="N13" s="46">
        <f>SUM(O13:P13)</f>
        <v>120</v>
      </c>
      <c r="O13" s="46">
        <f t="shared" si="0"/>
        <v>33</v>
      </c>
      <c r="P13" s="46">
        <f t="shared" si="0"/>
        <v>87</v>
      </c>
      <c r="Q13" s="46">
        <f>SUM(R13:S13)</f>
        <v>43</v>
      </c>
      <c r="R13" s="46">
        <f t="shared" si="0"/>
        <v>31</v>
      </c>
      <c r="S13" s="46">
        <f t="shared" si="0"/>
        <v>12</v>
      </c>
      <c r="T13" s="48"/>
      <c r="U13" s="49" t="s">
        <v>14</v>
      </c>
    </row>
    <row r="14" spans="1:21" s="50" customFormat="1" ht="24" customHeight="1" x14ac:dyDescent="0.45">
      <c r="A14" s="51"/>
      <c r="B14" s="52" t="s">
        <v>28</v>
      </c>
      <c r="C14" s="53"/>
      <c r="D14" s="54"/>
      <c r="E14" s="46">
        <f t="shared" ref="E14:E23" si="1">SUM(H14,K14,N14,Q14)</f>
        <v>1795</v>
      </c>
      <c r="F14" s="47">
        <f t="shared" ref="F14:F23" si="2">SUM(I14,L14,O13,R14)</f>
        <v>664</v>
      </c>
      <c r="G14" s="47">
        <f t="shared" ref="G14:G23" si="3">SUM(J14,M14,P14,S14)</f>
        <v>1131</v>
      </c>
      <c r="H14" s="46">
        <f t="shared" ref="H14:H23" si="4">SUM(I14:J14)</f>
        <v>1479</v>
      </c>
      <c r="I14" s="46">
        <f>382+208</f>
        <v>590</v>
      </c>
      <c r="J14" s="47">
        <f>578+311</f>
        <v>889</v>
      </c>
      <c r="K14" s="46">
        <f t="shared" ref="K14:K23" si="5">SUM(L14:M14)</f>
        <v>187</v>
      </c>
      <c r="L14" s="46">
        <v>34</v>
      </c>
      <c r="M14" s="46">
        <v>153</v>
      </c>
      <c r="N14" s="46">
        <f>SUM(O14:P14)</f>
        <v>120</v>
      </c>
      <c r="O14" s="46">
        <v>33</v>
      </c>
      <c r="P14" s="46">
        <v>87</v>
      </c>
      <c r="Q14" s="46">
        <f>SUM(R14:S14)</f>
        <v>9</v>
      </c>
      <c r="R14" s="46">
        <f>7</f>
        <v>7</v>
      </c>
      <c r="S14" s="47">
        <f>2</f>
        <v>2</v>
      </c>
      <c r="T14" s="48"/>
      <c r="U14" s="55" t="s">
        <v>29</v>
      </c>
    </row>
    <row r="15" spans="1:21" s="50" customFormat="1" ht="24" customHeight="1" x14ac:dyDescent="0.45">
      <c r="A15" s="51"/>
      <c r="B15" s="56" t="s">
        <v>30</v>
      </c>
      <c r="C15" s="53"/>
      <c r="D15" s="54"/>
      <c r="E15" s="46">
        <f t="shared" si="1"/>
        <v>395</v>
      </c>
      <c r="F15" s="47">
        <f t="shared" si="2"/>
        <v>211</v>
      </c>
      <c r="G15" s="47">
        <f t="shared" si="3"/>
        <v>217</v>
      </c>
      <c r="H15" s="46">
        <f t="shared" si="4"/>
        <v>392</v>
      </c>
      <c r="I15" s="46">
        <f>147+31</f>
        <v>178</v>
      </c>
      <c r="J15" s="47">
        <f>168+46</f>
        <v>214</v>
      </c>
      <c r="K15" s="46">
        <f t="shared" si="5"/>
        <v>3</v>
      </c>
      <c r="L15" s="46" t="s">
        <v>31</v>
      </c>
      <c r="M15" s="46">
        <v>3</v>
      </c>
      <c r="N15" s="46" t="s">
        <v>31</v>
      </c>
      <c r="O15" s="46" t="s">
        <v>31</v>
      </c>
      <c r="P15" s="46" t="s">
        <v>31</v>
      </c>
      <c r="Q15" s="46" t="s">
        <v>31</v>
      </c>
      <c r="R15" s="46" t="s">
        <v>31</v>
      </c>
      <c r="S15" s="46" t="s">
        <v>31</v>
      </c>
      <c r="T15" s="48"/>
      <c r="U15" s="55" t="s">
        <v>32</v>
      </c>
    </row>
    <row r="16" spans="1:21" s="50" customFormat="1" ht="24" customHeight="1" x14ac:dyDescent="0.45">
      <c r="A16" s="51"/>
      <c r="B16" s="56" t="s">
        <v>33</v>
      </c>
      <c r="C16" s="53"/>
      <c r="D16" s="54"/>
      <c r="E16" s="46">
        <f t="shared" si="1"/>
        <v>244</v>
      </c>
      <c r="F16" s="47">
        <f t="shared" si="2"/>
        <v>110</v>
      </c>
      <c r="G16" s="47">
        <f t="shared" si="3"/>
        <v>134</v>
      </c>
      <c r="H16" s="46">
        <f t="shared" si="4"/>
        <v>244</v>
      </c>
      <c r="I16" s="46">
        <f>83+27</f>
        <v>110</v>
      </c>
      <c r="J16" s="47">
        <f>117+17</f>
        <v>134</v>
      </c>
      <c r="K16" s="46">
        <f t="shared" si="5"/>
        <v>0</v>
      </c>
      <c r="L16" s="46" t="s">
        <v>31</v>
      </c>
      <c r="M16" s="46" t="s">
        <v>31</v>
      </c>
      <c r="N16" s="46" t="s">
        <v>31</v>
      </c>
      <c r="O16" s="46" t="s">
        <v>31</v>
      </c>
      <c r="P16" s="46" t="s">
        <v>31</v>
      </c>
      <c r="Q16" s="46" t="s">
        <v>31</v>
      </c>
      <c r="R16" s="46" t="s">
        <v>31</v>
      </c>
      <c r="S16" s="46" t="s">
        <v>31</v>
      </c>
      <c r="T16" s="48"/>
      <c r="U16" s="55" t="s">
        <v>34</v>
      </c>
    </row>
    <row r="17" spans="1:21" s="50" customFormat="1" ht="24" customHeight="1" x14ac:dyDescent="0.45">
      <c r="A17" s="51"/>
      <c r="B17" s="56" t="s">
        <v>35</v>
      </c>
      <c r="C17" s="53"/>
      <c r="D17" s="54"/>
      <c r="E17" s="46">
        <f t="shared" si="1"/>
        <v>239</v>
      </c>
      <c r="F17" s="47">
        <f t="shared" si="2"/>
        <v>105</v>
      </c>
      <c r="G17" s="47">
        <f t="shared" si="3"/>
        <v>134</v>
      </c>
      <c r="H17" s="46">
        <f t="shared" si="4"/>
        <v>232</v>
      </c>
      <c r="I17" s="46">
        <v>104</v>
      </c>
      <c r="J17" s="47">
        <v>128</v>
      </c>
      <c r="K17" s="46">
        <f t="shared" si="5"/>
        <v>7</v>
      </c>
      <c r="L17" s="46">
        <v>1</v>
      </c>
      <c r="M17" s="46">
        <v>6</v>
      </c>
      <c r="N17" s="46" t="s">
        <v>31</v>
      </c>
      <c r="O17" s="46" t="s">
        <v>31</v>
      </c>
      <c r="P17" s="46" t="s">
        <v>31</v>
      </c>
      <c r="Q17" s="46" t="s">
        <v>31</v>
      </c>
      <c r="R17" s="46" t="s">
        <v>31</v>
      </c>
      <c r="S17" s="46" t="s">
        <v>31</v>
      </c>
      <c r="T17" s="48"/>
      <c r="U17" s="55" t="s">
        <v>36</v>
      </c>
    </row>
    <row r="18" spans="1:21" s="50" customFormat="1" ht="24" customHeight="1" x14ac:dyDescent="0.45">
      <c r="A18" s="51"/>
      <c r="B18" s="56" t="s">
        <v>37</v>
      </c>
      <c r="C18" s="53"/>
      <c r="D18" s="54"/>
      <c r="E18" s="46">
        <f t="shared" si="1"/>
        <v>301</v>
      </c>
      <c r="F18" s="47">
        <f t="shared" si="2"/>
        <v>130</v>
      </c>
      <c r="G18" s="47">
        <f t="shared" si="3"/>
        <v>171</v>
      </c>
      <c r="H18" s="46">
        <f t="shared" si="4"/>
        <v>286</v>
      </c>
      <c r="I18" s="46">
        <f>93+31</f>
        <v>124</v>
      </c>
      <c r="J18" s="47">
        <f>114+48</f>
        <v>162</v>
      </c>
      <c r="K18" s="46">
        <f t="shared" si="5"/>
        <v>3</v>
      </c>
      <c r="L18" s="46" t="s">
        <v>31</v>
      </c>
      <c r="M18" s="46">
        <v>3</v>
      </c>
      <c r="N18" s="46" t="s">
        <v>31</v>
      </c>
      <c r="O18" s="46" t="s">
        <v>31</v>
      </c>
      <c r="P18" s="46" t="s">
        <v>31</v>
      </c>
      <c r="Q18" s="46">
        <f>SUM(R18:S18)</f>
        <v>12</v>
      </c>
      <c r="R18" s="46">
        <v>6</v>
      </c>
      <c r="S18" s="47">
        <v>6</v>
      </c>
      <c r="T18" s="48"/>
      <c r="U18" s="55" t="s">
        <v>38</v>
      </c>
    </row>
    <row r="19" spans="1:21" s="50" customFormat="1" ht="24" customHeight="1" x14ac:dyDescent="0.45">
      <c r="A19" s="51"/>
      <c r="B19" s="56" t="s">
        <v>39</v>
      </c>
      <c r="C19" s="53"/>
      <c r="D19" s="54"/>
      <c r="E19" s="46">
        <f t="shared" si="1"/>
        <v>365</v>
      </c>
      <c r="F19" s="47">
        <f t="shared" si="2"/>
        <v>167</v>
      </c>
      <c r="G19" s="47">
        <f t="shared" si="3"/>
        <v>198</v>
      </c>
      <c r="H19" s="46">
        <f t="shared" si="4"/>
        <v>358</v>
      </c>
      <c r="I19" s="46">
        <v>163</v>
      </c>
      <c r="J19" s="47">
        <v>195</v>
      </c>
      <c r="K19" s="46">
        <f t="shared" si="5"/>
        <v>7</v>
      </c>
      <c r="L19" s="46">
        <v>4</v>
      </c>
      <c r="M19" s="46">
        <v>3</v>
      </c>
      <c r="N19" s="46" t="s">
        <v>31</v>
      </c>
      <c r="O19" s="46" t="s">
        <v>31</v>
      </c>
      <c r="P19" s="46" t="s">
        <v>31</v>
      </c>
      <c r="Q19" s="46" t="s">
        <v>31</v>
      </c>
      <c r="R19" s="46" t="s">
        <v>31</v>
      </c>
      <c r="S19" s="46" t="s">
        <v>31</v>
      </c>
      <c r="T19" s="48"/>
      <c r="U19" s="55" t="s">
        <v>40</v>
      </c>
    </row>
    <row r="20" spans="1:21" s="50" customFormat="1" ht="24" customHeight="1" x14ac:dyDescent="0.45">
      <c r="A20" s="51"/>
      <c r="B20" s="56" t="s">
        <v>41</v>
      </c>
      <c r="C20" s="53"/>
      <c r="D20" s="54"/>
      <c r="E20" s="46">
        <f t="shared" si="1"/>
        <v>187</v>
      </c>
      <c r="F20" s="47">
        <f t="shared" si="2"/>
        <v>74</v>
      </c>
      <c r="G20" s="47">
        <f t="shared" si="3"/>
        <v>113</v>
      </c>
      <c r="H20" s="46">
        <f t="shared" si="4"/>
        <v>180</v>
      </c>
      <c r="I20" s="46">
        <f>58+14</f>
        <v>72</v>
      </c>
      <c r="J20" s="47">
        <f>82+26</f>
        <v>108</v>
      </c>
      <c r="K20" s="46">
        <f t="shared" si="5"/>
        <v>7</v>
      </c>
      <c r="L20" s="46">
        <v>2</v>
      </c>
      <c r="M20" s="46">
        <v>5</v>
      </c>
      <c r="N20" s="46" t="s">
        <v>31</v>
      </c>
      <c r="O20" s="46" t="s">
        <v>31</v>
      </c>
      <c r="P20" s="46" t="s">
        <v>31</v>
      </c>
      <c r="Q20" s="46" t="s">
        <v>31</v>
      </c>
      <c r="R20" s="46" t="s">
        <v>31</v>
      </c>
      <c r="S20" s="46" t="s">
        <v>31</v>
      </c>
      <c r="T20" s="48"/>
      <c r="U20" s="55" t="s">
        <v>42</v>
      </c>
    </row>
    <row r="21" spans="1:21" s="50" customFormat="1" ht="24" customHeight="1" x14ac:dyDescent="0.45">
      <c r="A21" s="51"/>
      <c r="B21" s="56" t="s">
        <v>43</v>
      </c>
      <c r="C21" s="53"/>
      <c r="D21" s="54"/>
      <c r="E21" s="46">
        <f t="shared" si="1"/>
        <v>169</v>
      </c>
      <c r="F21" s="47">
        <f t="shared" si="2"/>
        <v>79</v>
      </c>
      <c r="G21" s="47">
        <f t="shared" si="3"/>
        <v>90</v>
      </c>
      <c r="H21" s="46">
        <f t="shared" si="4"/>
        <v>159</v>
      </c>
      <c r="I21" s="46">
        <f>63+14</f>
        <v>77</v>
      </c>
      <c r="J21" s="47">
        <f>66+16</f>
        <v>82</v>
      </c>
      <c r="K21" s="46">
        <f t="shared" si="5"/>
        <v>10</v>
      </c>
      <c r="L21" s="46">
        <v>2</v>
      </c>
      <c r="M21" s="46">
        <v>8</v>
      </c>
      <c r="N21" s="46" t="s">
        <v>31</v>
      </c>
      <c r="O21" s="46" t="s">
        <v>31</v>
      </c>
      <c r="P21" s="46" t="s">
        <v>31</v>
      </c>
      <c r="Q21" s="46" t="s">
        <v>31</v>
      </c>
      <c r="R21" s="46" t="s">
        <v>31</v>
      </c>
      <c r="S21" s="46" t="s">
        <v>31</v>
      </c>
      <c r="T21" s="48"/>
      <c r="U21" s="55" t="s">
        <v>44</v>
      </c>
    </row>
    <row r="22" spans="1:21" s="50" customFormat="1" ht="24" customHeight="1" x14ac:dyDescent="0.45">
      <c r="A22" s="57"/>
      <c r="B22" s="56" t="s">
        <v>45</v>
      </c>
      <c r="C22" s="58"/>
      <c r="D22" s="59"/>
      <c r="E22" s="46">
        <f t="shared" si="1"/>
        <v>454</v>
      </c>
      <c r="F22" s="47">
        <f t="shared" si="2"/>
        <v>212</v>
      </c>
      <c r="G22" s="47">
        <f t="shared" si="3"/>
        <v>242</v>
      </c>
      <c r="H22" s="46">
        <f t="shared" si="4"/>
        <v>444</v>
      </c>
      <c r="I22" s="46">
        <v>209</v>
      </c>
      <c r="J22" s="47">
        <v>235</v>
      </c>
      <c r="K22" s="46">
        <f t="shared" si="5"/>
        <v>10</v>
      </c>
      <c r="L22" s="46">
        <v>3</v>
      </c>
      <c r="M22" s="46">
        <v>7</v>
      </c>
      <c r="N22" s="46" t="s">
        <v>31</v>
      </c>
      <c r="O22" s="46" t="s">
        <v>31</v>
      </c>
      <c r="P22" s="46" t="s">
        <v>31</v>
      </c>
      <c r="Q22" s="46" t="s">
        <v>31</v>
      </c>
      <c r="R22" s="46" t="s">
        <v>31</v>
      </c>
      <c r="S22" s="46" t="s">
        <v>31</v>
      </c>
      <c r="T22" s="48"/>
      <c r="U22" s="55" t="s">
        <v>46</v>
      </c>
    </row>
    <row r="23" spans="1:21" s="50" customFormat="1" ht="24" customHeight="1" x14ac:dyDescent="0.45">
      <c r="A23" s="57"/>
      <c r="B23" s="56" t="s">
        <v>47</v>
      </c>
      <c r="C23" s="58"/>
      <c r="D23" s="59"/>
      <c r="E23" s="46">
        <f t="shared" si="1"/>
        <v>879</v>
      </c>
      <c r="F23" s="47">
        <f t="shared" si="2"/>
        <v>381</v>
      </c>
      <c r="G23" s="47">
        <f t="shared" si="3"/>
        <v>498</v>
      </c>
      <c r="H23" s="46">
        <f t="shared" si="4"/>
        <v>813</v>
      </c>
      <c r="I23" s="46">
        <f>286+67</f>
        <v>353</v>
      </c>
      <c r="J23" s="47">
        <f>386+74</f>
        <v>460</v>
      </c>
      <c r="K23" s="46">
        <f t="shared" si="5"/>
        <v>59</v>
      </c>
      <c r="L23" s="46">
        <v>24</v>
      </c>
      <c r="M23" s="46">
        <v>35</v>
      </c>
      <c r="N23" s="46" t="s">
        <v>31</v>
      </c>
      <c r="O23" s="46" t="s">
        <v>31</v>
      </c>
      <c r="P23" s="46" t="s">
        <v>31</v>
      </c>
      <c r="Q23" s="46">
        <f>SUM(R23:S23)</f>
        <v>7</v>
      </c>
      <c r="R23" s="46">
        <f>4</f>
        <v>4</v>
      </c>
      <c r="S23" s="47">
        <f>3</f>
        <v>3</v>
      </c>
      <c r="T23" s="48"/>
      <c r="U23" s="55" t="s">
        <v>48</v>
      </c>
    </row>
    <row r="24" spans="1:21" s="50" customFormat="1" ht="24" customHeight="1" x14ac:dyDescent="0.45">
      <c r="A24" s="60"/>
      <c r="B24" s="61"/>
      <c r="C24" s="62"/>
      <c r="D24" s="60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4"/>
      <c r="T24" s="48"/>
      <c r="U24" s="55"/>
    </row>
    <row r="25" spans="1:21" s="50" customFormat="1" ht="24" customHeight="1" x14ac:dyDescent="0.45">
      <c r="A25" s="60"/>
      <c r="B25" s="61"/>
      <c r="C25" s="62"/>
      <c r="D25" s="60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4"/>
      <c r="T25" s="48"/>
      <c r="U25" s="55"/>
    </row>
    <row r="26" spans="1:21" s="50" customFormat="1" ht="24" customHeight="1" x14ac:dyDescent="0.45">
      <c r="A26" s="60"/>
      <c r="B26" s="61"/>
      <c r="C26" s="62"/>
      <c r="D26" s="60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4"/>
      <c r="T26" s="48"/>
      <c r="U26" s="55"/>
    </row>
    <row r="27" spans="1:21" s="1" customFormat="1" x14ac:dyDescent="0.45">
      <c r="B27" s="2" t="s">
        <v>0</v>
      </c>
      <c r="C27" s="3">
        <v>3.4</v>
      </c>
      <c r="D27" s="2" t="s">
        <v>49</v>
      </c>
    </row>
    <row r="28" spans="1:21" s="4" customFormat="1" x14ac:dyDescent="0.45">
      <c r="B28" s="5" t="s">
        <v>2</v>
      </c>
      <c r="C28" s="3">
        <v>3.4</v>
      </c>
      <c r="D28" s="5" t="s">
        <v>50</v>
      </c>
    </row>
    <row r="29" spans="1:21" ht="6" customHeight="1" x14ac:dyDescent="0.45"/>
    <row r="30" spans="1:21" s="17" customFormat="1" ht="21" customHeight="1" x14ac:dyDescent="0.35">
      <c r="A30" s="7" t="s">
        <v>4</v>
      </c>
      <c r="B30" s="8"/>
      <c r="C30" s="8"/>
      <c r="D30" s="9"/>
      <c r="E30" s="10"/>
      <c r="F30" s="11"/>
      <c r="G30" s="12"/>
      <c r="H30" s="13" t="s">
        <v>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16" t="s">
        <v>6</v>
      </c>
      <c r="U30" s="7"/>
    </row>
    <row r="31" spans="1:21" s="17" customFormat="1" ht="16.5" x14ac:dyDescent="0.35">
      <c r="A31" s="18"/>
      <c r="B31" s="18"/>
      <c r="C31" s="18"/>
      <c r="D31" s="19"/>
      <c r="E31" s="20"/>
      <c r="F31" s="21"/>
      <c r="G31" s="22" t="s">
        <v>7</v>
      </c>
      <c r="H31" s="23" t="s">
        <v>8</v>
      </c>
      <c r="I31" s="24"/>
      <c r="J31" s="25"/>
      <c r="K31" s="23" t="s">
        <v>9</v>
      </c>
      <c r="L31" s="24"/>
      <c r="M31" s="24"/>
      <c r="N31" s="10"/>
      <c r="O31" s="11"/>
      <c r="P31" s="12"/>
      <c r="Q31" s="21"/>
      <c r="R31" s="21"/>
      <c r="S31" s="22"/>
      <c r="T31" s="26"/>
      <c r="U31" s="27"/>
    </row>
    <row r="32" spans="1:21" s="17" customFormat="1" ht="16.5" x14ac:dyDescent="0.35">
      <c r="A32" s="18"/>
      <c r="B32" s="18"/>
      <c r="C32" s="18"/>
      <c r="D32" s="19"/>
      <c r="E32" s="23" t="s">
        <v>10</v>
      </c>
      <c r="F32" s="24"/>
      <c r="G32" s="25"/>
      <c r="H32" s="23" t="s">
        <v>11</v>
      </c>
      <c r="I32" s="24"/>
      <c r="J32" s="25"/>
      <c r="K32" s="23" t="s">
        <v>12</v>
      </c>
      <c r="L32" s="24"/>
      <c r="M32" s="24"/>
      <c r="N32" s="23" t="s">
        <v>13</v>
      </c>
      <c r="O32" s="24"/>
      <c r="P32" s="25"/>
      <c r="Q32" s="24"/>
      <c r="R32" s="24"/>
      <c r="S32" s="25"/>
      <c r="T32" s="26"/>
      <c r="U32" s="27"/>
    </row>
    <row r="33" spans="1:23" s="17" customFormat="1" ht="18" x14ac:dyDescent="0.35">
      <c r="A33" s="18"/>
      <c r="B33" s="18"/>
      <c r="C33" s="18"/>
      <c r="D33" s="19"/>
      <c r="E33" s="23" t="s">
        <v>14</v>
      </c>
      <c r="F33" s="24"/>
      <c r="G33" s="25"/>
      <c r="H33" s="23" t="s">
        <v>15</v>
      </c>
      <c r="I33" s="24"/>
      <c r="J33" s="25"/>
      <c r="K33" s="23" t="s">
        <v>16</v>
      </c>
      <c r="L33" s="24"/>
      <c r="M33" s="24"/>
      <c r="N33" s="23" t="s">
        <v>17</v>
      </c>
      <c r="O33" s="24"/>
      <c r="P33" s="25"/>
      <c r="Q33" s="24" t="s">
        <v>18</v>
      </c>
      <c r="R33" s="24"/>
      <c r="S33" s="25"/>
      <c r="T33" s="26"/>
      <c r="U33" s="27"/>
    </row>
    <row r="34" spans="1:23" s="17" customFormat="1" ht="16.5" x14ac:dyDescent="0.35">
      <c r="A34" s="18"/>
      <c r="B34" s="18"/>
      <c r="C34" s="18"/>
      <c r="D34" s="19"/>
      <c r="E34" s="20"/>
      <c r="F34" s="21"/>
      <c r="G34" s="22"/>
      <c r="H34" s="23" t="s">
        <v>19</v>
      </c>
      <c r="I34" s="24"/>
      <c r="J34" s="25"/>
      <c r="K34" s="23" t="s">
        <v>20</v>
      </c>
      <c r="L34" s="24"/>
      <c r="M34" s="24"/>
      <c r="N34" s="23" t="s">
        <v>21</v>
      </c>
      <c r="O34" s="24"/>
      <c r="P34" s="25"/>
      <c r="Q34" s="24" t="s">
        <v>22</v>
      </c>
      <c r="R34" s="24"/>
      <c r="S34" s="25"/>
      <c r="T34" s="26"/>
      <c r="U34" s="27"/>
    </row>
    <row r="35" spans="1:23" s="17" customFormat="1" ht="16.5" x14ac:dyDescent="0.35">
      <c r="A35" s="18"/>
      <c r="B35" s="18"/>
      <c r="C35" s="18"/>
      <c r="D35" s="19"/>
      <c r="E35" s="28"/>
      <c r="F35" s="29"/>
      <c r="G35" s="30"/>
      <c r="J35" s="30"/>
      <c r="K35" s="31" t="s">
        <v>19</v>
      </c>
      <c r="L35" s="32"/>
      <c r="M35" s="32"/>
      <c r="N35" s="28"/>
      <c r="O35" s="29"/>
      <c r="P35" s="30"/>
      <c r="Q35" s="29"/>
      <c r="R35" s="29"/>
      <c r="S35" s="30"/>
      <c r="T35" s="26"/>
      <c r="U35" s="27"/>
    </row>
    <row r="36" spans="1:23" s="17" customFormat="1" ht="16.5" x14ac:dyDescent="0.35">
      <c r="A36" s="18"/>
      <c r="B36" s="18"/>
      <c r="C36" s="18"/>
      <c r="D36" s="19"/>
      <c r="E36" s="33" t="s">
        <v>10</v>
      </c>
      <c r="F36" s="33" t="s">
        <v>23</v>
      </c>
      <c r="G36" s="33" t="s">
        <v>24</v>
      </c>
      <c r="H36" s="33" t="s">
        <v>10</v>
      </c>
      <c r="I36" s="33" t="s">
        <v>23</v>
      </c>
      <c r="J36" s="34" t="s">
        <v>24</v>
      </c>
      <c r="K36" s="33" t="s">
        <v>10</v>
      </c>
      <c r="L36" s="33" t="s">
        <v>23</v>
      </c>
      <c r="M36" s="33" t="s">
        <v>24</v>
      </c>
      <c r="N36" s="35" t="s">
        <v>10</v>
      </c>
      <c r="O36" s="35" t="s">
        <v>23</v>
      </c>
      <c r="P36" s="35" t="s">
        <v>24</v>
      </c>
      <c r="Q36" s="33" t="s">
        <v>10</v>
      </c>
      <c r="R36" s="33" t="s">
        <v>23</v>
      </c>
      <c r="S36" s="34" t="s">
        <v>24</v>
      </c>
      <c r="T36" s="26"/>
      <c r="U36" s="27"/>
    </row>
    <row r="37" spans="1:23" s="17" customFormat="1" ht="16.5" x14ac:dyDescent="0.35">
      <c r="A37" s="36"/>
      <c r="B37" s="36"/>
      <c r="C37" s="36"/>
      <c r="D37" s="37"/>
      <c r="E37" s="38" t="s">
        <v>14</v>
      </c>
      <c r="F37" s="38" t="s">
        <v>25</v>
      </c>
      <c r="G37" s="38" t="s">
        <v>26</v>
      </c>
      <c r="H37" s="38" t="s">
        <v>14</v>
      </c>
      <c r="I37" s="38" t="s">
        <v>25</v>
      </c>
      <c r="J37" s="38" t="s">
        <v>26</v>
      </c>
      <c r="K37" s="38" t="s">
        <v>14</v>
      </c>
      <c r="L37" s="38" t="s">
        <v>25</v>
      </c>
      <c r="M37" s="38" t="s">
        <v>26</v>
      </c>
      <c r="N37" s="38" t="s">
        <v>14</v>
      </c>
      <c r="O37" s="38" t="s">
        <v>25</v>
      </c>
      <c r="P37" s="38" t="s">
        <v>26</v>
      </c>
      <c r="Q37" s="38" t="s">
        <v>14</v>
      </c>
      <c r="R37" s="38" t="s">
        <v>25</v>
      </c>
      <c r="S37" s="38" t="s">
        <v>26</v>
      </c>
      <c r="T37" s="39"/>
      <c r="U37" s="40"/>
    </row>
    <row r="38" spans="1:23" s="50" customFormat="1" ht="24" customHeight="1" x14ac:dyDescent="0.45">
      <c r="A38" s="65"/>
      <c r="B38" s="66" t="s">
        <v>51</v>
      </c>
      <c r="C38" s="67"/>
      <c r="D38" s="68"/>
      <c r="E38" s="69">
        <f t="shared" ref="E38:E45" si="6">SUM(H38,K38,N38,Q38)</f>
        <v>693</v>
      </c>
      <c r="F38" s="70">
        <f t="shared" ref="F38:F45" si="7">SUM(I38,L38,O37,R38)</f>
        <v>244</v>
      </c>
      <c r="G38" s="70">
        <f t="shared" ref="G38:G45" si="8">SUM(J38,M38,P38,S38)</f>
        <v>449</v>
      </c>
      <c r="H38" s="70">
        <f>SUM(I38:J38)</f>
        <v>506</v>
      </c>
      <c r="I38" s="70">
        <f>166+42</f>
        <v>208</v>
      </c>
      <c r="J38" s="69">
        <f>244+54</f>
        <v>298</v>
      </c>
      <c r="K38" s="70">
        <f>SUM(L38:M38)</f>
        <v>187</v>
      </c>
      <c r="L38" s="70">
        <v>36</v>
      </c>
      <c r="M38" s="70">
        <v>151</v>
      </c>
      <c r="N38" s="46" t="s">
        <v>31</v>
      </c>
      <c r="O38" s="46" t="s">
        <v>31</v>
      </c>
      <c r="P38" s="46" t="s">
        <v>31</v>
      </c>
      <c r="Q38" s="46" t="s">
        <v>31</v>
      </c>
      <c r="R38" s="46" t="s">
        <v>31</v>
      </c>
      <c r="S38" s="46" t="s">
        <v>31</v>
      </c>
      <c r="T38" s="48"/>
      <c r="U38" s="55" t="s">
        <v>52</v>
      </c>
    </row>
    <row r="39" spans="1:23" s="50" customFormat="1" ht="24" customHeight="1" x14ac:dyDescent="0.45">
      <c r="A39" s="65"/>
      <c r="B39" s="61" t="s">
        <v>53</v>
      </c>
      <c r="C39" s="62"/>
      <c r="D39" s="71"/>
      <c r="E39" s="47">
        <f t="shared" si="6"/>
        <v>266</v>
      </c>
      <c r="F39" s="46">
        <f t="shared" si="7"/>
        <v>117</v>
      </c>
      <c r="G39" s="46">
        <f t="shared" si="8"/>
        <v>149</v>
      </c>
      <c r="H39" s="46">
        <f t="shared" ref="H39:H45" si="9">SUM(I39:J39)</f>
        <v>266</v>
      </c>
      <c r="I39" s="46">
        <f>103+14</f>
        <v>117</v>
      </c>
      <c r="J39" s="47">
        <f>137+12</f>
        <v>149</v>
      </c>
      <c r="K39" s="46" t="s">
        <v>31</v>
      </c>
      <c r="L39" s="46" t="s">
        <v>31</v>
      </c>
      <c r="M39" s="46" t="s">
        <v>31</v>
      </c>
      <c r="N39" s="46" t="s">
        <v>31</v>
      </c>
      <c r="O39" s="46" t="s">
        <v>31</v>
      </c>
      <c r="P39" s="46" t="s">
        <v>31</v>
      </c>
      <c r="Q39" s="46" t="s">
        <v>31</v>
      </c>
      <c r="R39" s="46" t="s">
        <v>31</v>
      </c>
      <c r="S39" s="46" t="s">
        <v>31</v>
      </c>
      <c r="T39" s="48"/>
      <c r="U39" s="55" t="s">
        <v>54</v>
      </c>
    </row>
    <row r="40" spans="1:23" x14ac:dyDescent="0.45">
      <c r="A40" s="62"/>
      <c r="B40" s="61" t="s">
        <v>55</v>
      </c>
      <c r="C40" s="62"/>
      <c r="D40" s="71"/>
      <c r="E40" s="47">
        <f t="shared" si="6"/>
        <v>242</v>
      </c>
      <c r="F40" s="46">
        <f t="shared" si="7"/>
        <v>75</v>
      </c>
      <c r="G40" s="46">
        <f t="shared" si="8"/>
        <v>167</v>
      </c>
      <c r="H40" s="46">
        <f t="shared" si="9"/>
        <v>242</v>
      </c>
      <c r="I40" s="72">
        <f>54+21</f>
        <v>75</v>
      </c>
      <c r="J40" s="73">
        <f>147+20</f>
        <v>167</v>
      </c>
      <c r="K40" s="46" t="s">
        <v>31</v>
      </c>
      <c r="L40" s="46" t="s">
        <v>31</v>
      </c>
      <c r="M40" s="46" t="s">
        <v>31</v>
      </c>
      <c r="N40" s="46" t="s">
        <v>31</v>
      </c>
      <c r="O40" s="46" t="s">
        <v>31</v>
      </c>
      <c r="P40" s="46" t="s">
        <v>31</v>
      </c>
      <c r="Q40" s="46" t="s">
        <v>31</v>
      </c>
      <c r="R40" s="46" t="s">
        <v>31</v>
      </c>
      <c r="S40" s="46" t="s">
        <v>31</v>
      </c>
      <c r="T40" s="74"/>
      <c r="U40" s="55" t="s">
        <v>56</v>
      </c>
      <c r="V40" s="75"/>
      <c r="W40" s="62"/>
    </row>
    <row r="41" spans="1:23" x14ac:dyDescent="0.45">
      <c r="B41" s="61" t="s">
        <v>57</v>
      </c>
      <c r="C41" s="62"/>
      <c r="D41" s="71"/>
      <c r="E41" s="47">
        <f t="shared" si="6"/>
        <v>846</v>
      </c>
      <c r="F41" s="46">
        <f t="shared" si="7"/>
        <v>345</v>
      </c>
      <c r="G41" s="46">
        <f t="shared" si="8"/>
        <v>501</v>
      </c>
      <c r="H41" s="46">
        <f t="shared" si="9"/>
        <v>823</v>
      </c>
      <c r="I41" s="72">
        <v>337</v>
      </c>
      <c r="J41" s="73">
        <v>486</v>
      </c>
      <c r="K41" s="46">
        <f>SUM(L41:M41)</f>
        <v>23</v>
      </c>
      <c r="L41" s="72">
        <v>8</v>
      </c>
      <c r="M41" s="72">
        <v>15</v>
      </c>
      <c r="N41" s="46" t="s">
        <v>31</v>
      </c>
      <c r="O41" s="46" t="s">
        <v>31</v>
      </c>
      <c r="P41" s="46" t="s">
        <v>31</v>
      </c>
      <c r="Q41" s="46" t="s">
        <v>31</v>
      </c>
      <c r="R41" s="46" t="s">
        <v>31</v>
      </c>
      <c r="S41" s="46" t="s">
        <v>31</v>
      </c>
      <c r="T41" s="74"/>
      <c r="U41" s="55" t="s">
        <v>58</v>
      </c>
      <c r="V41" s="75"/>
      <c r="W41" s="62"/>
    </row>
    <row r="42" spans="1:23" x14ac:dyDescent="0.45">
      <c r="B42" s="61" t="s">
        <v>59</v>
      </c>
      <c r="C42" s="62"/>
      <c r="D42" s="71"/>
      <c r="E42" s="47">
        <f t="shared" si="6"/>
        <v>564</v>
      </c>
      <c r="F42" s="46">
        <f t="shared" si="7"/>
        <v>247</v>
      </c>
      <c r="G42" s="46">
        <f t="shared" si="8"/>
        <v>317</v>
      </c>
      <c r="H42" s="46">
        <f t="shared" si="9"/>
        <v>495</v>
      </c>
      <c r="I42" s="72">
        <f>172+50</f>
        <v>222</v>
      </c>
      <c r="J42" s="73">
        <f>219+54</f>
        <v>273</v>
      </c>
      <c r="K42" s="46">
        <f>SUM(L42:M42)</f>
        <v>62</v>
      </c>
      <c r="L42" s="72">
        <v>19</v>
      </c>
      <c r="M42" s="72">
        <v>43</v>
      </c>
      <c r="N42" s="46" t="s">
        <v>31</v>
      </c>
      <c r="O42" s="46" t="s">
        <v>31</v>
      </c>
      <c r="P42" s="46" t="s">
        <v>31</v>
      </c>
      <c r="Q42" s="46">
        <f>SUM(R42:S42)</f>
        <v>7</v>
      </c>
      <c r="R42" s="72">
        <v>6</v>
      </c>
      <c r="S42" s="73">
        <v>1</v>
      </c>
      <c r="T42" s="76"/>
      <c r="U42" s="55" t="s">
        <v>60</v>
      </c>
      <c r="V42" s="77"/>
      <c r="W42" s="77"/>
    </row>
    <row r="43" spans="1:23" x14ac:dyDescent="0.45">
      <c r="A43" s="62"/>
      <c r="B43" s="61" t="s">
        <v>61</v>
      </c>
      <c r="C43" s="62"/>
      <c r="D43" s="71"/>
      <c r="E43" s="47">
        <f t="shared" si="6"/>
        <v>1692</v>
      </c>
      <c r="F43" s="46">
        <f t="shared" si="7"/>
        <v>726</v>
      </c>
      <c r="G43" s="46">
        <f t="shared" si="8"/>
        <v>966</v>
      </c>
      <c r="H43" s="46">
        <f t="shared" si="9"/>
        <v>1517</v>
      </c>
      <c r="I43" s="72">
        <f>545+119</f>
        <v>664</v>
      </c>
      <c r="J43" s="73">
        <f>697+156</f>
        <v>853</v>
      </c>
      <c r="K43" s="46">
        <f>SUM(L43:M43)</f>
        <v>172</v>
      </c>
      <c r="L43" s="72">
        <v>59</v>
      </c>
      <c r="M43" s="72">
        <v>113</v>
      </c>
      <c r="N43" s="46" t="s">
        <v>31</v>
      </c>
      <c r="O43" s="46" t="s">
        <v>31</v>
      </c>
      <c r="P43" s="46" t="s">
        <v>31</v>
      </c>
      <c r="Q43" s="46">
        <f>SUM(R43:S43)</f>
        <v>3</v>
      </c>
      <c r="R43" s="72">
        <v>3</v>
      </c>
      <c r="S43" s="46" t="s">
        <v>31</v>
      </c>
      <c r="T43" s="76"/>
      <c r="U43" s="55" t="s">
        <v>62</v>
      </c>
      <c r="V43" s="77"/>
      <c r="W43" s="77"/>
    </row>
    <row r="44" spans="1:23" x14ac:dyDescent="0.45">
      <c r="A44" s="62"/>
      <c r="B44" s="61" t="s">
        <v>63</v>
      </c>
      <c r="C44" s="62"/>
      <c r="D44" s="71"/>
      <c r="E44" s="47">
        <f t="shared" si="6"/>
        <v>265</v>
      </c>
      <c r="F44" s="46">
        <f t="shared" si="7"/>
        <v>142</v>
      </c>
      <c r="G44" s="46">
        <f t="shared" si="8"/>
        <v>123</v>
      </c>
      <c r="H44" s="46">
        <f t="shared" si="9"/>
        <v>257</v>
      </c>
      <c r="I44" s="72">
        <f>125+17</f>
        <v>142</v>
      </c>
      <c r="J44" s="73">
        <f>102+13</f>
        <v>115</v>
      </c>
      <c r="K44" s="46">
        <f>SUM(L44:M44)</f>
        <v>8</v>
      </c>
      <c r="L44" s="46" t="s">
        <v>31</v>
      </c>
      <c r="M44" s="72">
        <v>8</v>
      </c>
      <c r="N44" s="46" t="s">
        <v>31</v>
      </c>
      <c r="O44" s="46" t="s">
        <v>31</v>
      </c>
      <c r="P44" s="46" t="s">
        <v>31</v>
      </c>
      <c r="Q44" s="46" t="s">
        <v>31</v>
      </c>
      <c r="R44" s="46" t="s">
        <v>31</v>
      </c>
      <c r="S44" s="46" t="s">
        <v>31</v>
      </c>
      <c r="T44" s="76"/>
      <c r="U44" s="55" t="s">
        <v>64</v>
      </c>
    </row>
    <row r="45" spans="1:23" x14ac:dyDescent="0.45">
      <c r="A45" s="62"/>
      <c r="B45" s="78" t="s">
        <v>65</v>
      </c>
      <c r="C45" s="62"/>
      <c r="D45" s="71"/>
      <c r="E45" s="47">
        <f t="shared" si="6"/>
        <v>454</v>
      </c>
      <c r="F45" s="46">
        <f t="shared" si="7"/>
        <v>226</v>
      </c>
      <c r="G45" s="46">
        <f t="shared" si="8"/>
        <v>228</v>
      </c>
      <c r="H45" s="46">
        <f t="shared" si="9"/>
        <v>445</v>
      </c>
      <c r="I45" s="72">
        <v>220</v>
      </c>
      <c r="J45" s="73">
        <v>225</v>
      </c>
      <c r="K45" s="46">
        <f>SUM(L45:M45)</f>
        <v>4</v>
      </c>
      <c r="L45" s="72">
        <v>1</v>
      </c>
      <c r="M45" s="72">
        <v>3</v>
      </c>
      <c r="N45" s="46" t="s">
        <v>31</v>
      </c>
      <c r="O45" s="46" t="s">
        <v>31</v>
      </c>
      <c r="P45" s="46" t="s">
        <v>31</v>
      </c>
      <c r="Q45" s="46">
        <f>SUM(R45:S45)</f>
        <v>5</v>
      </c>
      <c r="R45" s="72">
        <v>5</v>
      </c>
      <c r="S45" s="46" t="s">
        <v>31</v>
      </c>
      <c r="T45" s="76"/>
      <c r="U45" s="55" t="s">
        <v>66</v>
      </c>
    </row>
    <row r="46" spans="1:23" ht="3" customHeight="1" x14ac:dyDescent="0.45">
      <c r="A46" s="79"/>
      <c r="B46" s="79"/>
      <c r="C46" s="79"/>
      <c r="D46" s="80"/>
      <c r="E46" s="80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79"/>
    </row>
    <row r="47" spans="1:23" ht="3" customHeight="1" x14ac:dyDescent="0.45"/>
    <row r="48" spans="1:23" s="83" customFormat="1" ht="19.5" customHeight="1" x14ac:dyDescent="0.4">
      <c r="C48" s="84" t="s">
        <v>67</v>
      </c>
      <c r="D48" s="83" t="s">
        <v>68</v>
      </c>
      <c r="L48" s="83" t="s">
        <v>69</v>
      </c>
    </row>
    <row r="49" spans="2:12" s="83" customFormat="1" ht="19.5" customHeight="1" x14ac:dyDescent="0.4">
      <c r="D49" s="83" t="s">
        <v>70</v>
      </c>
      <c r="L49" s="85" t="s">
        <v>71</v>
      </c>
    </row>
    <row r="50" spans="2:12" s="83" customFormat="1" ht="19.5" customHeight="1" x14ac:dyDescent="0.4">
      <c r="D50" s="86" t="s">
        <v>72</v>
      </c>
      <c r="L50" s="87" t="s">
        <v>73</v>
      </c>
    </row>
    <row r="51" spans="2:12" s="83" customFormat="1" ht="19.5" customHeight="1" x14ac:dyDescent="0.4">
      <c r="D51" s="86" t="s">
        <v>74</v>
      </c>
      <c r="L51" s="87" t="s">
        <v>75</v>
      </c>
    </row>
    <row r="52" spans="2:12" ht="16.5" customHeight="1" x14ac:dyDescent="0.45">
      <c r="B52" s="83" t="s">
        <v>76</v>
      </c>
      <c r="C52" s="83"/>
      <c r="D52" s="83"/>
      <c r="E52" s="83"/>
      <c r="F52" s="83"/>
      <c r="L52" s="83" t="s">
        <v>77</v>
      </c>
    </row>
    <row r="53" spans="2:12" s="83" customFormat="1" ht="18.75" customHeight="1" x14ac:dyDescent="0.4">
      <c r="C53" s="84" t="s">
        <v>78</v>
      </c>
      <c r="D53" s="83" t="s">
        <v>79</v>
      </c>
      <c r="K53" s="83" t="s">
        <v>80</v>
      </c>
    </row>
  </sheetData>
  <mergeCells count="41">
    <mergeCell ref="H34:J34"/>
    <mergeCell ref="K34:M34"/>
    <mergeCell ref="N34:P34"/>
    <mergeCell ref="Q34:S34"/>
    <mergeCell ref="K35:M35"/>
    <mergeCell ref="N32:P32"/>
    <mergeCell ref="Q32:S32"/>
    <mergeCell ref="E33:G33"/>
    <mergeCell ref="H33:J33"/>
    <mergeCell ref="K33:M33"/>
    <mergeCell ref="N33:P33"/>
    <mergeCell ref="Q33:S33"/>
    <mergeCell ref="K9:M9"/>
    <mergeCell ref="A13:D13"/>
    <mergeCell ref="A30:D37"/>
    <mergeCell ref="H30:S30"/>
    <mergeCell ref="T30:U37"/>
    <mergeCell ref="H31:J31"/>
    <mergeCell ref="K31:M31"/>
    <mergeCell ref="E32:G32"/>
    <mergeCell ref="H32:J32"/>
    <mergeCell ref="K32:M32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2012-04-02T03:56:40Z</dcterms:created>
  <dcterms:modified xsi:type="dcterms:W3CDTF">2012-04-02T03:56:46Z</dcterms:modified>
</cp:coreProperties>
</file>