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5.4" sheetId="1" r:id="rId1"/>
  </sheets>
  <definedNames>
    <definedName name="_xlnm.Print_Area" localSheetId="0">'T-5.4'!$A$1:$V$22</definedName>
  </definedNames>
  <calcPr calcId="125725"/>
</workbook>
</file>

<file path=xl/calcChain.xml><?xml version="1.0" encoding="utf-8"?>
<calcChain xmlns="http://schemas.openxmlformats.org/spreadsheetml/2006/main">
  <c r="S18" i="1"/>
  <c r="R18"/>
  <c r="Q18" s="1"/>
  <c r="N18"/>
  <c r="K18"/>
  <c r="H18"/>
  <c r="E18"/>
  <c r="S17"/>
  <c r="R17"/>
  <c r="Q17" s="1"/>
  <c r="N17"/>
  <c r="K17"/>
  <c r="H17"/>
  <c r="H14" s="1"/>
  <c r="E17"/>
  <c r="E14" s="1"/>
  <c r="S16"/>
  <c r="R16"/>
  <c r="Q16"/>
  <c r="N16"/>
  <c r="K16"/>
  <c r="S15"/>
  <c r="R15"/>
  <c r="Q15" s="1"/>
  <c r="N15"/>
  <c r="K15"/>
  <c r="S14"/>
  <c r="P14"/>
  <c r="O14"/>
  <c r="N14"/>
  <c r="M14"/>
  <c r="L14"/>
  <c r="K14"/>
  <c r="J14"/>
  <c r="I14"/>
  <c r="G14"/>
  <c r="F14"/>
  <c r="S12"/>
  <c r="R12"/>
  <c r="Q12" s="1"/>
  <c r="N12"/>
  <c r="K12"/>
  <c r="H12"/>
  <c r="E12"/>
  <c r="S11"/>
  <c r="R11"/>
  <c r="Q11"/>
  <c r="P11"/>
  <c r="N11" s="1"/>
  <c r="O11"/>
  <c r="K11"/>
  <c r="H11"/>
  <c r="E11"/>
  <c r="S10"/>
  <c r="S8" s="1"/>
  <c r="R10"/>
  <c r="R8" s="1"/>
  <c r="N10"/>
  <c r="K10"/>
  <c r="H10"/>
  <c r="E10"/>
  <c r="S9"/>
  <c r="R9"/>
  <c r="Q9"/>
  <c r="P9"/>
  <c r="N9" s="1"/>
  <c r="N8" s="1"/>
  <c r="K9"/>
  <c r="K8" s="1"/>
  <c r="H9"/>
  <c r="H8" s="1"/>
  <c r="E9"/>
  <c r="P8"/>
  <c r="O8"/>
  <c r="M8"/>
  <c r="L8"/>
  <c r="J8"/>
  <c r="I8"/>
  <c r="G8"/>
  <c r="F8"/>
  <c r="E8"/>
  <c r="Q14" l="1"/>
  <c r="Q10"/>
  <c r="Q8" s="1"/>
  <c r="R14"/>
</calcChain>
</file>

<file path=xl/sharedStrings.xml><?xml version="1.0" encoding="utf-8"?>
<sst xmlns="http://schemas.openxmlformats.org/spreadsheetml/2006/main" count="66" uniqueCount="42">
  <si>
    <t>ตาราง</t>
  </si>
  <si>
    <t>จำนวนครู จำแนกตามวุฒิการศึกษา และจำนวนนักเรียน จำแนกตามเพศและระดับการศึกษา  พ.ศ. 2550 - 2554</t>
  </si>
  <si>
    <t>TABLE</t>
  </si>
  <si>
    <t>NUMBER OF TEACHERS  BY SEX AND QUALIFICATION AND NUMBER OF STUDENTS BY SEX AND LEVEL OF EDUCATION : 2007 -  2011</t>
  </si>
  <si>
    <t>2550 (2007)</t>
  </si>
  <si>
    <t>2551 (2008)</t>
  </si>
  <si>
    <t>2552 (2009)</t>
  </si>
  <si>
    <t>2553 (2010)</t>
  </si>
  <si>
    <t>2554 (2011)</t>
  </si>
  <si>
    <t>Year</t>
  </si>
  <si>
    <t>ปี</t>
  </si>
  <si>
    <t>รวม</t>
  </si>
  <si>
    <t>ชาย</t>
  </si>
  <si>
    <t>หญิง</t>
  </si>
  <si>
    <t>Total</t>
  </si>
  <si>
    <t>Male</t>
  </si>
  <si>
    <t>Female</t>
  </si>
  <si>
    <t>ครู  Teachers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</si>
  <si>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</si>
  <si>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</si>
  <si>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</si>
  <si>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</si>
  <si>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</si>
  <si>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</si>
  <si>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</si>
  <si>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</si>
  <si>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</si>
  <si>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>-</t>
  </si>
  <si>
    <t xml:space="preserve">  Lower than Diploma</t>
  </si>
  <si>
    <t>นักเรียน  Students</t>
  </si>
  <si>
    <t>ระดับการศึกษา</t>
  </si>
  <si>
    <t>Level of education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</si>
  <si>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</si>
  <si>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</si>
  <si>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</si>
  <si>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</si>
  <si>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</si>
  <si>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</si>
  <si>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</si>
  <si>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</si>
  <si>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 xml:space="preserve">     ที่มา : สำนักงานเขตพื้นที่การศึกษาประถมศึกษาพัทลุง เขต 1 เขต 2</t>
  </si>
  <si>
    <t xml:space="preserve"> Source :  Phatthalung  Primary Educational Service Area Office,Area 1 Area 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</si>
</sst>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187" fontId="3" fillId="0" borderId="12" xfId="0" applyNumberFormat="1" applyFont="1" applyBorder="1"/>
    <xf numFmtId="187" fontId="3" fillId="0" borderId="0" xfId="0" applyNumberFormat="1" applyFont="1"/>
    <xf numFmtId="0" fontId="4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187" fontId="3" fillId="0" borderId="12" xfId="1" applyNumberFormat="1" applyFont="1" applyBorder="1"/>
    <xf numFmtId="0" fontId="3" fillId="0" borderId="0" xfId="0" applyFont="1" applyAlignment="1"/>
    <xf numFmtId="0" fontId="3" fillId="0" borderId="5" xfId="0" applyFont="1" applyBorder="1" applyAlignment="1"/>
    <xf numFmtId="187" fontId="3" fillId="0" borderId="7" xfId="1" applyNumberFormat="1" applyFont="1" applyBorder="1"/>
    <xf numFmtId="187" fontId="3" fillId="0" borderId="7" xfId="1" applyNumberFormat="1" applyFont="1" applyBorder="1" applyAlignment="1">
      <alignment horizontal="right"/>
    </xf>
    <xf numFmtId="0" fontId="3" fillId="0" borderId="7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187" fontId="3" fillId="0" borderId="12" xfId="1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12" xfId="0" applyFont="1" applyBorder="1"/>
    <xf numFmtId="0" fontId="3" fillId="0" borderId="9" xfId="0" applyFont="1" applyBorder="1"/>
    <xf numFmtId="0" fontId="5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/>
    <xf numFmtId="0" fontId="5" fillId="0" borderId="0" xfId="0" applyFont="1" applyBorder="1"/>
    <xf numFmtId="0" fontId="6" fillId="0" borderId="0" xfId="0" applyFont="1" applyAlignment="1">
      <alignment horizontal="left"/>
    </xf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210675" y="6000750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10</xdr:col>
      <xdr:colOff>1314450</xdr:colOff>
      <xdr:row>20</xdr:row>
      <xdr:rowOff>200025</xdr:rowOff>
    </xdr:from>
    <xdr:to>
      <xdr:col>10</xdr:col>
      <xdr:colOff>1743075</xdr:colOff>
      <xdr:row>21</xdr:row>
      <xdr:rowOff>209550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5172075" y="620077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20</xdr:row>
      <xdr:rowOff>200025</xdr:rowOff>
    </xdr:from>
    <xdr:to>
      <xdr:col>10</xdr:col>
      <xdr:colOff>1743075</xdr:colOff>
      <xdr:row>21</xdr:row>
      <xdr:rowOff>209550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5172075" y="620077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4</xdr:col>
      <xdr:colOff>1314450</xdr:colOff>
      <xdr:row>20</xdr:row>
      <xdr:rowOff>200025</xdr:rowOff>
    </xdr:from>
    <xdr:to>
      <xdr:col>4</xdr:col>
      <xdr:colOff>1743075</xdr:colOff>
      <xdr:row>21</xdr:row>
      <xdr:rowOff>209550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2105025" y="620077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4</xdr:col>
      <xdr:colOff>1314450</xdr:colOff>
      <xdr:row>20</xdr:row>
      <xdr:rowOff>200025</xdr:rowOff>
    </xdr:from>
    <xdr:to>
      <xdr:col>4</xdr:col>
      <xdr:colOff>1743075</xdr:colOff>
      <xdr:row>21</xdr:row>
      <xdr:rowOff>209550</xdr:rowOff>
    </xdr:to>
    <xdr:sp macro="" textlink="">
      <xdr:nvSpPr>
        <xdr:cNvPr id="6" name="Text Box 16"/>
        <xdr:cNvSpPr txBox="1">
          <a:spLocks noChangeArrowheads="1"/>
        </xdr:cNvSpPr>
      </xdr:nvSpPr>
      <xdr:spPr bwMode="auto">
        <a:xfrm>
          <a:off x="2105025" y="620077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showGridLines="0" tabSelected="1" zoomScaleNormal="100" workbookViewId="0">
      <selection activeCell="H23" sqref="H23"/>
    </sheetView>
  </sheetViews>
  <sheetFormatPr defaultRowHeight="18.75"/>
  <cols>
    <col min="1" max="1" width="0.85546875" style="5" customWidth="1"/>
    <col min="2" max="2" width="8.7109375" style="5" customWidth="1"/>
    <col min="3" max="3" width="6.28515625" style="5" customWidth="1"/>
    <col min="4" max="4" width="8.140625" style="5" customWidth="1"/>
    <col min="5" max="5" width="7.5703125" style="5" bestFit="1" customWidth="1"/>
    <col min="6" max="6" width="8.140625" style="5" customWidth="1"/>
    <col min="7" max="19" width="7.5703125" style="5" bestFit="1" customWidth="1"/>
    <col min="20" max="20" width="18.28515625" style="4" customWidth="1"/>
    <col min="21" max="21" width="2.28515625" style="5" customWidth="1"/>
    <col min="22" max="22" width="4.140625" style="5" customWidth="1"/>
    <col min="23" max="16384" width="9.140625" style="5"/>
  </cols>
  <sheetData>
    <row r="1" spans="1:20" s="1" customFormat="1" ht="22.5" customHeight="1">
      <c r="B1" s="1" t="s">
        <v>0</v>
      </c>
      <c r="C1" s="2">
        <v>5.4</v>
      </c>
      <c r="D1" s="1" t="s">
        <v>1</v>
      </c>
      <c r="T1" s="3"/>
    </row>
    <row r="2" spans="1:20" s="1" customFormat="1" ht="22.5" customHeight="1">
      <c r="B2" s="1" t="s">
        <v>2</v>
      </c>
      <c r="C2" s="2">
        <v>5.4</v>
      </c>
      <c r="D2" s="1" t="s">
        <v>3</v>
      </c>
      <c r="T2" s="3"/>
    </row>
    <row r="3" spans="1:20" ht="6" customHeight="1">
      <c r="A3" s="4"/>
      <c r="B3" s="4"/>
      <c r="C3" s="4"/>
      <c r="D3" s="4"/>
      <c r="E3" s="4"/>
      <c r="F3" s="4"/>
      <c r="G3" s="4"/>
    </row>
    <row r="4" spans="1:20" ht="21" customHeight="1">
      <c r="A4" s="6"/>
      <c r="B4" s="6"/>
      <c r="C4" s="6"/>
      <c r="D4" s="6"/>
      <c r="E4" s="7" t="s">
        <v>4</v>
      </c>
      <c r="F4" s="8"/>
      <c r="G4" s="8"/>
      <c r="H4" s="7" t="s">
        <v>5</v>
      </c>
      <c r="I4" s="8"/>
      <c r="J4" s="8"/>
      <c r="K4" s="7" t="s">
        <v>6</v>
      </c>
      <c r="L4" s="8"/>
      <c r="M4" s="8"/>
      <c r="N4" s="9" t="s">
        <v>7</v>
      </c>
      <c r="O4" s="10"/>
      <c r="P4" s="10"/>
      <c r="Q4" s="9" t="s">
        <v>8</v>
      </c>
      <c r="R4" s="10"/>
      <c r="S4" s="10"/>
      <c r="T4" s="11" t="s">
        <v>9</v>
      </c>
    </row>
    <row r="5" spans="1:20" ht="21" customHeight="1">
      <c r="A5" s="12" t="s">
        <v>10</v>
      </c>
      <c r="B5" s="12"/>
      <c r="C5" s="12"/>
      <c r="D5" s="13"/>
      <c r="E5" s="14" t="s">
        <v>11</v>
      </c>
      <c r="F5" s="14" t="s">
        <v>12</v>
      </c>
      <c r="G5" s="15" t="s">
        <v>13</v>
      </c>
      <c r="H5" s="14" t="s">
        <v>11</v>
      </c>
      <c r="I5" s="14" t="s">
        <v>12</v>
      </c>
      <c r="J5" s="15" t="s">
        <v>13</v>
      </c>
      <c r="K5" s="14" t="s">
        <v>11</v>
      </c>
      <c r="L5" s="14" t="s">
        <v>12</v>
      </c>
      <c r="M5" s="15" t="s">
        <v>13</v>
      </c>
      <c r="N5" s="14" t="s">
        <v>11</v>
      </c>
      <c r="O5" s="14" t="s">
        <v>12</v>
      </c>
      <c r="P5" s="15" t="s">
        <v>13</v>
      </c>
      <c r="Q5" s="14" t="s">
        <v>11</v>
      </c>
      <c r="R5" s="14" t="s">
        <v>12</v>
      </c>
      <c r="S5" s="15" t="s">
        <v>13</v>
      </c>
      <c r="T5" s="16"/>
    </row>
    <row r="6" spans="1:20" ht="21" customHeight="1">
      <c r="A6" s="17"/>
      <c r="B6" s="17"/>
      <c r="C6" s="17"/>
      <c r="D6" s="17"/>
      <c r="E6" s="18" t="s">
        <v>14</v>
      </c>
      <c r="F6" s="18" t="s">
        <v>15</v>
      </c>
      <c r="G6" s="19" t="s">
        <v>16</v>
      </c>
      <c r="H6" s="18" t="s">
        <v>14</v>
      </c>
      <c r="I6" s="18" t="s">
        <v>15</v>
      </c>
      <c r="J6" s="19" t="s">
        <v>16</v>
      </c>
      <c r="K6" s="18" t="s">
        <v>14</v>
      </c>
      <c r="L6" s="18" t="s">
        <v>15</v>
      </c>
      <c r="M6" s="19" t="s">
        <v>16</v>
      </c>
      <c r="N6" s="18" t="s">
        <v>14</v>
      </c>
      <c r="O6" s="18" t="s">
        <v>15</v>
      </c>
      <c r="P6" s="19" t="s">
        <v>16</v>
      </c>
      <c r="Q6" s="18" t="s">
        <v>14</v>
      </c>
      <c r="R6" s="18" t="s">
        <v>15</v>
      </c>
      <c r="S6" s="19" t="s">
        <v>16</v>
      </c>
      <c r="T6" s="20"/>
    </row>
    <row r="7" spans="1:20" ht="30.75" customHeight="1">
      <c r="E7" s="21" t="s">
        <v>17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3"/>
      <c r="Q7" s="22"/>
      <c r="R7" s="22"/>
      <c r="S7" s="23"/>
      <c r="T7" s="24"/>
    </row>
    <row r="8" spans="1:20" ht="28.5" customHeight="1">
      <c r="A8" s="25" t="s">
        <v>18</v>
      </c>
      <c r="B8" s="25"/>
      <c r="C8" s="25"/>
      <c r="D8" s="26"/>
      <c r="E8" s="27">
        <f t="shared" ref="E8:P8" si="0">SUM(E9:E12)</f>
        <v>5521</v>
      </c>
      <c r="F8" s="27">
        <f t="shared" si="0"/>
        <v>2038</v>
      </c>
      <c r="G8" s="28">
        <f t="shared" si="0"/>
        <v>3483</v>
      </c>
      <c r="H8" s="27">
        <f t="shared" si="0"/>
        <v>5184</v>
      </c>
      <c r="I8" s="27">
        <f t="shared" si="0"/>
        <v>1770</v>
      </c>
      <c r="J8" s="28">
        <f t="shared" si="0"/>
        <v>3414</v>
      </c>
      <c r="K8" s="27">
        <f t="shared" si="0"/>
        <v>5286</v>
      </c>
      <c r="L8" s="27">
        <f t="shared" si="0"/>
        <v>1778</v>
      </c>
      <c r="M8" s="28">
        <f t="shared" si="0"/>
        <v>3508</v>
      </c>
      <c r="N8" s="27">
        <f t="shared" si="0"/>
        <v>5354</v>
      </c>
      <c r="O8" s="27">
        <f t="shared" si="0"/>
        <v>1833</v>
      </c>
      <c r="P8" s="28">
        <f t="shared" si="0"/>
        <v>3521</v>
      </c>
      <c r="Q8" s="27">
        <f>SUM(Q9:Q12)</f>
        <v>3967</v>
      </c>
      <c r="R8" s="27">
        <f>SUM(R9:R12)</f>
        <v>1358</v>
      </c>
      <c r="S8" s="28">
        <f>SUM(S9:S12)</f>
        <v>2609</v>
      </c>
      <c r="T8" s="29" t="s">
        <v>19</v>
      </c>
    </row>
    <row r="9" spans="1:20" ht="28.5" customHeight="1">
      <c r="A9" s="30"/>
      <c r="B9" s="30" t="s">
        <v>20</v>
      </c>
      <c r="C9" s="30"/>
      <c r="D9" s="30"/>
      <c r="E9" s="31">
        <f>SUM(F9:G9)</f>
        <v>464</v>
      </c>
      <c r="F9" s="31">
        <v>264</v>
      </c>
      <c r="G9" s="31">
        <v>200</v>
      </c>
      <c r="H9" s="31">
        <f>SUM(I9:J9)</f>
        <v>550</v>
      </c>
      <c r="I9" s="31">
        <v>318</v>
      </c>
      <c r="J9" s="31">
        <v>232</v>
      </c>
      <c r="K9" s="31">
        <f>SUM(L9:M9)</f>
        <v>544</v>
      </c>
      <c r="L9" s="31">
        <v>250</v>
      </c>
      <c r="M9" s="31">
        <v>294</v>
      </c>
      <c r="N9" s="31">
        <f>SUM(O9:P9)</f>
        <v>574</v>
      </c>
      <c r="O9" s="31">
        <v>271</v>
      </c>
      <c r="P9" s="31">
        <f>117+186</f>
        <v>303</v>
      </c>
      <c r="Q9" s="31">
        <f>SUM(R9:S9)</f>
        <v>453</v>
      </c>
      <c r="R9" s="31">
        <f>SUM(121+120)</f>
        <v>241</v>
      </c>
      <c r="S9" s="31">
        <f>SUM(127+85)</f>
        <v>212</v>
      </c>
      <c r="T9" s="24" t="s">
        <v>21</v>
      </c>
    </row>
    <row r="10" spans="1:20" ht="28.5" customHeight="1">
      <c r="A10" s="32"/>
      <c r="B10" s="32" t="s">
        <v>22</v>
      </c>
      <c r="C10" s="32"/>
      <c r="D10" s="33"/>
      <c r="E10" s="31">
        <f>SUM(F10:G10)</f>
        <v>4688</v>
      </c>
      <c r="F10" s="34">
        <v>1628</v>
      </c>
      <c r="G10" s="31">
        <v>3060</v>
      </c>
      <c r="H10" s="31">
        <f>SUM(I10:J10)</f>
        <v>4447</v>
      </c>
      <c r="I10" s="34">
        <v>1382</v>
      </c>
      <c r="J10" s="31">
        <v>3065</v>
      </c>
      <c r="K10" s="31">
        <f>SUM(L10:M10)</f>
        <v>4522</v>
      </c>
      <c r="L10" s="34">
        <v>1418</v>
      </c>
      <c r="M10" s="31">
        <v>3104</v>
      </c>
      <c r="N10" s="31">
        <f>SUM(O10:P10)</f>
        <v>4478</v>
      </c>
      <c r="O10" s="34">
        <v>1400</v>
      </c>
      <c r="P10" s="31">
        <v>3078</v>
      </c>
      <c r="Q10" s="31">
        <f>SUM(R10:S10)</f>
        <v>3326</v>
      </c>
      <c r="R10" s="31">
        <f>SUM(524+492)</f>
        <v>1016</v>
      </c>
      <c r="S10" s="31">
        <f>SUM(1228+1082)</f>
        <v>2310</v>
      </c>
      <c r="T10" s="24" t="s">
        <v>23</v>
      </c>
    </row>
    <row r="11" spans="1:20" ht="28.5" customHeight="1">
      <c r="A11" s="30"/>
      <c r="B11" s="30" t="s">
        <v>24</v>
      </c>
      <c r="C11" s="30"/>
      <c r="D11" s="30"/>
      <c r="E11" s="31">
        <f>SUM(F11:G11)</f>
        <v>303</v>
      </c>
      <c r="F11" s="34">
        <v>135</v>
      </c>
      <c r="G11" s="31">
        <v>168</v>
      </c>
      <c r="H11" s="31">
        <f>SUM(I11:J11)</f>
        <v>172</v>
      </c>
      <c r="I11" s="34">
        <v>70</v>
      </c>
      <c r="J11" s="31">
        <v>102</v>
      </c>
      <c r="K11" s="31">
        <f>SUM(L11:M11)</f>
        <v>186</v>
      </c>
      <c r="L11" s="34">
        <v>93</v>
      </c>
      <c r="M11" s="31">
        <v>93</v>
      </c>
      <c r="N11" s="31">
        <f>SUM(O11:P11)</f>
        <v>223</v>
      </c>
      <c r="O11" s="34">
        <f>42+66</f>
        <v>108</v>
      </c>
      <c r="P11" s="31">
        <f>35+80</f>
        <v>115</v>
      </c>
      <c r="Q11" s="31">
        <f>SUM(R11:S11)</f>
        <v>181</v>
      </c>
      <c r="R11" s="31">
        <f>SUM(44+52)</f>
        <v>96</v>
      </c>
      <c r="S11" s="31">
        <f>SUM(46+39)</f>
        <v>85</v>
      </c>
      <c r="T11" s="24" t="s">
        <v>25</v>
      </c>
    </row>
    <row r="12" spans="1:20" ht="28.5" customHeight="1">
      <c r="A12" s="30"/>
      <c r="B12" s="30" t="s">
        <v>26</v>
      </c>
      <c r="C12" s="30"/>
      <c r="D12" s="30"/>
      <c r="E12" s="31">
        <f>SUM(F12:G12)</f>
        <v>66</v>
      </c>
      <c r="F12" s="34">
        <v>11</v>
      </c>
      <c r="G12" s="31">
        <v>55</v>
      </c>
      <c r="H12" s="31">
        <f>SUM(I12:J12)</f>
        <v>15</v>
      </c>
      <c r="I12" s="35" t="s">
        <v>27</v>
      </c>
      <c r="J12" s="31">
        <v>15</v>
      </c>
      <c r="K12" s="31">
        <f>SUM(L12:M12)</f>
        <v>34</v>
      </c>
      <c r="L12" s="34">
        <v>17</v>
      </c>
      <c r="M12" s="31">
        <v>17</v>
      </c>
      <c r="N12" s="31">
        <f>SUM(O12:P12)</f>
        <v>79</v>
      </c>
      <c r="O12" s="34">
        <v>54</v>
      </c>
      <c r="P12" s="31">
        <v>25</v>
      </c>
      <c r="Q12" s="31">
        <f>SUM(R12:S12)</f>
        <v>7</v>
      </c>
      <c r="R12" s="31">
        <f>SUM(5)</f>
        <v>5</v>
      </c>
      <c r="S12" s="31">
        <f>SUM(2)</f>
        <v>2</v>
      </c>
      <c r="T12" s="24" t="s">
        <v>28</v>
      </c>
    </row>
    <row r="13" spans="1:20" ht="30.75" customHeight="1">
      <c r="E13" s="36" t="s">
        <v>29</v>
      </c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8"/>
      <c r="Q13" s="37"/>
      <c r="R13" s="37"/>
      <c r="S13" s="38"/>
      <c r="T13" s="24"/>
    </row>
    <row r="14" spans="1:20" ht="28.5" customHeight="1">
      <c r="A14" s="25" t="s">
        <v>30</v>
      </c>
      <c r="B14" s="25"/>
      <c r="C14" s="25"/>
      <c r="D14" s="26"/>
      <c r="E14" s="27">
        <f t="shared" ref="E14:P14" si="1">SUM(E15:E18)</f>
        <v>90507</v>
      </c>
      <c r="F14" s="27">
        <f t="shared" si="1"/>
        <v>45376</v>
      </c>
      <c r="G14" s="28">
        <f t="shared" si="1"/>
        <v>45131</v>
      </c>
      <c r="H14" s="27">
        <f t="shared" si="1"/>
        <v>86559</v>
      </c>
      <c r="I14" s="27">
        <f t="shared" si="1"/>
        <v>43596</v>
      </c>
      <c r="J14" s="28">
        <f t="shared" si="1"/>
        <v>42963</v>
      </c>
      <c r="K14" s="27">
        <f t="shared" si="1"/>
        <v>84372</v>
      </c>
      <c r="L14" s="27">
        <f t="shared" si="1"/>
        <v>42105</v>
      </c>
      <c r="M14" s="28">
        <f t="shared" si="1"/>
        <v>42267</v>
      </c>
      <c r="N14" s="27">
        <f t="shared" si="1"/>
        <v>84027</v>
      </c>
      <c r="O14" s="27">
        <f t="shared" si="1"/>
        <v>41959</v>
      </c>
      <c r="P14" s="28">
        <f t="shared" si="1"/>
        <v>42068</v>
      </c>
      <c r="Q14" s="27">
        <f>SUM(Q15:Q18)</f>
        <v>60370</v>
      </c>
      <c r="R14" s="27">
        <f>SUM(R15:R18)</f>
        <v>31309</v>
      </c>
      <c r="S14" s="28">
        <f>SUM(S15:S18)</f>
        <v>29061</v>
      </c>
      <c r="T14" s="29" t="s">
        <v>31</v>
      </c>
    </row>
    <row r="15" spans="1:20" ht="28.5" customHeight="1">
      <c r="B15" s="5" t="s">
        <v>32</v>
      </c>
      <c r="E15" s="31">
        <v>10347</v>
      </c>
      <c r="F15" s="39">
        <v>15646</v>
      </c>
      <c r="G15" s="39">
        <v>17530</v>
      </c>
      <c r="H15" s="31">
        <v>9422</v>
      </c>
      <c r="I15" s="39">
        <v>15033</v>
      </c>
      <c r="J15" s="39">
        <v>16526</v>
      </c>
      <c r="K15" s="31">
        <f>SUM(L15:M15)</f>
        <v>9695</v>
      </c>
      <c r="L15" s="31">
        <v>3685</v>
      </c>
      <c r="M15" s="31">
        <v>6010</v>
      </c>
      <c r="N15" s="31">
        <f>SUM(O15:P15)</f>
        <v>10054</v>
      </c>
      <c r="O15" s="31">
        <v>3864</v>
      </c>
      <c r="P15" s="31">
        <v>6190</v>
      </c>
      <c r="Q15" s="31">
        <f>SUM(R15:S15)</f>
        <v>1656</v>
      </c>
      <c r="R15" s="31">
        <f>SUM(42+682)</f>
        <v>724</v>
      </c>
      <c r="S15" s="31">
        <f>SUM(74+858)</f>
        <v>932</v>
      </c>
      <c r="T15" s="24" t="s">
        <v>33</v>
      </c>
    </row>
    <row r="16" spans="1:20" ht="28.5" customHeight="1">
      <c r="B16" s="5" t="s">
        <v>34</v>
      </c>
      <c r="E16" s="31">
        <v>22829</v>
      </c>
      <c r="F16" s="39"/>
      <c r="G16" s="39"/>
      <c r="H16" s="31">
        <v>22137</v>
      </c>
      <c r="I16" s="39"/>
      <c r="J16" s="39"/>
      <c r="K16" s="31">
        <f>SUM(L16:M16)</f>
        <v>21431</v>
      </c>
      <c r="L16" s="34">
        <v>10934</v>
      </c>
      <c r="M16" s="31">
        <v>10497</v>
      </c>
      <c r="N16" s="31">
        <f>SUM(O16:P16)</f>
        <v>21952</v>
      </c>
      <c r="O16" s="34">
        <v>11125</v>
      </c>
      <c r="P16" s="31">
        <v>10827</v>
      </c>
      <c r="Q16" s="31">
        <f>SUM(R16:S16)</f>
        <v>7491</v>
      </c>
      <c r="R16" s="31">
        <f>SUM(2164+1933)</f>
        <v>4097</v>
      </c>
      <c r="S16" s="31">
        <f>SUM(1608+1786)</f>
        <v>3394</v>
      </c>
      <c r="T16" s="40" t="s">
        <v>35</v>
      </c>
    </row>
    <row r="17" spans="1:20" ht="28.5" customHeight="1">
      <c r="B17" s="5" t="s">
        <v>36</v>
      </c>
      <c r="E17" s="31">
        <f>SUM(F17:G17)</f>
        <v>44173</v>
      </c>
      <c r="F17" s="34">
        <v>23006</v>
      </c>
      <c r="G17" s="31">
        <v>21167</v>
      </c>
      <c r="H17" s="31">
        <f>SUM(I17:J17)</f>
        <v>42229</v>
      </c>
      <c r="I17" s="34">
        <v>21953</v>
      </c>
      <c r="J17" s="31">
        <v>20276</v>
      </c>
      <c r="K17" s="31">
        <f>SUM(L17:M17)</f>
        <v>40377</v>
      </c>
      <c r="L17" s="34">
        <v>20894</v>
      </c>
      <c r="M17" s="31">
        <v>19483</v>
      </c>
      <c r="N17" s="31">
        <f>SUM(O17:P17)</f>
        <v>38697</v>
      </c>
      <c r="O17" s="34">
        <v>20110</v>
      </c>
      <c r="P17" s="31">
        <v>18587</v>
      </c>
      <c r="Q17" s="31">
        <f>SUM(R17:S17)</f>
        <v>38120</v>
      </c>
      <c r="R17" s="31">
        <f>SUM(10283+9449)</f>
        <v>19732</v>
      </c>
      <c r="S17" s="31">
        <f>SUM(9607+8781)</f>
        <v>18388</v>
      </c>
      <c r="T17" s="40" t="s">
        <v>37</v>
      </c>
    </row>
    <row r="18" spans="1:20" ht="28.5" customHeight="1">
      <c r="B18" s="5" t="s">
        <v>38</v>
      </c>
      <c r="E18" s="31">
        <f>SUM(F18:G18)</f>
        <v>13158</v>
      </c>
      <c r="F18" s="34">
        <v>6724</v>
      </c>
      <c r="G18" s="31">
        <v>6434</v>
      </c>
      <c r="H18" s="31">
        <f>SUM(I18:J18)</f>
        <v>12771</v>
      </c>
      <c r="I18" s="34">
        <v>6610</v>
      </c>
      <c r="J18" s="31">
        <v>6161</v>
      </c>
      <c r="K18" s="31">
        <f>SUM(L18:M18)</f>
        <v>12869</v>
      </c>
      <c r="L18" s="34">
        <v>6592</v>
      </c>
      <c r="M18" s="31">
        <v>6277</v>
      </c>
      <c r="N18" s="31">
        <f>SUM(O18:P18)</f>
        <v>13324</v>
      </c>
      <c r="O18" s="34">
        <v>6860</v>
      </c>
      <c r="P18" s="31">
        <v>6464</v>
      </c>
      <c r="Q18" s="31">
        <f>SUM(R18:S18)</f>
        <v>13103</v>
      </c>
      <c r="R18" s="31">
        <f>SUM(3567+3189)</f>
        <v>6756</v>
      </c>
      <c r="S18" s="31">
        <f>SUM(3365+2982)</f>
        <v>6347</v>
      </c>
      <c r="T18" s="40" t="s">
        <v>39</v>
      </c>
    </row>
    <row r="19" spans="1:20" ht="6" customHeight="1">
      <c r="E19" s="40"/>
      <c r="F19" s="40"/>
      <c r="G19" s="41"/>
      <c r="I19" s="40"/>
      <c r="J19" s="41"/>
      <c r="L19" s="40"/>
      <c r="M19" s="41"/>
      <c r="O19" s="40"/>
      <c r="P19" s="41"/>
      <c r="R19" s="40"/>
      <c r="S19" s="41"/>
      <c r="T19" s="42"/>
    </row>
    <row r="20" spans="1:20" ht="6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s="43" customFormat="1" ht="21" customHeight="1">
      <c r="E21" s="44" t="s">
        <v>40</v>
      </c>
      <c r="L21" s="45" t="s">
        <v>41</v>
      </c>
      <c r="T21" s="46"/>
    </row>
    <row r="22" spans="1:20">
      <c r="E22" s="45"/>
      <c r="L22" s="47"/>
      <c r="T22" s="5"/>
    </row>
  </sheetData>
  <mergeCells count="6">
    <mergeCell ref="N4:P4"/>
    <mergeCell ref="Q4:S4"/>
    <mergeCell ref="T4:T6"/>
    <mergeCell ref="A5:D5"/>
    <mergeCell ref="A8:D8"/>
    <mergeCell ref="A14:D14"/>
  </mergeCells>
  <pageMargins left="0.55118110236220474" right="0.35433070866141736" top="1.3779527559055118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2012-11-27T04:48:56Z</dcterms:created>
  <dcterms:modified xsi:type="dcterms:W3CDTF">2012-11-27T04:49:06Z</dcterms:modified>
</cp:coreProperties>
</file>