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5.2" sheetId="1" r:id="rId1"/>
  </sheets>
  <definedNames>
    <definedName name="_xlnm.Print_Area" localSheetId="0">'T-5.2'!$A$1:$S$17</definedName>
  </definedNames>
  <calcPr calcId="125725"/>
</workbook>
</file>

<file path=xl/calcChain.xml><?xml version="1.0" encoding="utf-8"?>
<calcChain xmlns="http://schemas.openxmlformats.org/spreadsheetml/2006/main">
  <c r="P13" i="1"/>
  <c r="O13"/>
  <c r="K13"/>
  <c r="N13" s="1"/>
  <c r="J13"/>
  <c r="I13"/>
  <c r="H13"/>
  <c r="E13"/>
  <c r="P12"/>
  <c r="O12"/>
  <c r="N12"/>
  <c r="K12"/>
  <c r="J12"/>
  <c r="I12"/>
  <c r="H12"/>
  <c r="E12"/>
  <c r="P11"/>
  <c r="O11"/>
  <c r="N11"/>
  <c r="K11"/>
  <c r="J11"/>
  <c r="I11"/>
  <c r="H11"/>
  <c r="E11"/>
  <c r="P10"/>
  <c r="O10"/>
  <c r="N10"/>
  <c r="K10"/>
  <c r="J10"/>
  <c r="I10"/>
  <c r="H10"/>
  <c r="E10"/>
  <c r="P9"/>
  <c r="O9"/>
  <c r="N9"/>
  <c r="K9"/>
  <c r="J9"/>
  <c r="I9"/>
  <c r="H9"/>
  <c r="E9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<sst xmlns="http://schemas.openxmlformats.org/spreadsheetml/2006/main" count="42" uniqueCount="20">
  <si>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</si>
  <si>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พ.ศ. 2549 -2553</t>
  </si>
  <si>
    <t>TABLE</t>
  </si>
  <si>
    <t>NUMBER OF BIRTHS AND DEATHS BY SEX : 2006 - 2010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</si>
  <si>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</si>
  <si>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</si>
  <si>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</si>
  <si>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</si>
  <si>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</si>
  <si>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</si>
  <si>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</si>
  <si>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</si>
  <si>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</si>
  <si>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</si>
  <si>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</si>
  <si>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</si>
  <si>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</si>
  <si>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</si>
  <si>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สำนักงานสาธารณสุขจังหวัดพัทลุง</t>
  </si>
  <si>
    <t xml:space="preserve"> Source:   Phatthalung  Provincial Health Office 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</si>
</sst>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_);_(* \(#,##0.0\);_(* &quot;-&quot;_);_(@_)"/>
    <numFmt numFmtId="189" formatCode="_(* #,##0_);_(* \(#,##0\);_(* &quot;-&quot;_);_(@_)"/>
    <numFmt numFmtId="190" formatCode="#,##0_ ;\-#,##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14" xfId="1" applyNumberFormat="1" applyFont="1" applyBorder="1"/>
    <xf numFmtId="187" fontId="3" fillId="0" borderId="12" xfId="1" applyNumberFormat="1" applyFont="1" applyBorder="1"/>
    <xf numFmtId="187" fontId="3" fillId="0" borderId="8" xfId="1" applyNumberFormat="1" applyFont="1" applyBorder="1"/>
    <xf numFmtId="188" fontId="3" fillId="0" borderId="7" xfId="1" applyNumberFormat="1" applyFont="1" applyBorder="1" applyAlignment="1">
      <alignment horizontal="right"/>
    </xf>
    <xf numFmtId="189" fontId="3" fillId="0" borderId="14" xfId="1" applyNumberFormat="1" applyFont="1" applyBorder="1"/>
    <xf numFmtId="190" fontId="3" fillId="0" borderId="14" xfId="1" applyNumberFormat="1" applyFont="1" applyBorder="1"/>
    <xf numFmtId="41" fontId="3" fillId="0" borderId="14" xfId="1" applyNumberFormat="1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9" xfId="0" applyFont="1" applyBorder="1"/>
    <xf numFmtId="0" fontId="4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58175" y="4152900"/>
          <a:ext cx="156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showGridLines="0" tabSelected="1" zoomScaleNormal="100" workbookViewId="0">
      <selection activeCell="Q13" sqref="Q13"/>
    </sheetView>
  </sheetViews>
  <sheetFormatPr defaultRowHeight="18.75"/>
  <cols>
    <col min="1" max="1" width="0.85546875" style="5" customWidth="1"/>
    <col min="2" max="2" width="7.85546875" style="5" customWidth="1"/>
    <col min="3" max="3" width="5.140625" style="5" customWidth="1"/>
    <col min="4" max="4" width="8.7109375" style="5" customWidth="1"/>
    <col min="5" max="7" width="8.85546875" style="5" customWidth="1"/>
    <col min="8" max="16" width="8.7109375" style="5" customWidth="1"/>
    <col min="17" max="17" width="19.7109375" style="4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4" customHeight="1">
      <c r="B1" s="1" t="s">
        <v>0</v>
      </c>
      <c r="C1" s="2">
        <v>5.2</v>
      </c>
      <c r="D1" s="1" t="s">
        <v>1</v>
      </c>
      <c r="Q1" s="3"/>
    </row>
    <row r="2" spans="1:17" s="1" customFormat="1" ht="24" customHeight="1">
      <c r="B2" s="1" t="s">
        <v>2</v>
      </c>
      <c r="C2" s="2">
        <v>5.2</v>
      </c>
      <c r="D2" s="1" t="s">
        <v>3</v>
      </c>
      <c r="Q2" s="3"/>
    </row>
    <row r="3" spans="1:17" ht="12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ht="22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 ht="22.5" customHeight="1">
      <c r="A5" s="4"/>
      <c r="B5" s="4"/>
      <c r="C5" s="4"/>
      <c r="D5" s="4"/>
      <c r="E5" s="11"/>
      <c r="F5" s="12" t="s">
        <v>7</v>
      </c>
      <c r="G5" s="13"/>
      <c r="H5" s="14"/>
      <c r="I5" s="15" t="s">
        <v>8</v>
      </c>
      <c r="J5" s="16"/>
      <c r="K5" s="11"/>
      <c r="L5" s="12" t="s">
        <v>7</v>
      </c>
      <c r="M5" s="13"/>
      <c r="N5" s="14"/>
      <c r="O5" s="15" t="s">
        <v>8</v>
      </c>
      <c r="P5" s="17"/>
      <c r="Q5" s="18"/>
    </row>
    <row r="6" spans="1:17" ht="22.5" customHeight="1">
      <c r="A6" s="19" t="s">
        <v>9</v>
      </c>
      <c r="B6" s="19"/>
      <c r="C6" s="19"/>
      <c r="D6" s="19"/>
      <c r="E6" s="20"/>
      <c r="F6" s="21" t="s">
        <v>10</v>
      </c>
      <c r="G6" s="22"/>
      <c r="H6" s="21"/>
      <c r="I6" s="23" t="s">
        <v>11</v>
      </c>
      <c r="J6" s="24"/>
      <c r="K6" s="20"/>
      <c r="L6" s="21" t="s">
        <v>10</v>
      </c>
      <c r="M6" s="22"/>
      <c r="N6" s="21"/>
      <c r="O6" s="23" t="s">
        <v>11</v>
      </c>
      <c r="P6" s="25"/>
      <c r="Q6" s="18"/>
    </row>
    <row r="7" spans="1:17" ht="22.5" customHeight="1">
      <c r="A7" s="19"/>
      <c r="B7" s="19"/>
      <c r="C7" s="19"/>
      <c r="D7" s="26"/>
      <c r="E7" s="27" t="s">
        <v>12</v>
      </c>
      <c r="F7" s="27" t="s">
        <v>13</v>
      </c>
      <c r="G7" s="28" t="s">
        <v>14</v>
      </c>
      <c r="H7" s="27" t="s">
        <v>12</v>
      </c>
      <c r="I7" s="27" t="s">
        <v>13</v>
      </c>
      <c r="J7" s="28" t="s">
        <v>14</v>
      </c>
      <c r="K7" s="27" t="s">
        <v>12</v>
      </c>
      <c r="L7" s="27" t="s">
        <v>13</v>
      </c>
      <c r="M7" s="28" t="s">
        <v>14</v>
      </c>
      <c r="N7" s="27" t="s">
        <v>12</v>
      </c>
      <c r="O7" s="27" t="s">
        <v>13</v>
      </c>
      <c r="P7" s="27" t="s">
        <v>14</v>
      </c>
      <c r="Q7" s="18"/>
    </row>
    <row r="8" spans="1:17" ht="22.5" customHeight="1">
      <c r="A8" s="29"/>
      <c r="B8" s="29"/>
      <c r="C8" s="29"/>
      <c r="D8" s="29"/>
      <c r="E8" s="23" t="s">
        <v>15</v>
      </c>
      <c r="F8" s="23" t="s">
        <v>16</v>
      </c>
      <c r="G8" s="30" t="s">
        <v>17</v>
      </c>
      <c r="H8" s="23" t="s">
        <v>15</v>
      </c>
      <c r="I8" s="23" t="s">
        <v>16</v>
      </c>
      <c r="J8" s="30" t="s">
        <v>17</v>
      </c>
      <c r="K8" s="23" t="s">
        <v>15</v>
      </c>
      <c r="L8" s="23" t="s">
        <v>16</v>
      </c>
      <c r="M8" s="30" t="s">
        <v>17</v>
      </c>
      <c r="N8" s="23" t="s">
        <v>15</v>
      </c>
      <c r="O8" s="23" t="s">
        <v>16</v>
      </c>
      <c r="P8" s="23" t="s">
        <v>17</v>
      </c>
      <c r="Q8" s="31"/>
    </row>
    <row r="9" spans="1:17" ht="28.5" customHeight="1">
      <c r="A9" s="32">
        <v>2549</v>
      </c>
      <c r="B9" s="32"/>
      <c r="C9" s="32"/>
      <c r="D9" s="26"/>
      <c r="E9" s="33">
        <f>SUM(F9:G9)</f>
        <v>5763</v>
      </c>
      <c r="F9" s="34">
        <v>2924</v>
      </c>
      <c r="G9" s="35">
        <v>2839</v>
      </c>
      <c r="H9" s="36">
        <f>SUM(E9/503321)*1000</f>
        <v>11.449949435847104</v>
      </c>
      <c r="I9" s="36">
        <f>SUM(F9/247126)*1000</f>
        <v>11.832020912409055</v>
      </c>
      <c r="J9" s="36">
        <f>SUM(G9/256195)*1000</f>
        <v>11.081402837682235</v>
      </c>
      <c r="K9" s="33">
        <f>SUM(L9:M9)</f>
        <v>2863</v>
      </c>
      <c r="L9" s="34">
        <v>1628</v>
      </c>
      <c r="M9" s="35">
        <v>1235</v>
      </c>
      <c r="N9" s="36">
        <f>SUM(K9/503321)*1000</f>
        <v>5.6882188503956721</v>
      </c>
      <c r="O9" s="36">
        <f>SUM(L9/247126)*1000</f>
        <v>6.5877325736668739</v>
      </c>
      <c r="P9" s="36">
        <f>SUM(M9/256195)*1000</f>
        <v>4.8205468490798022</v>
      </c>
      <c r="Q9" s="15">
        <v>2006</v>
      </c>
    </row>
    <row r="10" spans="1:17" ht="28.5" customHeight="1">
      <c r="A10" s="32">
        <v>2550</v>
      </c>
      <c r="B10" s="32"/>
      <c r="C10" s="32"/>
      <c r="D10" s="26"/>
      <c r="E10" s="37">
        <f>SUM(F10:G10)</f>
        <v>5968</v>
      </c>
      <c r="F10" s="37">
        <v>3045</v>
      </c>
      <c r="G10" s="37">
        <v>2923</v>
      </c>
      <c r="H10" s="36">
        <f>SUM(E10/502563)*1000</f>
        <v>11.875128093393267</v>
      </c>
      <c r="I10" s="36">
        <f>SUM(F10/246777)*1000</f>
        <v>12.339075359535126</v>
      </c>
      <c r="J10" s="36">
        <f>SUM(G10/255786)*1000</f>
        <v>11.427521443706848</v>
      </c>
      <c r="K10" s="37">
        <f>SUM(L10:M10)</f>
        <v>2813</v>
      </c>
      <c r="L10" s="37">
        <v>1614</v>
      </c>
      <c r="M10" s="38">
        <v>1199</v>
      </c>
      <c r="N10" s="36">
        <f>SUM(K10/502563)*1000</f>
        <v>5.5973081981761483</v>
      </c>
      <c r="O10" s="36">
        <f>SUM(L10/246777)*1000</f>
        <v>6.5403177767782248</v>
      </c>
      <c r="P10" s="36">
        <f>SUM(M10/255786)*1000</f>
        <v>4.6875122172441026</v>
      </c>
      <c r="Q10" s="15">
        <v>2007</v>
      </c>
    </row>
    <row r="11" spans="1:17" ht="28.5" customHeight="1">
      <c r="A11" s="32">
        <v>2551</v>
      </c>
      <c r="B11" s="32"/>
      <c r="C11" s="32"/>
      <c r="D11" s="26"/>
      <c r="E11" s="38">
        <f>SUM(F11:G11)</f>
        <v>6036</v>
      </c>
      <c r="F11" s="38">
        <v>3086</v>
      </c>
      <c r="G11" s="38">
        <v>2950</v>
      </c>
      <c r="H11" s="36">
        <f>SUM(E11/505129)*1000</f>
        <v>11.949422820705207</v>
      </c>
      <c r="I11" s="36">
        <f>SUM(F11/247998)*1000</f>
        <v>12.443648739102736</v>
      </c>
      <c r="J11" s="36">
        <f>SUM(G11/257131)*1000</f>
        <v>11.472751243529563</v>
      </c>
      <c r="K11" s="38">
        <f>SUM(L11:M11)</f>
        <v>2955</v>
      </c>
      <c r="L11" s="38">
        <v>1660</v>
      </c>
      <c r="M11" s="38">
        <v>1295</v>
      </c>
      <c r="N11" s="36">
        <f>SUM(K11/505129)*1000</f>
        <v>5.8499907944307301</v>
      </c>
      <c r="O11" s="36">
        <f>SUM(L11/247998)*1000</f>
        <v>6.6936023677610308</v>
      </c>
      <c r="P11" s="36">
        <f>SUM(M11/257131)*1000</f>
        <v>5.0363433424985704</v>
      </c>
      <c r="Q11" s="15">
        <v>2008</v>
      </c>
    </row>
    <row r="12" spans="1:17" ht="28.5" customHeight="1">
      <c r="A12" s="32">
        <v>2552</v>
      </c>
      <c r="B12" s="32"/>
      <c r="C12" s="32"/>
      <c r="D12" s="26"/>
      <c r="E12" s="38">
        <f>SUM(F12:G12)</f>
        <v>5859</v>
      </c>
      <c r="F12" s="38">
        <v>2949</v>
      </c>
      <c r="G12" s="38">
        <v>2910</v>
      </c>
      <c r="H12" s="36">
        <f>SUM(E12/507777)*1000</f>
        <v>11.53852970890765</v>
      </c>
      <c r="I12" s="36">
        <f>SUM(F12/249171)*1000</f>
        <v>11.835245674657163</v>
      </c>
      <c r="J12" s="36">
        <f>SUM(G12/258606)*1000</f>
        <v>11.252639149903715</v>
      </c>
      <c r="K12" s="38">
        <f>SUM(L12:M12)</f>
        <v>2896</v>
      </c>
      <c r="L12" s="38">
        <v>1660</v>
      </c>
      <c r="M12" s="38">
        <v>1236</v>
      </c>
      <c r="N12" s="36">
        <f>SUM(K12/507777)*1000</f>
        <v>5.7032910116054882</v>
      </c>
      <c r="O12" s="36">
        <f>SUM(L12/249171)*1000</f>
        <v>6.6620914953987418</v>
      </c>
      <c r="P12" s="36">
        <f>SUM(M12/258606)*1000</f>
        <v>4.7794714739797222</v>
      </c>
      <c r="Q12" s="15">
        <v>2009</v>
      </c>
    </row>
    <row r="13" spans="1:17" ht="28.5" customHeight="1">
      <c r="A13" s="32">
        <v>2553</v>
      </c>
      <c r="B13" s="32"/>
      <c r="C13" s="32"/>
      <c r="D13" s="26"/>
      <c r="E13" s="39">
        <f>SUM(F13:G13)</f>
        <v>5451</v>
      </c>
      <c r="F13" s="39">
        <v>2783</v>
      </c>
      <c r="G13" s="39">
        <v>2668</v>
      </c>
      <c r="H13" s="36">
        <f>SUM(E13/509534)*1000</f>
        <v>10.698010338858644</v>
      </c>
      <c r="I13" s="36">
        <f>SUM(F13/249791)*1000</f>
        <v>11.141314138619887</v>
      </c>
      <c r="J13" s="36">
        <f>SUM(G13/259743)*1000</f>
        <v>10.271691633653266</v>
      </c>
      <c r="K13" s="39">
        <f>SUM(L13:M13)</f>
        <v>3113</v>
      </c>
      <c r="L13" s="39">
        <v>1801</v>
      </c>
      <c r="M13" s="39">
        <v>1312</v>
      </c>
      <c r="N13" s="36">
        <f>SUM(K13/509534)*1000</f>
        <v>6.109503978144736</v>
      </c>
      <c r="O13" s="36">
        <f>SUM(L13/249791)*1000</f>
        <v>7.2100275830594374</v>
      </c>
      <c r="P13" s="36">
        <f>SUM(M13/259743)*1000</f>
        <v>5.0511467104022056</v>
      </c>
      <c r="Q13" s="15">
        <v>2010</v>
      </c>
    </row>
    <row r="14" spans="1:17" ht="6" customHeight="1">
      <c r="E14" s="40"/>
      <c r="F14" s="40"/>
      <c r="G14" s="40"/>
      <c r="H14" s="41"/>
      <c r="I14" s="41"/>
      <c r="J14" s="40"/>
      <c r="L14" s="41"/>
      <c r="M14" s="40"/>
      <c r="N14" s="41"/>
      <c r="O14" s="41"/>
      <c r="P14" s="41"/>
      <c r="Q14" s="42"/>
    </row>
    <row r="15" spans="1:17" ht="6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43" customFormat="1" ht="17.25">
      <c r="B16" s="44" t="s">
        <v>18</v>
      </c>
      <c r="Q16" s="45"/>
    </row>
    <row r="17" spans="2:17" s="43" customFormat="1" ht="17.25">
      <c r="B17" s="46" t="s">
        <v>19</v>
      </c>
      <c r="Q17" s="45"/>
    </row>
  </sheetData>
  <mergeCells count="10">
    <mergeCell ref="A10:D10"/>
    <mergeCell ref="A11:D11"/>
    <mergeCell ref="A12:D12"/>
    <mergeCell ref="A13:D13"/>
    <mergeCell ref="E4:J4"/>
    <mergeCell ref="K4:P4"/>
    <mergeCell ref="Q4:Q8"/>
    <mergeCell ref="A6:D6"/>
    <mergeCell ref="A7:D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2012-01-20T08:12:15Z</dcterms:created>
  <dcterms:modified xsi:type="dcterms:W3CDTF">2012-01-20T08:12:24Z</dcterms:modified>
</cp:coreProperties>
</file>