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3.2" sheetId="1" r:id="rId1"/>
  </sheets>
  <calcPr calcId="124519"/>
</workbook>
</file>

<file path=xl/calcChain.xml><?xml version="1.0" encoding="utf-8"?>
<calcChain xmlns="http://schemas.openxmlformats.org/spreadsheetml/2006/main">
  <c r="F8" i="1"/>
  <c r="G8"/>
  <c r="I8"/>
  <c r="J8"/>
  <c r="H9"/>
  <c r="H8" s="1"/>
  <c r="H10"/>
  <c r="H11"/>
  <c r="F13"/>
  <c r="F12" s="1"/>
  <c r="G13"/>
  <c r="G12" s="1"/>
  <c r="I13"/>
  <c r="J13"/>
  <c r="J12" s="1"/>
  <c r="H14"/>
  <c r="H13" s="1"/>
  <c r="H15"/>
  <c r="H16"/>
  <c r="H17"/>
  <c r="H18"/>
  <c r="H19"/>
  <c r="H20"/>
  <c r="F21"/>
  <c r="G21"/>
  <c r="J21"/>
  <c r="H22"/>
  <c r="H21" s="1"/>
  <c r="I22"/>
  <c r="I21" s="1"/>
  <c r="H23"/>
  <c r="H24"/>
  <c r="H25"/>
  <c r="H26"/>
  <c r="H27"/>
  <c r="H28"/>
  <c r="H29"/>
  <c r="H12" l="1"/>
  <c r="I12"/>
  <c r="H7"/>
  <c r="J7"/>
  <c r="I7"/>
  <c r="G7"/>
  <c r="F7"/>
</calcChain>
</file>

<file path=xl/sharedStrings.xml><?xml version="1.0" encoding="utf-8"?>
<sst xmlns="http://schemas.openxmlformats.org/spreadsheetml/2006/main" count="68" uniqueCount="50">
  <si>
    <t xml:space="preserve">  Source :  Department of Land Transport, Ministry of Transport and Communications</t>
  </si>
  <si>
    <t xml:space="preserve">      ที่มา : กรมการขนส่งทางบก  กระทรวงคมนาคม</t>
  </si>
  <si>
    <t xml:space="preserve"> Small rural bus</t>
  </si>
  <si>
    <t>รถขนาดเล็ก</t>
  </si>
  <si>
    <t>Other</t>
  </si>
  <si>
    <t>-</t>
  </si>
  <si>
    <t>อื่น ๆ</t>
  </si>
  <si>
    <t>Semi-trailer</t>
  </si>
  <si>
    <t>กึ่งพ่วง</t>
  </si>
  <si>
    <t>Trailer</t>
  </si>
  <si>
    <t>พ่วง</t>
  </si>
  <si>
    <t>Truck trator</t>
  </si>
  <si>
    <t>ลากจูง</t>
  </si>
  <si>
    <t xml:space="preserve">  4    wheeled</t>
  </si>
  <si>
    <t xml:space="preserve">  4    ล้อ</t>
  </si>
  <si>
    <t xml:space="preserve">  6    wheeled</t>
  </si>
  <si>
    <t xml:space="preserve">  6    ล้อ</t>
  </si>
  <si>
    <t>10    wheeled</t>
  </si>
  <si>
    <t>10    ล้อ</t>
  </si>
  <si>
    <t>Private truck</t>
  </si>
  <si>
    <t>ส่วนบุคคล</t>
  </si>
  <si>
    <t>Truck tractor</t>
  </si>
  <si>
    <t>Non-fixed route truck</t>
  </si>
  <si>
    <t>ไม่ประจำทาง</t>
  </si>
  <si>
    <t xml:space="preserve"> Truck</t>
  </si>
  <si>
    <t>รถบรรทุก</t>
  </si>
  <si>
    <t>Private bus</t>
  </si>
  <si>
    <t>Non-fixed route bus</t>
  </si>
  <si>
    <t>Fixed route bus</t>
  </si>
  <si>
    <t>ประจำทาง</t>
  </si>
  <si>
    <t xml:space="preserve"> Bus</t>
  </si>
  <si>
    <t>รถโดยสาร</t>
  </si>
  <si>
    <t>Total</t>
  </si>
  <si>
    <t>ยอดรวม</t>
  </si>
  <si>
    <t>(2006)</t>
  </si>
  <si>
    <t>(2005)</t>
  </si>
  <si>
    <t>(2004)</t>
  </si>
  <si>
    <t>(2003)</t>
  </si>
  <si>
    <t>(2002)</t>
  </si>
  <si>
    <t>Type of vehicle</t>
  </si>
  <si>
    <t>2549</t>
  </si>
  <si>
    <t>2548</t>
  </si>
  <si>
    <t>2547</t>
  </si>
  <si>
    <t>2546</t>
  </si>
  <si>
    <t>2545</t>
  </si>
  <si>
    <t>ประเภทรถ</t>
  </si>
  <si>
    <t>NUMBER OF VEHICLES REGISTERED UNDER LAND TRANSPORT  ACT BY TYPE OF VEHICLE: 2002 - 2006</t>
  </si>
  <si>
    <t>TABLE</t>
  </si>
  <si>
    <t>จำนวนรถที่จดทะเบียนตามพระราชบัญญัติการขนส่งทางบก จำแนกตามประเภทรถ พ.ศ. 2545 - 2549</t>
  </si>
  <si>
    <t>ตาราง</t>
  </si>
</sst>
</file>

<file path=xl/styles.xml><?xml version="1.0" encoding="utf-8"?>
<styleSheet xmlns="http://schemas.openxmlformats.org/spreadsheetml/2006/main">
  <numFmts count="8">
    <numFmt numFmtId="43" formatCode="_-* #,##0.00_-;\-* #,##0.00_-;_-* &quot;-&quot;??_-;_-@_-"/>
    <numFmt numFmtId="187" formatCode="\ \ \ \ \ \ #,##0"/>
    <numFmt numFmtId="188" formatCode="\ \ \ \ \ #,##0"/>
    <numFmt numFmtId="189" formatCode="\ \ \ #,##0"/>
    <numFmt numFmtId="190" formatCode="\ \ #,##0"/>
    <numFmt numFmtId="191" formatCode="\ \ \ \ #,##0"/>
    <numFmt numFmtId="192" formatCode="\ \ \ \ \ \ \ \ #,##0"/>
    <numFmt numFmtId="193" formatCode="\ \ \ \ \ \ \ \ \ \ #,##0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0" xfId="1" applyNumberFormat="1" applyFont="1" applyBorder="1" applyAlignment="1">
      <alignment horizontal="center"/>
    </xf>
    <xf numFmtId="188" fontId="4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9" fontId="3" fillId="0" borderId="0" xfId="1" applyNumberFormat="1" applyFont="1" applyBorder="1" applyAlignment="1">
      <alignment horizontal="center"/>
    </xf>
    <xf numFmtId="190" fontId="3" fillId="0" borderId="0" xfId="1" applyNumberFormat="1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191" fontId="3" fillId="0" borderId="0" xfId="1" applyNumberFormat="1" applyFont="1" applyBorder="1" applyAlignment="1">
      <alignment horizontal="center"/>
    </xf>
    <xf numFmtId="188" fontId="3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92" fontId="3" fillId="0" borderId="0" xfId="1" applyNumberFormat="1" applyFont="1" applyBorder="1" applyAlignment="1">
      <alignment horizontal="center"/>
    </xf>
    <xf numFmtId="193" fontId="3" fillId="0" borderId="0" xfId="1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189" fontId="4" fillId="0" borderId="0" xfId="1" applyNumberFormat="1" applyFont="1" applyBorder="1" applyAlignment="1">
      <alignment horizontal="center"/>
    </xf>
    <xf numFmtId="190" fontId="4" fillId="0" borderId="0" xfId="1" applyNumberFormat="1" applyFont="1" applyBorder="1" applyAlignment="1">
      <alignment horizontal="center"/>
    </xf>
    <xf numFmtId="0" fontId="4" fillId="0" borderId="0" xfId="0" applyFont="1" applyBorder="1"/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2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3"/>
  <sheetViews>
    <sheetView showGridLines="0" tabSelected="1" workbookViewId="0">
      <selection activeCell="I18" sqref="I18"/>
    </sheetView>
  </sheetViews>
  <sheetFormatPr defaultRowHeight="21"/>
  <cols>
    <col min="1" max="2" width="1.7109375" style="2" customWidth="1"/>
    <col min="3" max="3" width="4.140625" style="2" customWidth="1"/>
    <col min="4" max="4" width="4.5703125" style="2" customWidth="1"/>
    <col min="5" max="5" width="16" style="2" customWidth="1"/>
    <col min="6" max="10" width="16.7109375" style="2" customWidth="1"/>
    <col min="11" max="11" width="1.7109375" style="2" customWidth="1"/>
    <col min="12" max="12" width="1.7109375" style="1" customWidth="1"/>
    <col min="13" max="13" width="23.140625" style="2" customWidth="1"/>
    <col min="14" max="16384" width="9.140625" style="1"/>
  </cols>
  <sheetData>
    <row r="2" spans="1:13" s="37" customFormat="1" ht="19.5" customHeight="1">
      <c r="B2" s="39" t="s">
        <v>49</v>
      </c>
      <c r="C2" s="39"/>
      <c r="D2" s="36">
        <v>13.2</v>
      </c>
      <c r="E2" s="39" t="s">
        <v>48</v>
      </c>
      <c r="F2" s="39"/>
      <c r="G2" s="39"/>
      <c r="H2" s="39"/>
      <c r="J2" s="39"/>
      <c r="K2" s="38"/>
      <c r="M2" s="38"/>
    </row>
    <row r="3" spans="1:13" s="24" customFormat="1" ht="19.5" customHeight="1">
      <c r="B3" s="35" t="s">
        <v>47</v>
      </c>
      <c r="C3" s="35"/>
      <c r="D3" s="36">
        <v>13.2</v>
      </c>
      <c r="E3" s="35" t="s">
        <v>46</v>
      </c>
      <c r="F3" s="35"/>
      <c r="G3" s="35"/>
      <c r="H3" s="35"/>
      <c r="J3" s="35"/>
      <c r="K3" s="35"/>
      <c r="M3" s="35"/>
    </row>
    <row r="4" spans="1:13" ht="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</row>
    <row r="5" spans="1:13" s="3" customFormat="1" ht="17.25" customHeight="1">
      <c r="A5" s="34" t="s">
        <v>45</v>
      </c>
      <c r="B5" s="33"/>
      <c r="C5" s="33"/>
      <c r="D5" s="33"/>
      <c r="E5" s="33"/>
      <c r="F5" s="32" t="s">
        <v>44</v>
      </c>
      <c r="G5" s="32" t="s">
        <v>43</v>
      </c>
      <c r="H5" s="32" t="s">
        <v>42</v>
      </c>
      <c r="I5" s="32" t="s">
        <v>41</v>
      </c>
      <c r="J5" s="32" t="s">
        <v>40</v>
      </c>
      <c r="K5" s="31" t="s">
        <v>39</v>
      </c>
      <c r="L5" s="31"/>
      <c r="M5" s="31"/>
    </row>
    <row r="6" spans="1:13" s="3" customFormat="1" ht="17.25" customHeight="1">
      <c r="A6" s="30"/>
      <c r="B6" s="30"/>
      <c r="C6" s="30"/>
      <c r="D6" s="30"/>
      <c r="E6" s="30"/>
      <c r="F6" s="29" t="s">
        <v>38</v>
      </c>
      <c r="G6" s="29" t="s">
        <v>37</v>
      </c>
      <c r="H6" s="29" t="s">
        <v>36</v>
      </c>
      <c r="I6" s="29" t="s">
        <v>35</v>
      </c>
      <c r="J6" s="29" t="s">
        <v>34</v>
      </c>
      <c r="K6" s="28"/>
      <c r="L6" s="28"/>
      <c r="M6" s="28"/>
    </row>
    <row r="7" spans="1:13" s="24" customFormat="1" ht="22.5" customHeight="1">
      <c r="A7" s="27" t="s">
        <v>33</v>
      </c>
      <c r="B7" s="27"/>
      <c r="C7" s="27"/>
      <c r="D7" s="27"/>
      <c r="E7" s="27"/>
      <c r="F7" s="21">
        <f>SUM(F8,F12,F29)</f>
        <v>27508</v>
      </c>
      <c r="G7" s="21">
        <f>SUM(G8,G12,G29)</f>
        <v>27796</v>
      </c>
      <c r="H7" s="21">
        <f>SUM(H8,H12,H29)</f>
        <v>24891</v>
      </c>
      <c r="I7" s="21">
        <f>SUM(I8,I12,I29)</f>
        <v>23701</v>
      </c>
      <c r="J7" s="21">
        <f>SUM(J8,J12,J29)</f>
        <v>26895</v>
      </c>
      <c r="K7" s="26" t="s">
        <v>32</v>
      </c>
      <c r="L7" s="26"/>
      <c r="M7" s="25"/>
    </row>
    <row r="8" spans="1:13" s="6" customFormat="1" ht="14.25" customHeight="1">
      <c r="A8" s="6" t="s">
        <v>31</v>
      </c>
      <c r="F8" s="23">
        <f>SUM(F9:F11)</f>
        <v>1392</v>
      </c>
      <c r="G8" s="23">
        <f>SUM(G9:G11)</f>
        <v>1375</v>
      </c>
      <c r="H8" s="23">
        <f>SUM(H9:H11)</f>
        <v>1388</v>
      </c>
      <c r="I8" s="23">
        <f>SUM(I9:I11)</f>
        <v>1314</v>
      </c>
      <c r="J8" s="22">
        <f>SUM(J9:J11)</f>
        <v>1389</v>
      </c>
      <c r="K8" s="6" t="s">
        <v>30</v>
      </c>
      <c r="M8" s="7"/>
    </row>
    <row r="9" spans="1:13" s="10" customFormat="1" ht="15.75" customHeight="1">
      <c r="B9" s="10" t="s">
        <v>29</v>
      </c>
      <c r="F9" s="13">
        <v>1003</v>
      </c>
      <c r="G9" s="16">
        <v>963</v>
      </c>
      <c r="H9" s="16">
        <f>51+249+652</f>
        <v>952</v>
      </c>
      <c r="I9" s="15">
        <v>874</v>
      </c>
      <c r="J9" s="16">
        <v>935</v>
      </c>
      <c r="L9" s="10" t="s">
        <v>28</v>
      </c>
      <c r="M9" s="11"/>
    </row>
    <row r="10" spans="1:13" s="10" customFormat="1" ht="15.75" customHeight="1">
      <c r="B10" s="10" t="s">
        <v>23</v>
      </c>
      <c r="F10" s="14">
        <v>102</v>
      </c>
      <c r="G10" s="16">
        <v>114</v>
      </c>
      <c r="H10" s="16">
        <f>9+35+101</f>
        <v>145</v>
      </c>
      <c r="I10" s="15">
        <v>154</v>
      </c>
      <c r="J10" s="14">
        <v>170</v>
      </c>
      <c r="L10" s="10" t="s">
        <v>27</v>
      </c>
      <c r="M10" s="11"/>
    </row>
    <row r="11" spans="1:13" s="10" customFormat="1" ht="15.75" customHeight="1">
      <c r="B11" s="10" t="s">
        <v>20</v>
      </c>
      <c r="F11" s="14">
        <v>287</v>
      </c>
      <c r="G11" s="16">
        <v>298</v>
      </c>
      <c r="H11" s="16">
        <f>13+174+104</f>
        <v>291</v>
      </c>
      <c r="I11" s="15">
        <v>286</v>
      </c>
      <c r="J11" s="14">
        <v>284</v>
      </c>
      <c r="L11" s="10" t="s">
        <v>26</v>
      </c>
      <c r="M11" s="11"/>
    </row>
    <row r="12" spans="1:13" s="6" customFormat="1" ht="15.75" customHeight="1">
      <c r="A12" s="6" t="s">
        <v>25</v>
      </c>
      <c r="F12" s="21">
        <f>SUM(F13,F21)</f>
        <v>25955</v>
      </c>
      <c r="G12" s="21">
        <f>SUM(G13,G21)</f>
        <v>26273</v>
      </c>
      <c r="H12" s="21">
        <f>SUM(H13,H21)</f>
        <v>23394</v>
      </c>
      <c r="I12" s="21">
        <f>SUM(I13,I21)</f>
        <v>22288</v>
      </c>
      <c r="J12" s="21">
        <f>SUM(J13,J21)</f>
        <v>25402</v>
      </c>
      <c r="K12" s="6" t="s">
        <v>24</v>
      </c>
      <c r="M12" s="7"/>
    </row>
    <row r="13" spans="1:13" s="10" customFormat="1" ht="15.75" customHeight="1">
      <c r="B13" s="10" t="s">
        <v>23</v>
      </c>
      <c r="F13" s="13">
        <f>SUM(F14:F20)</f>
        <v>1604</v>
      </c>
      <c r="G13" s="13">
        <f>SUM(G14:G20)</f>
        <v>1828</v>
      </c>
      <c r="H13" s="13">
        <f>SUM(H14:H20)</f>
        <v>2200</v>
      </c>
      <c r="I13" s="13">
        <f>SUM(I14:I20)</f>
        <v>2529</v>
      </c>
      <c r="J13" s="12">
        <f>SUM(J14:J20)</f>
        <v>3162</v>
      </c>
      <c r="L13" s="10" t="s">
        <v>22</v>
      </c>
      <c r="M13" s="11"/>
    </row>
    <row r="14" spans="1:13" s="10" customFormat="1" ht="16.5" customHeight="1">
      <c r="C14" s="10" t="s">
        <v>18</v>
      </c>
      <c r="F14" s="14">
        <v>409</v>
      </c>
      <c r="G14" s="16">
        <v>455</v>
      </c>
      <c r="H14" s="16">
        <f>0+0+538</f>
        <v>538</v>
      </c>
      <c r="I14" s="15">
        <v>438</v>
      </c>
      <c r="J14" s="14">
        <v>553</v>
      </c>
      <c r="M14" s="18" t="s">
        <v>17</v>
      </c>
    </row>
    <row r="15" spans="1:13" s="10" customFormat="1" ht="15.75" customHeight="1">
      <c r="C15" s="10" t="s">
        <v>16</v>
      </c>
      <c r="F15" s="19">
        <v>69</v>
      </c>
      <c r="G15" s="19">
        <v>78</v>
      </c>
      <c r="H15" s="16">
        <f>0+21+123</f>
        <v>144</v>
      </c>
      <c r="I15" s="14">
        <v>56</v>
      </c>
      <c r="J15" s="19">
        <v>73</v>
      </c>
      <c r="M15" s="11" t="s">
        <v>15</v>
      </c>
    </row>
    <row r="16" spans="1:13" s="10" customFormat="1" ht="15.75" customHeight="1">
      <c r="C16" s="10" t="s">
        <v>14</v>
      </c>
      <c r="F16" s="20">
        <v>5</v>
      </c>
      <c r="G16" s="19">
        <v>21</v>
      </c>
      <c r="H16" s="19">
        <f>1+32+5</f>
        <v>38</v>
      </c>
      <c r="I16" s="15">
        <v>802</v>
      </c>
      <c r="J16" s="13">
        <v>1014</v>
      </c>
      <c r="M16" s="11" t="s">
        <v>13</v>
      </c>
    </row>
    <row r="17" spans="1:13" s="10" customFormat="1" ht="15.75" customHeight="1">
      <c r="C17" s="10" t="s">
        <v>12</v>
      </c>
      <c r="F17" s="14">
        <v>224</v>
      </c>
      <c r="G17" s="16">
        <v>241</v>
      </c>
      <c r="H17" s="16">
        <f>66+30+233</f>
        <v>329</v>
      </c>
      <c r="I17" s="15">
        <v>357</v>
      </c>
      <c r="J17" s="14">
        <v>444</v>
      </c>
      <c r="M17" s="11" t="s">
        <v>21</v>
      </c>
    </row>
    <row r="18" spans="1:13" s="10" customFormat="1" ht="15.75" customHeight="1">
      <c r="C18" s="10" t="s">
        <v>10</v>
      </c>
      <c r="F18" s="14">
        <v>271</v>
      </c>
      <c r="G18" s="16">
        <v>320</v>
      </c>
      <c r="H18" s="16">
        <f>0+49+342</f>
        <v>391</v>
      </c>
      <c r="I18" s="15">
        <v>454</v>
      </c>
      <c r="J18" s="14">
        <v>521</v>
      </c>
      <c r="M18" s="11" t="s">
        <v>9</v>
      </c>
    </row>
    <row r="19" spans="1:13" s="10" customFormat="1" ht="15.75" customHeight="1">
      <c r="C19" s="10" t="s">
        <v>8</v>
      </c>
      <c r="F19" s="14">
        <v>191</v>
      </c>
      <c r="G19" s="16">
        <v>255</v>
      </c>
      <c r="H19" s="16">
        <f>82+27+273</f>
        <v>382</v>
      </c>
      <c r="I19" s="15">
        <v>422</v>
      </c>
      <c r="J19" s="14">
        <v>557</v>
      </c>
      <c r="M19" s="11" t="s">
        <v>7</v>
      </c>
    </row>
    <row r="20" spans="1:13" s="10" customFormat="1" ht="15.75" customHeight="1">
      <c r="C20" s="10" t="s">
        <v>6</v>
      </c>
      <c r="F20" s="14">
        <v>435</v>
      </c>
      <c r="G20" s="16">
        <v>458</v>
      </c>
      <c r="H20" s="16">
        <f>1+52+325</f>
        <v>378</v>
      </c>
      <c r="I20" s="14" t="s">
        <v>5</v>
      </c>
      <c r="J20" s="14" t="s">
        <v>5</v>
      </c>
      <c r="M20" s="11" t="s">
        <v>4</v>
      </c>
    </row>
    <row r="21" spans="1:13" s="10" customFormat="1" ht="15.75" customHeight="1">
      <c r="B21" s="10" t="s">
        <v>20</v>
      </c>
      <c r="F21" s="17">
        <f>SUM(F22:F28)</f>
        <v>24351</v>
      </c>
      <c r="G21" s="17">
        <f>SUM(G22:G28)</f>
        <v>24445</v>
      </c>
      <c r="H21" s="17">
        <f>SUM(H22:H28)</f>
        <v>21194</v>
      </c>
      <c r="I21" s="17">
        <f>SUM(I22:I28)</f>
        <v>19759</v>
      </c>
      <c r="J21" s="17">
        <f>SUM(J22:J28)</f>
        <v>22240</v>
      </c>
      <c r="L21" s="10" t="s">
        <v>19</v>
      </c>
    </row>
    <row r="22" spans="1:13" s="10" customFormat="1" ht="15.75" customHeight="1">
      <c r="C22" s="10" t="s">
        <v>18</v>
      </c>
      <c r="F22" s="13">
        <v>7163</v>
      </c>
      <c r="G22" s="13">
        <v>6369</v>
      </c>
      <c r="H22" s="13">
        <f>1+0+5377</f>
        <v>5378</v>
      </c>
      <c r="I22" s="13">
        <f>274+96+845</f>
        <v>1215</v>
      </c>
      <c r="J22" s="12">
        <v>1393</v>
      </c>
      <c r="M22" s="18" t="s">
        <v>17</v>
      </c>
    </row>
    <row r="23" spans="1:13" s="10" customFormat="1" ht="15.75" customHeight="1">
      <c r="C23" s="10" t="s">
        <v>16</v>
      </c>
      <c r="F23" s="17">
        <v>10136</v>
      </c>
      <c r="G23" s="13">
        <v>9419</v>
      </c>
      <c r="H23" s="13">
        <f>2406+925+4514</f>
        <v>7845</v>
      </c>
      <c r="I23" s="13">
        <v>1177</v>
      </c>
      <c r="J23" s="12">
        <v>1326</v>
      </c>
      <c r="M23" s="11" t="s">
        <v>15</v>
      </c>
    </row>
    <row r="24" spans="1:13" s="10" customFormat="1" ht="15.75" customHeight="1">
      <c r="C24" s="10" t="s">
        <v>14</v>
      </c>
      <c r="F24" s="13">
        <v>2354</v>
      </c>
      <c r="G24" s="13">
        <v>3956</v>
      </c>
      <c r="H24" s="13">
        <f>1506+1883+302</f>
        <v>3691</v>
      </c>
      <c r="I24" s="13">
        <v>14471</v>
      </c>
      <c r="J24" s="12">
        <v>16134</v>
      </c>
      <c r="M24" s="11" t="s">
        <v>13</v>
      </c>
    </row>
    <row r="25" spans="1:13" s="10" customFormat="1" ht="15.75" customHeight="1">
      <c r="C25" s="10" t="s">
        <v>12</v>
      </c>
      <c r="F25" s="14">
        <v>602</v>
      </c>
      <c r="G25" s="16">
        <v>619</v>
      </c>
      <c r="H25" s="16">
        <f>117+50+384</f>
        <v>551</v>
      </c>
      <c r="I25" s="15">
        <v>512</v>
      </c>
      <c r="J25" s="14">
        <v>589</v>
      </c>
      <c r="M25" s="11" t="s">
        <v>11</v>
      </c>
    </row>
    <row r="26" spans="1:13" s="10" customFormat="1" ht="15.75" customHeight="1">
      <c r="C26" s="10" t="s">
        <v>10</v>
      </c>
      <c r="F26" s="13">
        <v>1839</v>
      </c>
      <c r="G26" s="13">
        <v>1873</v>
      </c>
      <c r="H26" s="13">
        <f>417+138+1333</f>
        <v>1888</v>
      </c>
      <c r="I26" s="13">
        <v>1873</v>
      </c>
      <c r="J26" s="12">
        <v>2259</v>
      </c>
      <c r="M26" s="11" t="s">
        <v>9</v>
      </c>
    </row>
    <row r="27" spans="1:13" s="10" customFormat="1" ht="16.5" customHeight="1">
      <c r="C27" s="10" t="s">
        <v>8</v>
      </c>
      <c r="F27" s="14">
        <v>652</v>
      </c>
      <c r="G27" s="16">
        <v>667</v>
      </c>
      <c r="H27" s="16">
        <f>105+57+389</f>
        <v>551</v>
      </c>
      <c r="I27" s="15">
        <v>511</v>
      </c>
      <c r="J27" s="14">
        <v>539</v>
      </c>
      <c r="M27" s="11" t="s">
        <v>7</v>
      </c>
    </row>
    <row r="28" spans="1:13" s="10" customFormat="1" ht="15.75" customHeight="1">
      <c r="C28" s="10" t="s">
        <v>6</v>
      </c>
      <c r="F28" s="13">
        <v>1605</v>
      </c>
      <c r="G28" s="13">
        <v>1542</v>
      </c>
      <c r="H28" s="13">
        <f>160+947+183</f>
        <v>1290</v>
      </c>
      <c r="I28" s="13" t="s">
        <v>5</v>
      </c>
      <c r="J28" s="12" t="s">
        <v>5</v>
      </c>
      <c r="M28" s="11" t="s">
        <v>4</v>
      </c>
    </row>
    <row r="29" spans="1:13" s="6" customFormat="1" ht="15.75" customHeight="1">
      <c r="A29" s="6" t="s">
        <v>3</v>
      </c>
      <c r="F29" s="8">
        <v>161</v>
      </c>
      <c r="G29" s="9">
        <v>148</v>
      </c>
      <c r="H29" s="9">
        <f>26+13+70</f>
        <v>109</v>
      </c>
      <c r="I29" s="8">
        <v>99</v>
      </c>
      <c r="J29" s="8">
        <v>104</v>
      </c>
      <c r="K29" s="6" t="s">
        <v>2</v>
      </c>
      <c r="L29" s="7"/>
    </row>
    <row r="30" spans="1:13" s="3" customFormat="1" ht="3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s="3" customFormat="1" ht="3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3" s="3" customFormat="1" ht="18.75">
      <c r="A32" s="4"/>
      <c r="B32" s="4"/>
      <c r="C32" s="4" t="s">
        <v>1</v>
      </c>
      <c r="D32" s="4"/>
      <c r="E32" s="4"/>
      <c r="F32" s="4"/>
      <c r="G32" s="4"/>
      <c r="H32" s="4"/>
      <c r="I32" s="4"/>
      <c r="J32" s="4"/>
      <c r="K32" s="4"/>
    </row>
    <row r="33" spans="1:13" s="3" customFormat="1" ht="15.75" customHeight="1">
      <c r="A33" s="4"/>
      <c r="B33" s="4"/>
      <c r="C33" s="4" t="s">
        <v>0</v>
      </c>
      <c r="D33" s="4"/>
      <c r="E33" s="4"/>
      <c r="F33" s="4"/>
      <c r="G33" s="4"/>
      <c r="H33" s="4"/>
      <c r="I33" s="4"/>
      <c r="J33" s="4"/>
      <c r="K33" s="4"/>
      <c r="M33" s="4"/>
    </row>
  </sheetData>
  <mergeCells count="4">
    <mergeCell ref="A5:E6"/>
    <mergeCell ref="A7:E7"/>
    <mergeCell ref="K7:M7"/>
    <mergeCell ref="K5:M6"/>
  </mergeCells>
  <printOptions horizontalCentered="1"/>
  <pageMargins left="0.39370078740157483" right="0.39370078740157483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2007-10-22T07:04:23Z</dcterms:created>
  <dcterms:modified xsi:type="dcterms:W3CDTF">2007-10-22T07:04:29Z</dcterms:modified>
</cp:coreProperties>
</file>