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10.1 ใหม่" sheetId="1" r:id="rId1"/>
  </sheets>
  <definedNames>
    <definedName name="_xlnm.Print_Area" localSheetId="0">'T-10.1 ใหม่'!$A$1:$J$36</definedName>
  </definedNames>
  <calcPr calcId="125725"/>
</workbook>
</file>

<file path=xl/calcChain.xml><?xml version="1.0" encoding="utf-8"?>
<calcChain xmlns="http://schemas.openxmlformats.org/spreadsheetml/2006/main">
  <c r="G27" i="1"/>
  <c r="F27"/>
  <c r="E27"/>
  <c r="F26"/>
  <c r="G26" s="1"/>
  <c r="E26"/>
  <c r="F24"/>
  <c r="G24" s="1"/>
  <c r="E24"/>
  <c r="F23"/>
  <c r="F22"/>
  <c r="F20"/>
  <c r="G19"/>
  <c r="F19"/>
  <c r="E19"/>
  <c r="F18"/>
  <c r="G18" s="1"/>
  <c r="E18"/>
  <c r="F16"/>
  <c r="E16"/>
  <c r="G16" s="1"/>
  <c r="F15"/>
  <c r="G15" s="1"/>
  <c r="E15"/>
  <c r="G13"/>
  <c r="F13"/>
  <c r="E13"/>
  <c r="F12"/>
  <c r="G12" s="1"/>
  <c r="E12"/>
  <c r="G10"/>
  <c r="F9"/>
  <c r="G9" s="1"/>
  <c r="E9"/>
  <c r="G7"/>
  <c r="G6"/>
</calcChain>
</file>

<file path=xl/sharedStrings.xml><?xml version="1.0" encoding="utf-8"?>
<sst xmlns="http://schemas.openxmlformats.org/spreadsheetml/2006/main" count="58" uniqueCount="44">
  <si>
    <t>ตาราง</t>
  </si>
  <si>
    <t>ข้อมูลที่สำคัญของสถานประกอบการอุตสาหกรรมการผลิตที่ดำเนินการในรอบปี 2539 และ 2549</t>
  </si>
  <si>
    <t>TABLE</t>
  </si>
  <si>
    <t>PRINCIPAL DATA OF MANUFACTURING ESTABLISHMENTS WHICH THE OPERATION PERIOD WAS OF THE YEAR IN 1996 AND 2006</t>
  </si>
  <si>
    <t>รายการ</t>
  </si>
  <si>
    <r>
      <t>ปี 2539</t>
    </r>
    <r>
      <rPr>
        <vertAlign val="superscript"/>
        <sz val="14"/>
        <rFont val="TH SarabunPSK"/>
        <family val="2"/>
      </rPr>
      <t>1/</t>
    </r>
  </si>
  <si>
    <r>
      <t>ปี 2549</t>
    </r>
    <r>
      <rPr>
        <vertAlign val="superscript"/>
        <sz val="14"/>
        <rFont val="TH SarabunPSK"/>
        <family val="2"/>
      </rPr>
      <t>2/</t>
    </r>
  </si>
  <si>
    <t>ร้อยละของการเปลี่ยนแปลง</t>
  </si>
  <si>
    <t>Data  Items</t>
  </si>
  <si>
    <t>(1996)</t>
  </si>
  <si>
    <t>(2006)</t>
  </si>
  <si>
    <t>Percent change</t>
  </si>
  <si>
    <t xml:space="preserve"> จำนวนสถานประกอบการ (แห่ง)</t>
  </si>
  <si>
    <t>Number of establishments (Establishments)</t>
  </si>
  <si>
    <t>จำนวนคนทำงาน (คน)</t>
  </si>
  <si>
    <t>Number of persons engages (Persons)</t>
  </si>
  <si>
    <t>เฉลี่ยต่อสถานประกอบการ(คน)</t>
  </si>
  <si>
    <t xml:space="preserve">   Average per establishment (Persons)</t>
  </si>
  <si>
    <t>จำนวนลูกจ้าง (คน)</t>
  </si>
  <si>
    <t>Number of employees (Persons)</t>
  </si>
  <si>
    <t>เฉลี่ยต่อสถานประกอบการ (คน)</t>
  </si>
  <si>
    <t>ค่าตอบแทนแรงงาน (ล้านบาท)</t>
  </si>
  <si>
    <t>Remuneration (Million Baht)</t>
  </si>
  <si>
    <t>เฉลี่ยต่อคนต่อปี (บาท)</t>
  </si>
  <si>
    <t xml:space="preserve">   Average annual per employee (Baht)</t>
  </si>
  <si>
    <t>มูลค่าผลผลิต (ล้านบาท)</t>
  </si>
  <si>
    <t>Value of gross output (Million Baht)</t>
  </si>
  <si>
    <t>เฉลี่ยต่อสถานประกอบการ (พันบาท)</t>
  </si>
  <si>
    <t xml:space="preserve">   Average per establishment (Thousand Baht)</t>
  </si>
  <si>
    <t>เฉลี่ยต่อคนทำงาน (พันบาท)</t>
  </si>
  <si>
    <t xml:space="preserve">   Average per person (Thousand Baht)</t>
  </si>
  <si>
    <t>ค่าใช้จ่ายขั้นกลาง (ล้านบาท)</t>
  </si>
  <si>
    <t>-</t>
  </si>
  <si>
    <t>Intermediate consumption (Million Baht)</t>
  </si>
  <si>
    <t>มูลค่าเพิ่ม (ล้านบาท)</t>
  </si>
  <si>
    <t>Value added (Million Baht)</t>
  </si>
  <si>
    <t>1/</t>
  </si>
  <si>
    <t xml:space="preserve">สำมะโนอุตสาหกรรม พ.ศ. 2540 จังหวัดสุพรรณบุรี : สถานประกอบการอุตสาหกรรมการผลิตที่มีคนทำงาน 10 คนขึ้นไป  </t>
  </si>
  <si>
    <t xml:space="preserve">The 1997 industrial census : Suphan Buri Provincial : manufacturing  establishments with 10 persons engaged or more. </t>
  </si>
  <si>
    <t>2/</t>
  </si>
  <si>
    <t xml:space="preserve">สำมะโนอุตสาหกรรม พ.ศ. 2550 จังหวัดสุพรรณบุรี เฉพาะสถานประกอบการอุตสาหกรรมการผลิตที่มีคนทำงาน 11 คนขึ้นไป  </t>
  </si>
  <si>
    <t xml:space="preserve">The 2007 industrial census : Suphan Buri Provincial : manufacturing  establishments with 10 persons engaged or more. </t>
  </si>
  <si>
    <t xml:space="preserve">    ที่มา:   สำมะโนอุตสาหกรรม พ.ศ. 2540 และ 2550 จังหวัดสุพรรณบุรี สำนักงานสถิติแห่งชาติ</t>
  </si>
  <si>
    <t>Source:   The 1997 and 2007 Industrial census  Suphan Buri Provincial, National Statistical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</si>
</sst>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_-* #,##0.0_-;\-* #,##0.0_-;_-* &quot;-&quot;??_-;_-@_-"/>
    <numFmt numFmtId="190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6" fillId="0" borderId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87" fontId="2" fillId="0" borderId="10" xfId="1" applyNumberFormat="1" applyFont="1" applyBorder="1" applyAlignment="1">
      <alignment vertical="center"/>
    </xf>
    <xf numFmtId="187" fontId="2" fillId="0" borderId="11" xfId="1" applyNumberFormat="1" applyFont="1" applyBorder="1" applyAlignment="1">
      <alignment vertical="center"/>
    </xf>
    <xf numFmtId="188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1" fillId="0" borderId="9" xfId="0" applyFont="1" applyBorder="1"/>
    <xf numFmtId="187" fontId="1" fillId="0" borderId="10" xfId="1" applyNumberFormat="1" applyFont="1" applyBorder="1"/>
    <xf numFmtId="187" fontId="1" fillId="0" borderId="11" xfId="1" applyNumberFormat="1" applyFont="1" applyBorder="1"/>
    <xf numFmtId="0" fontId="1" fillId="0" borderId="10" xfId="0" applyFont="1" applyBorder="1"/>
    <xf numFmtId="43" fontId="1" fillId="0" borderId="10" xfId="1" applyFont="1" applyBorder="1"/>
    <xf numFmtId="43" fontId="1" fillId="0" borderId="11" xfId="1" applyFont="1" applyBorder="1"/>
    <xf numFmtId="0" fontId="2" fillId="0" borderId="9" xfId="0" applyFont="1" applyBorder="1"/>
    <xf numFmtId="187" fontId="2" fillId="0" borderId="10" xfId="1" applyNumberFormat="1" applyFont="1" applyBorder="1"/>
    <xf numFmtId="187" fontId="2" fillId="0" borderId="11" xfId="1" applyNumberFormat="1" applyFont="1" applyBorder="1"/>
    <xf numFmtId="0" fontId="2" fillId="0" borderId="10" xfId="0" applyFont="1" applyBorder="1"/>
    <xf numFmtId="189" fontId="1" fillId="0" borderId="10" xfId="1" applyNumberFormat="1" applyFont="1" applyBorder="1"/>
    <xf numFmtId="189" fontId="1" fillId="0" borderId="11" xfId="1" applyNumberFormat="1" applyFont="1" applyBorder="1"/>
    <xf numFmtId="189" fontId="2" fillId="0" borderId="10" xfId="1" applyNumberFormat="1" applyFont="1" applyBorder="1"/>
    <xf numFmtId="189" fontId="2" fillId="0" borderId="11" xfId="1" applyNumberFormat="1" applyFont="1" applyBorder="1"/>
    <xf numFmtId="187" fontId="1" fillId="0" borderId="10" xfId="1" applyNumberFormat="1" applyFont="1" applyBorder="1" applyAlignment="1">
      <alignment horizontal="right"/>
    </xf>
    <xf numFmtId="43" fontId="2" fillId="0" borderId="11" xfId="1" applyFont="1" applyBorder="1" applyAlignment="1">
      <alignment horizontal="right" vertical="center"/>
    </xf>
    <xf numFmtId="187" fontId="2" fillId="0" borderId="10" xfId="1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0" applyFont="1" applyBorder="1"/>
    <xf numFmtId="0" fontId="5" fillId="0" borderId="0" xfId="2" quotePrefix="1" applyFont="1" applyAlignment="1">
      <alignment horizontal="center" vertical="center"/>
    </xf>
  </cellXfs>
  <cellStyles count="6">
    <cellStyle name="Comma 2" xfId="3"/>
    <cellStyle name="Comma 3" xfId="4"/>
    <cellStyle name="Comma 4" xfId="1"/>
    <cellStyle name="Normal" xfId="0" builtinId="0"/>
    <cellStyle name="Normal 2" xfId="2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0</xdr:row>
      <xdr:rowOff>9525</xdr:rowOff>
    </xdr:from>
    <xdr:to>
      <xdr:col>10</xdr:col>
      <xdr:colOff>0</xdr:colOff>
      <xdr:row>36</xdr:row>
      <xdr:rowOff>9525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3354050" y="9525"/>
          <a:ext cx="361950" cy="917257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161919</xdr:colOff>
      <xdr:row>29</xdr:row>
      <xdr:rowOff>219076</xdr:rowOff>
    </xdr:from>
    <xdr:to>
      <xdr:col>10</xdr:col>
      <xdr:colOff>0</xdr:colOff>
      <xdr:row>33</xdr:row>
      <xdr:rowOff>219075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3363569" y="7258051"/>
          <a:ext cx="352431" cy="121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สถิติอุตสาหกรรม</a:t>
          </a:r>
        </a:p>
      </xdr:txBody>
    </xdr:sp>
    <xdr:clientData/>
  </xdr:twoCellAnchor>
  <xdr:twoCellAnchor>
    <xdr:from>
      <xdr:col>9</xdr:col>
      <xdr:colOff>161925</xdr:colOff>
      <xdr:row>34</xdr:row>
      <xdr:rowOff>76201</xdr:rowOff>
    </xdr:from>
    <xdr:to>
      <xdr:col>10</xdr:col>
      <xdr:colOff>591</xdr:colOff>
      <xdr:row>35</xdr:row>
      <xdr:rowOff>295276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 rot="5400000">
          <a:off x="13278145" y="8724606"/>
          <a:ext cx="523875" cy="353016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en-US" sz="1800" b="1">
              <a:latin typeface="TH SarabunPSK" pitchFamily="34" charset="-34"/>
              <a:cs typeface="TH SarabunPSK" pitchFamily="34" charset="-34"/>
            </a:rPr>
            <a:t>115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showGridLines="0" tabSelected="1" topLeftCell="F1" zoomScaleNormal="100" workbookViewId="0">
      <selection activeCell="D16" sqref="D16"/>
    </sheetView>
  </sheetViews>
  <sheetFormatPr defaultRowHeight="24" customHeight="1"/>
  <cols>
    <col min="1" max="1" width="2.140625" style="9" customWidth="1"/>
    <col min="2" max="2" width="6.7109375" style="9" customWidth="1"/>
    <col min="3" max="3" width="5.42578125" style="9" customWidth="1"/>
    <col min="4" max="4" width="33.140625" style="9" customWidth="1"/>
    <col min="5" max="7" width="30.140625" style="9" customWidth="1"/>
    <col min="8" max="8" width="1.7109375" style="9" customWidth="1"/>
    <col min="9" max="9" width="58.42578125" style="9" customWidth="1"/>
    <col min="10" max="10" width="7.7109375" style="4" customWidth="1"/>
    <col min="11" max="16384" width="9.140625" style="4"/>
  </cols>
  <sheetData>
    <row r="1" spans="1:12" s="3" customFormat="1" ht="24" customHeigh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</row>
    <row r="2" spans="1:12" s="3" customFormat="1" ht="24" customHeight="1">
      <c r="A2" s="1"/>
      <c r="B2" s="1" t="s">
        <v>2</v>
      </c>
      <c r="C2" s="2">
        <v>10.1</v>
      </c>
      <c r="D2" s="1" t="s">
        <v>3</v>
      </c>
      <c r="E2" s="1"/>
      <c r="F2" s="1"/>
      <c r="G2" s="1"/>
      <c r="H2" s="1"/>
      <c r="I2" s="1"/>
    </row>
    <row r="3" spans="1:12" ht="8.25" customHeight="1">
      <c r="A3" s="4"/>
      <c r="B3" s="4"/>
      <c r="C3" s="4"/>
      <c r="D3" s="4"/>
      <c r="E3" s="4"/>
      <c r="F3" s="4"/>
      <c r="G3" s="4"/>
      <c r="H3" s="4"/>
      <c r="I3" s="4"/>
    </row>
    <row r="4" spans="1:12" s="9" customFormat="1" ht="24" customHeight="1">
      <c r="A4" s="5" t="s">
        <v>4</v>
      </c>
      <c r="B4" s="5"/>
      <c r="C4" s="5"/>
      <c r="D4" s="6"/>
      <c r="E4" s="7" t="s">
        <v>5</v>
      </c>
      <c r="F4" s="8" t="s">
        <v>6</v>
      </c>
      <c r="G4" s="7" t="s">
        <v>7</v>
      </c>
      <c r="H4" s="7"/>
      <c r="I4" s="5" t="s">
        <v>8</v>
      </c>
    </row>
    <row r="5" spans="1:12" s="9" customFormat="1" ht="24" customHeight="1">
      <c r="A5" s="10"/>
      <c r="B5" s="10"/>
      <c r="C5" s="10"/>
      <c r="D5" s="11"/>
      <c r="E5" s="12" t="s">
        <v>9</v>
      </c>
      <c r="F5" s="13" t="s">
        <v>10</v>
      </c>
      <c r="G5" s="14" t="s">
        <v>11</v>
      </c>
      <c r="H5" s="14"/>
      <c r="I5" s="10"/>
    </row>
    <row r="6" spans="1:12" s="22" customFormat="1" ht="24" customHeight="1">
      <c r="A6" s="15" t="s">
        <v>12</v>
      </c>
      <c r="B6" s="15"/>
      <c r="C6" s="15"/>
      <c r="D6" s="16"/>
      <c r="E6" s="17">
        <v>199</v>
      </c>
      <c r="F6" s="18">
        <v>2220</v>
      </c>
      <c r="G6" s="19">
        <f>((F6/E6)*100)-100</f>
        <v>1015.5778894472362</v>
      </c>
      <c r="H6" s="20"/>
      <c r="I6" s="21" t="s">
        <v>13</v>
      </c>
      <c r="L6" s="23"/>
    </row>
    <row r="7" spans="1:12" s="3" customFormat="1" ht="24" customHeight="1">
      <c r="A7" s="3" t="s">
        <v>14</v>
      </c>
      <c r="D7" s="24"/>
      <c r="E7" s="25">
        <v>10783</v>
      </c>
      <c r="F7" s="26">
        <v>20407</v>
      </c>
      <c r="G7" s="19">
        <f t="shared" ref="G7:G27" si="0">((F7/E7)*100)-100</f>
        <v>89.251599740332011</v>
      </c>
      <c r="H7" s="27"/>
      <c r="I7" s="3" t="s">
        <v>15</v>
      </c>
    </row>
    <row r="8" spans="1:12" s="3" customFormat="1" ht="8.25" customHeight="1">
      <c r="D8" s="24"/>
      <c r="E8" s="28"/>
      <c r="F8" s="29"/>
      <c r="G8" s="19"/>
      <c r="H8" s="27"/>
    </row>
    <row r="9" spans="1:12" ht="24" customHeight="1">
      <c r="A9" s="4"/>
      <c r="B9" s="4" t="s">
        <v>16</v>
      </c>
      <c r="C9" s="4"/>
      <c r="D9" s="30"/>
      <c r="E9" s="31">
        <f>E7/E6</f>
        <v>54.185929648241206</v>
      </c>
      <c r="F9" s="32">
        <f>F7/F6</f>
        <v>9.1923423423423429</v>
      </c>
      <c r="G9" s="19">
        <f t="shared" si="0"/>
        <v>-83.035554798051322</v>
      </c>
      <c r="H9" s="33"/>
      <c r="I9" s="4" t="s">
        <v>17</v>
      </c>
    </row>
    <row r="10" spans="1:12" s="3" customFormat="1" ht="24" customHeight="1">
      <c r="A10" s="3" t="s">
        <v>18</v>
      </c>
      <c r="D10" s="24"/>
      <c r="E10" s="25">
        <v>10546</v>
      </c>
      <c r="F10" s="26">
        <v>16389</v>
      </c>
      <c r="G10" s="19">
        <f t="shared" si="0"/>
        <v>55.404892850369805</v>
      </c>
      <c r="H10" s="27"/>
      <c r="I10" s="3" t="s">
        <v>19</v>
      </c>
    </row>
    <row r="11" spans="1:12" s="3" customFormat="1" ht="8.25" customHeight="1">
      <c r="D11" s="24"/>
      <c r="E11" s="25"/>
      <c r="F11" s="26"/>
      <c r="G11" s="19"/>
      <c r="H11" s="27"/>
    </row>
    <row r="12" spans="1:12" ht="24" customHeight="1">
      <c r="A12" s="4"/>
      <c r="B12" s="4" t="s">
        <v>20</v>
      </c>
      <c r="C12" s="4"/>
      <c r="D12" s="30"/>
      <c r="E12" s="31">
        <f>E10/E6</f>
        <v>52.994974874371856</v>
      </c>
      <c r="F12" s="32">
        <f>F10/F6</f>
        <v>7.3824324324324326</v>
      </c>
      <c r="G12" s="19">
        <f t="shared" si="0"/>
        <v>-86.069561406656035</v>
      </c>
      <c r="H12" s="33"/>
      <c r="I12" s="4" t="s">
        <v>17</v>
      </c>
    </row>
    <row r="13" spans="1:12" s="3" customFormat="1" ht="24" customHeight="1">
      <c r="A13" s="3" t="s">
        <v>21</v>
      </c>
      <c r="D13" s="24"/>
      <c r="E13" s="34">
        <f>639570.5/1000</f>
        <v>639.57050000000004</v>
      </c>
      <c r="F13" s="35">
        <f>1243128.5/1000</f>
        <v>1243.1285</v>
      </c>
      <c r="G13" s="19">
        <f t="shared" si="0"/>
        <v>94.369268126031471</v>
      </c>
      <c r="H13" s="27"/>
      <c r="I13" s="3" t="s">
        <v>22</v>
      </c>
    </row>
    <row r="14" spans="1:12" s="3" customFormat="1" ht="8.25" customHeight="1">
      <c r="D14" s="24"/>
      <c r="E14" s="25"/>
      <c r="F14" s="26"/>
      <c r="G14" s="19"/>
      <c r="H14" s="27"/>
    </row>
    <row r="15" spans="1:12" ht="24" customHeight="1">
      <c r="A15" s="4"/>
      <c r="B15" s="4" t="s">
        <v>23</v>
      </c>
      <c r="C15" s="4"/>
      <c r="D15" s="30"/>
      <c r="E15" s="36">
        <f>(639570.5*1000)/E10</f>
        <v>60645.78987293761</v>
      </c>
      <c r="F15" s="36">
        <f>(639570.5*1000)/F10</f>
        <v>39024.376105924704</v>
      </c>
      <c r="G15" s="19">
        <f t="shared" si="0"/>
        <v>-35.651961681615717</v>
      </c>
      <c r="H15" s="33"/>
      <c r="I15" s="4" t="s">
        <v>24</v>
      </c>
    </row>
    <row r="16" spans="1:12" s="3" customFormat="1" ht="24" customHeight="1">
      <c r="A16" s="3" t="s">
        <v>25</v>
      </c>
      <c r="D16" s="24"/>
      <c r="E16" s="25">
        <f>13545521.3/1000</f>
        <v>13545.5213</v>
      </c>
      <c r="F16" s="26">
        <f>11517510.1/1000</f>
        <v>11517.5101</v>
      </c>
      <c r="G16" s="19">
        <f t="shared" si="0"/>
        <v>-14.971820981153385</v>
      </c>
      <c r="H16" s="27"/>
      <c r="I16" s="3" t="s">
        <v>26</v>
      </c>
    </row>
    <row r="17" spans="1:9" s="3" customFormat="1" ht="8.25" customHeight="1">
      <c r="D17" s="24"/>
      <c r="E17" s="25"/>
      <c r="F17" s="26"/>
      <c r="G17" s="19"/>
      <c r="H17" s="27"/>
    </row>
    <row r="18" spans="1:9" ht="24" customHeight="1">
      <c r="A18" s="4"/>
      <c r="B18" s="4" t="s">
        <v>27</v>
      </c>
      <c r="C18" s="4"/>
      <c r="D18" s="30"/>
      <c r="E18" s="36">
        <f>13545521.3/E6</f>
        <v>68067.946231155787</v>
      </c>
      <c r="F18" s="37">
        <f>11517510.1/F6</f>
        <v>5188.0676126126127</v>
      </c>
      <c r="G18" s="19">
        <f t="shared" si="0"/>
        <v>-92.378104673535816</v>
      </c>
      <c r="H18" s="33"/>
      <c r="I18" s="4" t="s">
        <v>28</v>
      </c>
    </row>
    <row r="19" spans="1:9" ht="24" customHeight="1">
      <c r="A19" s="4"/>
      <c r="B19" s="4" t="s">
        <v>29</v>
      </c>
      <c r="C19" s="4"/>
      <c r="D19" s="30"/>
      <c r="E19" s="31">
        <f>13545521.3/E7</f>
        <v>1256.1922748771215</v>
      </c>
      <c r="F19" s="37">
        <f>11517510.1/F7</f>
        <v>564.39016513941294</v>
      </c>
      <c r="G19" s="19">
        <f t="shared" si="0"/>
        <v>-55.071355203595672</v>
      </c>
      <c r="H19" s="33"/>
      <c r="I19" s="4" t="s">
        <v>30</v>
      </c>
    </row>
    <row r="20" spans="1:9" s="3" customFormat="1" ht="24" customHeight="1">
      <c r="A20" s="3" t="s">
        <v>31</v>
      </c>
      <c r="D20" s="24"/>
      <c r="E20" s="38" t="s">
        <v>32</v>
      </c>
      <c r="F20" s="26">
        <f>9479678.4/1000</f>
        <v>9479.6784000000007</v>
      </c>
      <c r="G20" s="39" t="s">
        <v>32</v>
      </c>
      <c r="H20" s="27"/>
      <c r="I20" s="3" t="s">
        <v>33</v>
      </c>
    </row>
    <row r="21" spans="1:9" s="3" customFormat="1" ht="8.25" customHeight="1">
      <c r="D21" s="24"/>
      <c r="E21" s="38"/>
      <c r="F21" s="26"/>
      <c r="G21" s="39"/>
      <c r="H21" s="27"/>
    </row>
    <row r="22" spans="1:9" ht="24" customHeight="1">
      <c r="A22" s="4"/>
      <c r="B22" s="4" t="s">
        <v>27</v>
      </c>
      <c r="C22" s="4"/>
      <c r="D22" s="30"/>
      <c r="E22" s="40" t="s">
        <v>32</v>
      </c>
      <c r="F22" s="32">
        <f>9479678.4/F6</f>
        <v>4270.1254054054052</v>
      </c>
      <c r="G22" s="39" t="s">
        <v>32</v>
      </c>
      <c r="H22" s="33"/>
      <c r="I22" s="4" t="s">
        <v>28</v>
      </c>
    </row>
    <row r="23" spans="1:9" ht="24" customHeight="1">
      <c r="A23" s="4"/>
      <c r="B23" s="4" t="s">
        <v>29</v>
      </c>
      <c r="C23" s="4"/>
      <c r="D23" s="30"/>
      <c r="E23" s="40" t="s">
        <v>32</v>
      </c>
      <c r="F23" s="32">
        <f>9479678.4/F7</f>
        <v>464.53071985103151</v>
      </c>
      <c r="G23" s="39" t="s">
        <v>32</v>
      </c>
      <c r="H23" s="33"/>
      <c r="I23" s="4" t="s">
        <v>30</v>
      </c>
    </row>
    <row r="24" spans="1:9" s="3" customFormat="1" ht="24" customHeight="1">
      <c r="A24" s="3" t="s">
        <v>34</v>
      </c>
      <c r="D24" s="24"/>
      <c r="E24" s="25">
        <f>5339500/1000</f>
        <v>5339.5</v>
      </c>
      <c r="F24" s="26">
        <f>2037831.7/1000</f>
        <v>2037.8317</v>
      </c>
      <c r="G24" s="19">
        <f t="shared" si="0"/>
        <v>-61.834784155819833</v>
      </c>
      <c r="H24" s="27"/>
      <c r="I24" s="3" t="s">
        <v>35</v>
      </c>
    </row>
    <row r="25" spans="1:9" s="3" customFormat="1" ht="8.25" customHeight="1">
      <c r="D25" s="24"/>
      <c r="E25" s="25"/>
      <c r="F25" s="26"/>
      <c r="G25" s="19"/>
      <c r="H25" s="27"/>
    </row>
    <row r="26" spans="1:9" ht="24" customHeight="1">
      <c r="A26" s="4"/>
      <c r="B26" s="4" t="s">
        <v>27</v>
      </c>
      <c r="C26" s="4"/>
      <c r="D26" s="30"/>
      <c r="E26" s="31">
        <f>5339500/E6</f>
        <v>26831.658291457286</v>
      </c>
      <c r="F26" s="32">
        <f>2037831.7/F6</f>
        <v>917.94220720720716</v>
      </c>
      <c r="G26" s="19">
        <f t="shared" si="0"/>
        <v>-96.578883804958622</v>
      </c>
      <c r="H26" s="33"/>
      <c r="I26" s="4" t="s">
        <v>28</v>
      </c>
    </row>
    <row r="27" spans="1:9" ht="24" customHeight="1">
      <c r="A27" s="4"/>
      <c r="B27" s="4" t="s">
        <v>29</v>
      </c>
      <c r="C27" s="4"/>
      <c r="D27" s="30"/>
      <c r="E27" s="31">
        <f>5339500/E7</f>
        <v>495.17759436149493</v>
      </c>
      <c r="F27" s="32">
        <f>2037831.7/F7</f>
        <v>99.859445288381437</v>
      </c>
      <c r="G27" s="19">
        <f t="shared" si="0"/>
        <v>-79.83360991582326</v>
      </c>
      <c r="H27" s="33"/>
      <c r="I27" s="4" t="s">
        <v>30</v>
      </c>
    </row>
    <row r="28" spans="1:9" ht="8.25" customHeight="1">
      <c r="A28" s="41"/>
      <c r="B28" s="41"/>
      <c r="C28" s="41"/>
      <c r="D28" s="42"/>
      <c r="E28" s="43"/>
      <c r="F28" s="43"/>
      <c r="G28" s="43"/>
      <c r="H28" s="43"/>
      <c r="I28" s="41"/>
    </row>
    <row r="29" spans="1:9" ht="8.25" customHeight="1"/>
    <row r="30" spans="1:9" s="47" customFormat="1" ht="24" customHeight="1">
      <c r="A30" s="44"/>
      <c r="B30" s="45" t="s">
        <v>36</v>
      </c>
      <c r="C30" s="46" t="s">
        <v>37</v>
      </c>
      <c r="D30" s="46"/>
      <c r="E30" s="44"/>
      <c r="F30" s="44"/>
      <c r="G30" s="44"/>
      <c r="H30" s="44"/>
      <c r="I30" s="44"/>
    </row>
    <row r="31" spans="1:9" s="47" customFormat="1" ht="24" customHeight="1">
      <c r="A31" s="44"/>
      <c r="B31" s="48"/>
      <c r="C31" s="46" t="s">
        <v>38</v>
      </c>
      <c r="D31" s="46"/>
      <c r="E31" s="44"/>
      <c r="F31" s="44"/>
      <c r="G31" s="44"/>
      <c r="H31" s="44"/>
      <c r="I31" s="44"/>
    </row>
    <row r="32" spans="1:9" s="47" customFormat="1" ht="24" customHeight="1">
      <c r="A32" s="44"/>
      <c r="B32" s="45" t="s">
        <v>39</v>
      </c>
      <c r="C32" s="46" t="s">
        <v>40</v>
      </c>
      <c r="D32" s="46"/>
      <c r="E32" s="44"/>
      <c r="F32" s="44"/>
      <c r="G32" s="44"/>
      <c r="H32" s="44"/>
      <c r="I32" s="44"/>
    </row>
    <row r="33" spans="1:9" s="47" customFormat="1" ht="24" customHeight="1">
      <c r="A33" s="44"/>
      <c r="B33" s="48"/>
      <c r="C33" s="46" t="s">
        <v>41</v>
      </c>
      <c r="D33" s="46"/>
      <c r="E33" s="44"/>
      <c r="F33" s="44"/>
      <c r="G33" s="44"/>
      <c r="H33" s="44"/>
      <c r="I33" s="44"/>
    </row>
    <row r="34" spans="1:9" s="47" customFormat="1" ht="24" customHeight="1">
      <c r="A34" s="44"/>
      <c r="B34" s="44" t="s">
        <v>42</v>
      </c>
      <c r="C34" s="44"/>
      <c r="D34" s="44"/>
      <c r="E34" s="44"/>
      <c r="F34" s="44"/>
      <c r="G34" s="44"/>
      <c r="H34" s="44"/>
      <c r="I34" s="44"/>
    </row>
    <row r="35" spans="1:9" s="47" customFormat="1" ht="24" customHeight="1">
      <c r="A35" s="44"/>
      <c r="B35" s="44" t="s">
        <v>43</v>
      </c>
      <c r="C35" s="44"/>
      <c r="D35" s="44"/>
      <c r="E35" s="44"/>
      <c r="F35" s="44"/>
      <c r="G35" s="44"/>
      <c r="H35" s="44"/>
      <c r="I35" s="44"/>
    </row>
    <row r="36" spans="1:9" s="47" customFormat="1" ht="24" customHeight="1">
      <c r="A36" s="44"/>
      <c r="B36" s="44"/>
      <c r="C36" s="44"/>
      <c r="D36" s="44"/>
      <c r="E36" s="44"/>
      <c r="F36" s="44"/>
      <c r="G36" s="44"/>
      <c r="H36" s="44"/>
      <c r="I36" s="44"/>
    </row>
  </sheetData>
  <mergeCells count="3">
    <mergeCell ref="A4:D5"/>
    <mergeCell ref="I4:I5"/>
    <mergeCell ref="A6:D6"/>
  </mergeCells>
  <pageMargins left="0.55118110236220474" right="0.35433070866141736" top="0.78740157480314965" bottom="0.59055118110236227" header="0.51181102362204722" footer="0.51181102362204722"/>
  <pageSetup paperSize="9" scale="73" orientation="landscape" horizontalDpi="1200" verticalDpi="1200" r:id="rId1"/>
  <headerFooter alignWithMargins="0"/>
  <rowBreaks count="1" manualBreakCount="1">
    <brk id="3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T-10.1 ใหม่</vt:lpstr>
      <vt:lpstr>'T-10.1 ใหม่'!Print_Area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2012-01-23T08:41:46Z</dcterms:created>
  <dcterms:modified xsi:type="dcterms:W3CDTF">2012-01-23T08:42:22Z</dcterms:modified>
</cp:coreProperties>
</file>