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3" sheetId="1" r:id="rId1"/>
  </sheets>
  <definedNames>
    <definedName name="_xlnm.Print_Area" localSheetId="0">'T-3.3'!$A$1:$O$51</definedName>
  </definedNames>
  <calcPr calcId="145621"/>
</workbook>
</file>

<file path=xl/calcChain.xml><?xml version="1.0" encoding="utf-8"?>
<calcChain xmlns="http://schemas.openxmlformats.org/spreadsheetml/2006/main">
  <c r="L42" i="1" l="1"/>
  <c r="I42" i="1"/>
  <c r="F42" i="1"/>
  <c r="E42" i="1"/>
  <c r="L41" i="1"/>
  <c r="F41" i="1"/>
  <c r="E41" i="1" s="1"/>
  <c r="L40" i="1"/>
  <c r="I40" i="1"/>
  <c r="F40" i="1"/>
  <c r="E40" i="1" s="1"/>
  <c r="L39" i="1"/>
  <c r="I39" i="1"/>
  <c r="F39" i="1"/>
  <c r="E39" i="1" s="1"/>
  <c r="L38" i="1"/>
  <c r="F38" i="1"/>
  <c r="E38" i="1"/>
  <c r="L37" i="1"/>
  <c r="F37" i="1"/>
  <c r="E37" i="1" s="1"/>
  <c r="L36" i="1"/>
  <c r="F36" i="1"/>
  <c r="E36" i="1"/>
  <c r="L35" i="1"/>
  <c r="F35" i="1"/>
  <c r="E35" i="1" s="1"/>
  <c r="L21" i="1"/>
  <c r="I21" i="1"/>
  <c r="F21" i="1"/>
  <c r="E21" i="1" s="1"/>
  <c r="L20" i="1"/>
  <c r="F20" i="1"/>
  <c r="E20" i="1"/>
  <c r="L19" i="1"/>
  <c r="F19" i="1"/>
  <c r="E19" i="1" s="1"/>
  <c r="L18" i="1"/>
  <c r="F18" i="1"/>
  <c r="E18" i="1"/>
  <c r="L17" i="1"/>
  <c r="F17" i="1"/>
  <c r="E17" i="1" s="1"/>
  <c r="L16" i="1"/>
  <c r="K16" i="1"/>
  <c r="J16" i="1"/>
  <c r="F16" i="1"/>
  <c r="E16" i="1"/>
  <c r="L15" i="1"/>
  <c r="K15" i="1"/>
  <c r="J15" i="1"/>
  <c r="F15" i="1"/>
  <c r="E15" i="1" s="1"/>
  <c r="L14" i="1"/>
  <c r="F14" i="1"/>
  <c r="E14" i="1"/>
  <c r="L13" i="1"/>
  <c r="F13" i="1"/>
  <c r="E13" i="1" s="1"/>
  <c r="L12" i="1"/>
  <c r="K12" i="1"/>
  <c r="J12" i="1"/>
  <c r="I12" i="1"/>
  <c r="H12" i="1"/>
  <c r="F12" i="1"/>
  <c r="E12" i="1"/>
  <c r="L11" i="1"/>
  <c r="K11" i="1"/>
  <c r="J11" i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<sst xmlns="http://schemas.openxmlformats.org/spreadsheetml/2006/main" count="152" uniqueCount="90">
  <si>
    <t xml:space="preserve">ตาราง    </t>
  </si>
  <si>
    <t>จำนวนห้องเรียน จำแนกตามสังกัด  และระดับการศึกษา เป็นรายอำเภอ ปีการศึกษา 2553</t>
  </si>
  <si>
    <t xml:space="preserve">TABLE </t>
  </si>
  <si>
    <t>NUMBER OF CLASSROOMS  BY JURISDICTION AND LEVEL OF EDUCATION OF DISTRICT: ACADEMIC YEAR 2010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</si>
  <si>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</si>
  <si>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</si>
  <si>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</si>
  <si>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</si>
  <si>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</si>
  <si>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</si>
  <si>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</si>
  <si>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</si>
  <si>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</si>
  <si>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</si>
  <si>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</si>
  <si>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r>
      <t>อื่นๆ</t>
    </r>
    <r>
      <rPr>
        <vertAlign val="superscript"/>
        <sz val="13"/>
        <rFont val="AngsanaUPC"/>
        <family val="1"/>
        <charset val="22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</si>
  <si>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</si>
  <si>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</si>
  <si>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</si>
  <si>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</si>
  <si>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</si>
  <si>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</si>
  <si>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</si>
  <si>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</si>
  <si>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</si>
  <si>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</si>
  <si>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</si>
  <si>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</si>
  <si>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</si>
  <si>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</si>
  <si>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</si>
  <si>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</si>
  <si>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</si>
  <si>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</si>
  <si>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>เมืองสกลนคร</t>
  </si>
  <si>
    <t xml:space="preserve">   Muang Sakon Nakhon</t>
  </si>
  <si>
    <t>กุสุมาลย์</t>
  </si>
  <si>
    <t xml:space="preserve">                                -</t>
  </si>
  <si>
    <t xml:space="preserve">                      -</t>
  </si>
  <si>
    <t xml:space="preserve">        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</si>
  <si>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</si>
  <si>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</si>
  <si>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</si>
  <si>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</si>
  <si>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</si>
  <si>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</si>
  <si>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</si>
  <si>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</si>
  <si>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</si>
  <si>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</si>
  <si>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</si>
  <si>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</si>
  <si>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</si>
  <si>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</si>
  <si>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</si>
  <si>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</si>
  <si>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</si>
  <si>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จำนวนห้องเรียน จำแนกตามสังกัด  และระดับการศึกษา เป็นรายอำเภอ ปีการศึกษา 2553    (ต่อ)</t>
  </si>
  <si>
    <t>NUMBER OF CLASSROOMS  BY JURISDICTION AND LEVEL OF EDUCATION OF DISTRICT: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</si>
  <si>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</si>
  <si>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</si>
  <si>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</si>
  <si>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</si>
  <si>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</si>
  <si>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</si>
  <si>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</si>
  <si>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</si>
  <si>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</si>
  <si>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</si>
  <si>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</si>
  <si>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</si>
  <si>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</si>
  <si>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</si>
  <si>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</si>
  <si>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</si>
  <si>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1/</t>
  </si>
  <si>
    <t>รวม โรงเรียนตำรวจตระเวนชายแดน,</t>
  </si>
  <si>
    <t>1/</t>
  </si>
  <si>
    <t>Including School for hill tribe children set up by the Border Patrol Police,</t>
  </si>
  <si>
    <t>P</t>
  </si>
  <si>
    <t>สำนักงานพระพุทธศาสนาแห่งชาติ (โรงเรียนพระปริยัติธรรม),</t>
  </si>
  <si>
    <t>Office of  National  Buddhist. ( The Buddhist Scripture School. )</t>
  </si>
  <si>
    <t xml:space="preserve">ที่มา:  </t>
  </si>
  <si>
    <t>สำนักงานเขตพื้นที่การศึกษาสกลนคร   เขต 1 , 2  และ 3</t>
  </si>
  <si>
    <t>Source:</t>
  </si>
  <si>
    <t>Sakon Nakhon Educational Service Area Office, Area 1 , 2 and 3</t>
  </si>
  <si>
    <t>เทศบาลเมืองสกลนคร</t>
  </si>
  <si>
    <t>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</si>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</sst>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"/>
    <numFmt numFmtId="188" formatCode="\ \ \ \ \ @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vertAlign val="superscript"/>
      <sz val="13"/>
      <name val="AngsanaUPC"/>
      <family val="1"/>
      <charset val="222"/>
    </font>
    <font>
      <sz val="13"/>
      <name val="Angsana New"/>
      <family val="1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0" xfId="0" applyFont="1" applyBorder="1" applyAlignment="1"/>
    <xf numFmtId="0" fontId="6" fillId="0" borderId="10" xfId="0" applyFont="1" applyBorder="1" applyAlignment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/>
    <xf numFmtId="0" fontId="7" fillId="0" borderId="14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88" fontId="10" fillId="2" borderId="8" xfId="0" applyNumberFormat="1" applyFont="1" applyFill="1" applyBorder="1" applyAlignment="1"/>
    <xf numFmtId="0" fontId="10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187" fontId="5" fillId="2" borderId="10" xfId="1" applyNumberFormat="1" applyFont="1" applyFill="1" applyBorder="1" applyAlignment="1">
      <alignment vertical="center"/>
    </xf>
    <xf numFmtId="187" fontId="6" fillId="2" borderId="9" xfId="0" applyNumberFormat="1" applyFont="1" applyFill="1" applyBorder="1" applyAlignment="1">
      <alignment vertical="center"/>
    </xf>
    <xf numFmtId="187" fontId="6" fillId="2" borderId="10" xfId="0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horizontal="left"/>
    </xf>
    <xf numFmtId="188" fontId="10" fillId="0" borderId="0" xfId="0" applyNumberFormat="1" applyFont="1" applyBorder="1" applyAlignment="1"/>
    <xf numFmtId="0" fontId="10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87" fontId="5" fillId="0" borderId="10" xfId="1" applyNumberFormat="1" applyFont="1" applyBorder="1" applyAlignment="1">
      <alignment vertical="center"/>
    </xf>
    <xf numFmtId="187" fontId="6" fillId="0" borderId="9" xfId="0" applyNumberFormat="1" applyFont="1" applyBorder="1" applyAlignment="1">
      <alignment vertical="center"/>
    </xf>
    <xf numFmtId="187" fontId="6" fillId="0" borderId="10" xfId="0" applyNumberFormat="1" applyFont="1" applyBorder="1" applyAlignment="1">
      <alignment vertical="center"/>
    </xf>
    <xf numFmtId="188" fontId="10" fillId="2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10" fillId="0" borderId="0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88" fontId="10" fillId="0" borderId="1" xfId="0" applyNumberFormat="1" applyFont="1" applyBorder="1" applyAlignment="1"/>
    <xf numFmtId="0" fontId="3" fillId="0" borderId="2" xfId="0" applyFont="1" applyBorder="1" applyAlignment="1">
      <alignment horizontal="center"/>
    </xf>
    <xf numFmtId="187" fontId="6" fillId="0" borderId="3" xfId="1" applyNumberFormat="1" applyFont="1" applyBorder="1" applyAlignment="1"/>
    <xf numFmtId="187" fontId="6" fillId="0" borderId="7" xfId="1" applyNumberFormat="1" applyFont="1" applyBorder="1" applyAlignment="1"/>
    <xf numFmtId="0" fontId="10" fillId="0" borderId="8" xfId="0" applyFont="1" applyBorder="1"/>
    <xf numFmtId="187" fontId="6" fillId="0" borderId="10" xfId="1" applyNumberFormat="1" applyFont="1" applyBorder="1" applyAlignment="1"/>
    <xf numFmtId="187" fontId="6" fillId="0" borderId="9" xfId="1" applyNumberFormat="1" applyFont="1" applyBorder="1" applyAlignment="1"/>
    <xf numFmtId="0" fontId="10" fillId="2" borderId="0" xfId="0" applyFont="1" applyFill="1" applyBorder="1"/>
    <xf numFmtId="0" fontId="10" fillId="2" borderId="8" xfId="0" applyFont="1" applyFill="1" applyBorder="1"/>
    <xf numFmtId="187" fontId="6" fillId="2" borderId="10" xfId="1" applyNumberFormat="1" applyFont="1" applyFill="1" applyBorder="1" applyAlignment="1"/>
    <xf numFmtId="187" fontId="6" fillId="2" borderId="9" xfId="1" applyNumberFormat="1" applyFont="1" applyFill="1" applyBorder="1" applyAlignment="1"/>
    <xf numFmtId="188" fontId="10" fillId="0" borderId="8" xfId="0" applyNumberFormat="1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0</xdr:row>
      <xdr:rowOff>123825</xdr:rowOff>
    </xdr:from>
    <xdr:to>
      <xdr:col>16</xdr:col>
      <xdr:colOff>552450</xdr:colOff>
      <xdr:row>47</xdr:row>
      <xdr:rowOff>104775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0772775" y="123825"/>
          <a:ext cx="257175" cy="115728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352425</xdr:colOff>
      <xdr:row>9</xdr:row>
      <xdr:rowOff>0</xdr:rowOff>
    </xdr:from>
    <xdr:to>
      <xdr:col>17</xdr:col>
      <xdr:colOff>600075</xdr:colOff>
      <xdr:row>46</xdr:row>
      <xdr:rowOff>57150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39525" y="2038350"/>
          <a:ext cx="247650" cy="933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16</xdr:col>
      <xdr:colOff>0</xdr:colOff>
      <xdr:row>43</xdr:row>
      <xdr:rowOff>28575</xdr:rowOff>
    </xdr:from>
    <xdr:to>
      <xdr:col>16</xdr:col>
      <xdr:colOff>247650</xdr:colOff>
      <xdr:row>45</xdr:row>
      <xdr:rowOff>171450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77500" y="10791825"/>
          <a:ext cx="2476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8</xdr:col>
      <xdr:colOff>704850</xdr:colOff>
      <xdr:row>53</xdr:row>
      <xdr:rowOff>114300</xdr:rowOff>
    </xdr:from>
    <xdr:to>
      <xdr:col>9</xdr:col>
      <xdr:colOff>28575</xdr:colOff>
      <xdr:row>54</xdr:row>
      <xdr:rowOff>95250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810250" y="13201650"/>
          <a:ext cx="47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10</xdr:col>
      <xdr:colOff>200025</xdr:colOff>
      <xdr:row>54</xdr:row>
      <xdr:rowOff>9525</xdr:rowOff>
    </xdr:from>
    <xdr:to>
      <xdr:col>10</xdr:col>
      <xdr:colOff>247650</xdr:colOff>
      <xdr:row>54</xdr:row>
      <xdr:rowOff>257175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934200" y="13373100"/>
          <a:ext cx="476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8</xdr:col>
      <xdr:colOff>238125</xdr:colOff>
      <xdr:row>54</xdr:row>
      <xdr:rowOff>47625</xdr:rowOff>
    </xdr:from>
    <xdr:to>
      <xdr:col>8</xdr:col>
      <xdr:colOff>285750</xdr:colOff>
      <xdr:row>55</xdr:row>
      <xdr:rowOff>9525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343525" y="13411200"/>
          <a:ext cx="476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sng" strike="noStrike" baseline="0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view="pageBreakPreview" zoomScaleNormal="100" zoomScaleSheetLayoutView="100" workbookViewId="0">
      <selection activeCell="D25" sqref="D25"/>
    </sheetView>
  </sheetViews>
  <sheetFormatPr defaultRowHeight="21.75" x14ac:dyDescent="0.5"/>
  <cols>
    <col min="1" max="1" width="1.7109375" style="8" customWidth="1"/>
    <col min="2" max="2" width="5.85546875" style="8" customWidth="1"/>
    <col min="3" max="3" width="3.85546875" style="8" customWidth="1"/>
    <col min="4" max="4" width="7.28515625" style="8" customWidth="1"/>
    <col min="5" max="5" width="10.7109375" style="8" customWidth="1"/>
    <col min="6" max="7" width="17.140625" style="8" customWidth="1"/>
    <col min="8" max="8" width="12.85546875" style="8" customWidth="1"/>
    <col min="9" max="9" width="10.85546875" style="8" customWidth="1"/>
    <col min="10" max="10" width="13.5703125" style="8" customWidth="1"/>
    <col min="11" max="11" width="10.85546875" style="8" customWidth="1"/>
    <col min="12" max="12" width="10.140625" style="8" customWidth="1"/>
    <col min="13" max="13" width="19.5703125" style="8" customWidth="1"/>
    <col min="14" max="14" width="2.28515625" style="8" customWidth="1"/>
    <col min="15" max="15" width="4.140625" style="8" customWidth="1"/>
    <col min="16" max="16384" width="9.140625" style="8"/>
  </cols>
  <sheetData>
    <row r="1" spans="1:16" s="1" customFormat="1" ht="21" x14ac:dyDescent="0.45">
      <c r="B1" s="2" t="s">
        <v>0</v>
      </c>
      <c r="C1" s="3">
        <v>3.3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16" s="5" customFormat="1" ht="21" x14ac:dyDescent="0.45">
      <c r="B2" s="6" t="s">
        <v>2</v>
      </c>
      <c r="C2" s="3">
        <v>3.3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6" ht="6" customHeight="1" x14ac:dyDescent="0.5"/>
    <row r="4" spans="1:16" s="18" customFormat="1" ht="18.75" customHeight="1" x14ac:dyDescent="0.45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5"/>
      <c r="J4" s="13" t="s">
        <v>6</v>
      </c>
      <c r="K4" s="16"/>
      <c r="L4" s="16"/>
      <c r="M4" s="17" t="s">
        <v>7</v>
      </c>
    </row>
    <row r="5" spans="1:16" s="18" customFormat="1" ht="18.75" customHeight="1" x14ac:dyDescent="0.45">
      <c r="A5" s="19"/>
      <c r="B5" s="19"/>
      <c r="C5" s="19"/>
      <c r="D5" s="20"/>
      <c r="F5" s="21" t="s">
        <v>8</v>
      </c>
      <c r="G5" s="22" t="s">
        <v>9</v>
      </c>
      <c r="H5" s="23" t="s">
        <v>10</v>
      </c>
      <c r="I5" s="23"/>
      <c r="K5" s="12"/>
      <c r="L5" s="12"/>
      <c r="M5" s="24"/>
    </row>
    <row r="6" spans="1:16" s="18" customFormat="1" ht="18.75" customHeight="1" x14ac:dyDescent="0.45">
      <c r="A6" s="19"/>
      <c r="B6" s="19"/>
      <c r="C6" s="19"/>
      <c r="D6" s="20"/>
      <c r="E6" s="25" t="s">
        <v>11</v>
      </c>
      <c r="F6" s="25" t="s">
        <v>12</v>
      </c>
      <c r="G6" s="26" t="s">
        <v>13</v>
      </c>
      <c r="H6" s="27" t="s">
        <v>14</v>
      </c>
      <c r="I6" s="25" t="s">
        <v>15</v>
      </c>
      <c r="J6" s="25" t="s">
        <v>16</v>
      </c>
      <c r="K6" s="25" t="s">
        <v>17</v>
      </c>
      <c r="L6" s="25" t="s">
        <v>18</v>
      </c>
      <c r="M6" s="24"/>
    </row>
    <row r="7" spans="1:16" s="18" customFormat="1" ht="18.75" customHeight="1" x14ac:dyDescent="0.45">
      <c r="A7" s="19"/>
      <c r="B7" s="19"/>
      <c r="C7" s="19"/>
      <c r="D7" s="20"/>
      <c r="E7" s="25" t="s">
        <v>19</v>
      </c>
      <c r="F7" s="21" t="s">
        <v>20</v>
      </c>
      <c r="G7" s="21" t="s">
        <v>21</v>
      </c>
      <c r="H7" s="25" t="s">
        <v>22</v>
      </c>
      <c r="I7" s="25" t="s">
        <v>23</v>
      </c>
      <c r="J7" s="28" t="s">
        <v>24</v>
      </c>
      <c r="K7" s="25" t="s">
        <v>25</v>
      </c>
      <c r="L7" s="29" t="s">
        <v>26</v>
      </c>
      <c r="M7" s="24"/>
    </row>
    <row r="8" spans="1:16" s="18" customFormat="1" ht="18.75" customHeight="1" x14ac:dyDescent="0.45">
      <c r="A8" s="19"/>
      <c r="B8" s="19"/>
      <c r="C8" s="19"/>
      <c r="D8" s="20"/>
      <c r="E8" s="30"/>
      <c r="F8" s="25" t="s">
        <v>27</v>
      </c>
      <c r="G8" s="25" t="s">
        <v>28</v>
      </c>
      <c r="H8" s="25" t="s">
        <v>29</v>
      </c>
      <c r="I8" s="31"/>
      <c r="K8" s="31"/>
      <c r="L8" s="31"/>
      <c r="M8" s="24"/>
    </row>
    <row r="9" spans="1:16" s="18" customFormat="1" ht="18.75" customHeight="1" x14ac:dyDescent="0.45">
      <c r="A9" s="19"/>
      <c r="B9" s="19"/>
      <c r="C9" s="19"/>
      <c r="D9" s="20"/>
      <c r="E9" s="30"/>
      <c r="F9" s="25"/>
      <c r="G9" s="32" t="s">
        <v>30</v>
      </c>
      <c r="H9" s="25" t="s">
        <v>31</v>
      </c>
      <c r="I9" s="31"/>
      <c r="K9" s="31"/>
      <c r="L9" s="31"/>
      <c r="M9" s="24"/>
    </row>
    <row r="10" spans="1:16" s="18" customFormat="1" ht="18.75" customHeight="1" x14ac:dyDescent="0.45">
      <c r="A10" s="33"/>
      <c r="B10" s="33"/>
      <c r="C10" s="33"/>
      <c r="D10" s="34"/>
      <c r="E10" s="35"/>
      <c r="F10" s="36"/>
      <c r="G10" s="36"/>
      <c r="H10" s="37" t="s">
        <v>32</v>
      </c>
      <c r="I10" s="38"/>
      <c r="J10" s="39"/>
      <c r="K10" s="36"/>
      <c r="L10" s="36"/>
      <c r="M10" s="40"/>
    </row>
    <row r="11" spans="1:16" s="46" customFormat="1" ht="24" customHeight="1" x14ac:dyDescent="0.5">
      <c r="A11" s="41" t="s">
        <v>33</v>
      </c>
      <c r="B11" s="41"/>
      <c r="C11" s="41"/>
      <c r="D11" s="42"/>
      <c r="E11" s="43">
        <f>SUM(E12:E21,E35:E42)</f>
        <v>8570</v>
      </c>
      <c r="F11" s="43">
        <f t="shared" ref="F11:L11" si="0">SUM(F12:F21,F35:F42)</f>
        <v>8083</v>
      </c>
      <c r="G11" s="43">
        <f t="shared" si="0"/>
        <v>358</v>
      </c>
      <c r="H11" s="43">
        <f t="shared" si="0"/>
        <v>85</v>
      </c>
      <c r="I11" s="43">
        <f t="shared" si="0"/>
        <v>44</v>
      </c>
      <c r="J11" s="43">
        <f t="shared" si="0"/>
        <v>1419</v>
      </c>
      <c r="K11" s="43">
        <f t="shared" si="0"/>
        <v>4354</v>
      </c>
      <c r="L11" s="43">
        <f t="shared" si="0"/>
        <v>2797</v>
      </c>
      <c r="M11" s="44" t="s">
        <v>19</v>
      </c>
      <c r="N11" s="45"/>
      <c r="O11" s="45"/>
      <c r="P11" s="45"/>
    </row>
    <row r="12" spans="1:16" s="46" customFormat="1" ht="24" customHeight="1" x14ac:dyDescent="0.45">
      <c r="A12" s="47"/>
      <c r="B12" s="48" t="s">
        <v>34</v>
      </c>
      <c r="C12" s="49"/>
      <c r="D12" s="50"/>
      <c r="E12" s="51">
        <f>SUM(F12:I12)</f>
        <v>1183</v>
      </c>
      <c r="F12" s="52">
        <f>666+299</f>
        <v>965</v>
      </c>
      <c r="G12" s="53">
        <v>118</v>
      </c>
      <c r="H12" s="53">
        <f>85</f>
        <v>85</v>
      </c>
      <c r="I12" s="53">
        <f>15</f>
        <v>15</v>
      </c>
      <c r="J12" s="53">
        <f>172+14</f>
        <v>186</v>
      </c>
      <c r="K12" s="53">
        <f>541+47</f>
        <v>588</v>
      </c>
      <c r="L12" s="53">
        <f>71+24+299+15</f>
        <v>409</v>
      </c>
      <c r="M12" s="54" t="s">
        <v>35</v>
      </c>
      <c r="N12" s="45"/>
      <c r="O12" s="45"/>
      <c r="P12" s="45"/>
    </row>
    <row r="13" spans="1:16" s="46" customFormat="1" ht="24" customHeight="1" x14ac:dyDescent="0.45">
      <c r="A13" s="47"/>
      <c r="B13" s="55" t="s">
        <v>36</v>
      </c>
      <c r="C13" s="56"/>
      <c r="D13" s="57"/>
      <c r="E13" s="58">
        <f t="shared" ref="E13:E21" si="1">SUM(F13:I13)</f>
        <v>350</v>
      </c>
      <c r="F13" s="59">
        <f>279+71</f>
        <v>350</v>
      </c>
      <c r="G13" s="60" t="s">
        <v>37</v>
      </c>
      <c r="H13" s="60" t="s">
        <v>38</v>
      </c>
      <c r="I13" s="60" t="s">
        <v>39</v>
      </c>
      <c r="J13" s="60">
        <v>57</v>
      </c>
      <c r="K13" s="60">
        <v>187</v>
      </c>
      <c r="L13" s="60">
        <f>35+71</f>
        <v>106</v>
      </c>
      <c r="M13" s="54" t="s">
        <v>40</v>
      </c>
      <c r="N13" s="45"/>
      <c r="O13" s="45"/>
      <c r="P13" s="45"/>
    </row>
    <row r="14" spans="1:16" s="46" customFormat="1" ht="24" customHeight="1" x14ac:dyDescent="0.45">
      <c r="A14" s="47"/>
      <c r="B14" s="55" t="s">
        <v>41</v>
      </c>
      <c r="C14" s="56"/>
      <c r="D14" s="57"/>
      <c r="E14" s="58">
        <f t="shared" si="1"/>
        <v>179</v>
      </c>
      <c r="F14" s="59">
        <f>149+30</f>
        <v>179</v>
      </c>
      <c r="G14" s="60" t="s">
        <v>37</v>
      </c>
      <c r="H14" s="60" t="s">
        <v>38</v>
      </c>
      <c r="I14" s="60" t="s">
        <v>39</v>
      </c>
      <c r="J14" s="60">
        <v>25</v>
      </c>
      <c r="K14" s="60">
        <v>96</v>
      </c>
      <c r="L14" s="60">
        <f>28+30</f>
        <v>58</v>
      </c>
      <c r="M14" s="54" t="s">
        <v>42</v>
      </c>
      <c r="N14" s="45"/>
      <c r="O14" s="45"/>
      <c r="P14" s="45"/>
    </row>
    <row r="15" spans="1:16" s="46" customFormat="1" ht="24" customHeight="1" x14ac:dyDescent="0.45">
      <c r="A15" s="47"/>
      <c r="B15" s="55" t="s">
        <v>43</v>
      </c>
      <c r="C15" s="56"/>
      <c r="D15" s="57"/>
      <c r="E15" s="58">
        <f t="shared" si="1"/>
        <v>283</v>
      </c>
      <c r="F15" s="59">
        <f>215+62</f>
        <v>277</v>
      </c>
      <c r="G15" s="60">
        <v>6</v>
      </c>
      <c r="H15" s="60" t="s">
        <v>38</v>
      </c>
      <c r="I15" s="60" t="s">
        <v>39</v>
      </c>
      <c r="J15" s="60">
        <f>48</f>
        <v>48</v>
      </c>
      <c r="K15" s="60">
        <f>150</f>
        <v>150</v>
      </c>
      <c r="L15" s="60">
        <f>23+62</f>
        <v>85</v>
      </c>
      <c r="M15" s="54" t="s">
        <v>44</v>
      </c>
      <c r="N15" s="45"/>
      <c r="O15" s="45"/>
      <c r="P15" s="45"/>
    </row>
    <row r="16" spans="1:16" s="46" customFormat="1" ht="24" customHeight="1" x14ac:dyDescent="0.45">
      <c r="A16" s="47"/>
      <c r="B16" s="61" t="s">
        <v>45</v>
      </c>
      <c r="C16" s="49"/>
      <c r="D16" s="50"/>
      <c r="E16" s="51">
        <f t="shared" si="1"/>
        <v>247</v>
      </c>
      <c r="F16" s="52">
        <f>166+70</f>
        <v>236</v>
      </c>
      <c r="G16" s="53">
        <v>3</v>
      </c>
      <c r="H16" s="60" t="s">
        <v>38</v>
      </c>
      <c r="I16" s="53">
        <v>8</v>
      </c>
      <c r="J16" s="53">
        <f>38+2</f>
        <v>40</v>
      </c>
      <c r="K16" s="53">
        <f>112+6</f>
        <v>118</v>
      </c>
      <c r="L16" s="53">
        <f>19+70</f>
        <v>89</v>
      </c>
      <c r="M16" s="54" t="s">
        <v>46</v>
      </c>
      <c r="N16" s="45"/>
      <c r="O16" s="45"/>
      <c r="P16" s="45"/>
    </row>
    <row r="17" spans="1:16" s="46" customFormat="1" ht="24" customHeight="1" x14ac:dyDescent="0.45">
      <c r="A17" s="47"/>
      <c r="B17" s="61" t="s">
        <v>47</v>
      </c>
      <c r="C17" s="49"/>
      <c r="D17" s="50"/>
      <c r="E17" s="51">
        <f t="shared" si="1"/>
        <v>302</v>
      </c>
      <c r="F17" s="52">
        <f>278+21</f>
        <v>299</v>
      </c>
      <c r="G17" s="53">
        <v>3</v>
      </c>
      <c r="H17" s="60" t="s">
        <v>38</v>
      </c>
      <c r="I17" s="60" t="s">
        <v>39</v>
      </c>
      <c r="J17" s="53">
        <v>56</v>
      </c>
      <c r="K17" s="53">
        <v>184</v>
      </c>
      <c r="L17" s="53">
        <f>41+21</f>
        <v>62</v>
      </c>
      <c r="M17" s="54" t="s">
        <v>48</v>
      </c>
      <c r="N17" s="45"/>
      <c r="O17" s="45"/>
      <c r="P17" s="45"/>
    </row>
    <row r="18" spans="1:16" s="46" customFormat="1" ht="24" customHeight="1" x14ac:dyDescent="0.45">
      <c r="A18" s="47"/>
      <c r="B18" s="55" t="s">
        <v>49</v>
      </c>
      <c r="C18" s="56"/>
      <c r="D18" s="57"/>
      <c r="E18" s="58">
        <f t="shared" si="1"/>
        <v>143</v>
      </c>
      <c r="F18" s="59">
        <f>114+23</f>
        <v>137</v>
      </c>
      <c r="G18" s="60">
        <v>6</v>
      </c>
      <c r="H18" s="60" t="s">
        <v>38</v>
      </c>
      <c r="I18" s="60" t="s">
        <v>39</v>
      </c>
      <c r="J18" s="60">
        <v>25</v>
      </c>
      <c r="K18" s="60">
        <v>79</v>
      </c>
      <c r="L18" s="60">
        <f>16+23</f>
        <v>39</v>
      </c>
      <c r="M18" s="54" t="s">
        <v>50</v>
      </c>
      <c r="N18" s="45"/>
      <c r="O18" s="45"/>
      <c r="P18" s="45"/>
    </row>
    <row r="19" spans="1:16" s="46" customFormat="1" ht="24" customHeight="1" x14ac:dyDescent="0.45">
      <c r="A19" s="47"/>
      <c r="B19" s="55" t="s">
        <v>51</v>
      </c>
      <c r="C19" s="56"/>
      <c r="D19" s="57"/>
      <c r="E19" s="58">
        <f t="shared" si="1"/>
        <v>128</v>
      </c>
      <c r="F19" s="59">
        <f>106+16</f>
        <v>122</v>
      </c>
      <c r="G19" s="60">
        <v>6</v>
      </c>
      <c r="H19" s="60" t="s">
        <v>38</v>
      </c>
      <c r="I19" s="60" t="s">
        <v>39</v>
      </c>
      <c r="J19" s="60">
        <v>19</v>
      </c>
      <c r="K19" s="60">
        <v>60</v>
      </c>
      <c r="L19" s="60">
        <f>33+16</f>
        <v>49</v>
      </c>
      <c r="M19" s="54" t="s">
        <v>52</v>
      </c>
      <c r="N19" s="45"/>
      <c r="O19" s="45"/>
      <c r="P19" s="45"/>
    </row>
    <row r="20" spans="1:16" s="46" customFormat="1" ht="24" customHeight="1" x14ac:dyDescent="0.45">
      <c r="A20" s="62"/>
      <c r="B20" s="55" t="s">
        <v>53</v>
      </c>
      <c r="C20" s="63"/>
      <c r="D20" s="64"/>
      <c r="E20" s="58">
        <f t="shared" si="1"/>
        <v>527</v>
      </c>
      <c r="F20" s="59">
        <f>449+68</f>
        <v>517</v>
      </c>
      <c r="G20" s="60">
        <v>10</v>
      </c>
      <c r="H20" s="60" t="s">
        <v>38</v>
      </c>
      <c r="I20" s="60" t="s">
        <v>39</v>
      </c>
      <c r="J20" s="60">
        <v>99</v>
      </c>
      <c r="K20" s="60">
        <v>297</v>
      </c>
      <c r="L20" s="60">
        <f>63+68</f>
        <v>131</v>
      </c>
      <c r="M20" s="54" t="s">
        <v>54</v>
      </c>
      <c r="N20" s="45"/>
      <c r="O20" s="45"/>
      <c r="P20" s="45"/>
    </row>
    <row r="21" spans="1:16" s="46" customFormat="1" ht="24" customHeight="1" x14ac:dyDescent="0.45">
      <c r="A21" s="62"/>
      <c r="B21" s="55" t="s">
        <v>55</v>
      </c>
      <c r="C21" s="63"/>
      <c r="D21" s="64"/>
      <c r="E21" s="58">
        <f t="shared" si="1"/>
        <v>760</v>
      </c>
      <c r="F21" s="59">
        <f>593+127</f>
        <v>720</v>
      </c>
      <c r="G21" s="60">
        <v>34</v>
      </c>
      <c r="H21" s="60" t="s">
        <v>38</v>
      </c>
      <c r="I21" s="60">
        <f>6</f>
        <v>6</v>
      </c>
      <c r="J21" s="60">
        <v>120</v>
      </c>
      <c r="K21" s="60">
        <v>364</v>
      </c>
      <c r="L21" s="60">
        <f>143+127+6</f>
        <v>276</v>
      </c>
      <c r="M21" s="54" t="s">
        <v>56</v>
      </c>
      <c r="N21" s="45"/>
      <c r="O21" s="45"/>
      <c r="P21" s="45"/>
    </row>
    <row r="22" spans="1:16" s="45" customFormat="1" ht="24" customHeight="1" x14ac:dyDescent="0.45">
      <c r="A22" s="62"/>
      <c r="B22" s="55"/>
      <c r="C22" s="63"/>
      <c r="D22" s="62"/>
      <c r="E22" s="65"/>
      <c r="F22" s="66"/>
      <c r="G22" s="66"/>
      <c r="H22" s="66"/>
      <c r="I22" s="66"/>
      <c r="J22" s="66"/>
      <c r="K22" s="66"/>
      <c r="L22" s="66"/>
      <c r="M22" s="44"/>
    </row>
    <row r="23" spans="1:16" s="45" customFormat="1" ht="24" customHeight="1" x14ac:dyDescent="0.45">
      <c r="A23" s="62"/>
      <c r="B23" s="55"/>
      <c r="C23" s="63"/>
      <c r="D23" s="62"/>
      <c r="E23" s="65"/>
      <c r="F23" s="66"/>
      <c r="G23" s="66"/>
      <c r="H23" s="66"/>
      <c r="I23" s="66"/>
      <c r="J23" s="66"/>
      <c r="K23" s="66"/>
      <c r="L23" s="66"/>
      <c r="M23" s="44"/>
    </row>
    <row r="24" spans="1:16" s="45" customFormat="1" ht="24" customHeight="1" x14ac:dyDescent="0.45">
      <c r="A24" s="62"/>
      <c r="B24" s="55"/>
      <c r="C24" s="63"/>
      <c r="D24" s="62"/>
      <c r="E24" s="65"/>
      <c r="F24" s="66"/>
      <c r="G24" s="66"/>
      <c r="H24" s="66"/>
      <c r="I24" s="66"/>
      <c r="J24" s="66"/>
      <c r="K24" s="66"/>
      <c r="L24" s="66"/>
      <c r="M24" s="44"/>
    </row>
    <row r="25" spans="1:16" s="1" customFormat="1" ht="21" x14ac:dyDescent="0.45">
      <c r="B25" s="2" t="s">
        <v>0</v>
      </c>
      <c r="C25" s="3">
        <v>3.3</v>
      </c>
      <c r="D25" s="2" t="s">
        <v>57</v>
      </c>
      <c r="E25" s="4"/>
      <c r="F25" s="4"/>
      <c r="G25" s="4"/>
      <c r="H25" s="4"/>
      <c r="I25" s="4"/>
      <c r="J25" s="4"/>
      <c r="K25" s="4"/>
      <c r="L25" s="4"/>
      <c r="M25" s="4"/>
    </row>
    <row r="26" spans="1:16" s="5" customFormat="1" ht="21" x14ac:dyDescent="0.45">
      <c r="B26" s="6" t="s">
        <v>2</v>
      </c>
      <c r="C26" s="3">
        <v>3.3</v>
      </c>
      <c r="D26" s="6" t="s">
        <v>58</v>
      </c>
      <c r="E26" s="7"/>
      <c r="F26" s="7"/>
      <c r="G26" s="7"/>
      <c r="H26" s="7"/>
      <c r="I26" s="7"/>
      <c r="J26" s="7"/>
      <c r="K26" s="7"/>
      <c r="L26" s="7"/>
      <c r="M26" s="7"/>
    </row>
    <row r="27" spans="1:16" ht="6" customHeight="1" x14ac:dyDescent="0.5"/>
    <row r="28" spans="1:16" s="18" customFormat="1" ht="18.75" customHeight="1" x14ac:dyDescent="0.45">
      <c r="A28" s="9" t="s">
        <v>4</v>
      </c>
      <c r="B28" s="10"/>
      <c r="C28" s="10"/>
      <c r="D28" s="11"/>
      <c r="E28" s="12"/>
      <c r="F28" s="13" t="s">
        <v>5</v>
      </c>
      <c r="G28" s="14"/>
      <c r="H28" s="14"/>
      <c r="I28" s="15"/>
      <c r="J28" s="13" t="s">
        <v>6</v>
      </c>
      <c r="K28" s="16"/>
      <c r="L28" s="16"/>
      <c r="M28" s="17" t="s">
        <v>7</v>
      </c>
    </row>
    <row r="29" spans="1:16" s="18" customFormat="1" ht="18.75" customHeight="1" x14ac:dyDescent="0.45">
      <c r="A29" s="19"/>
      <c r="B29" s="19"/>
      <c r="C29" s="19"/>
      <c r="D29" s="20"/>
      <c r="F29" s="21" t="s">
        <v>8</v>
      </c>
      <c r="G29" s="22" t="s">
        <v>9</v>
      </c>
      <c r="H29" s="23" t="s">
        <v>10</v>
      </c>
      <c r="I29" s="23"/>
      <c r="K29" s="12"/>
      <c r="L29" s="12"/>
      <c r="M29" s="24"/>
    </row>
    <row r="30" spans="1:16" s="18" customFormat="1" ht="18.75" customHeight="1" x14ac:dyDescent="0.45">
      <c r="A30" s="19"/>
      <c r="B30" s="19"/>
      <c r="C30" s="19"/>
      <c r="D30" s="20"/>
      <c r="E30" s="25" t="s">
        <v>11</v>
      </c>
      <c r="F30" s="25" t="s">
        <v>12</v>
      </c>
      <c r="G30" s="26" t="s">
        <v>13</v>
      </c>
      <c r="H30" s="27" t="s">
        <v>14</v>
      </c>
      <c r="I30" s="25" t="s">
        <v>15</v>
      </c>
      <c r="J30" s="25" t="s">
        <v>16</v>
      </c>
      <c r="K30" s="25" t="s">
        <v>17</v>
      </c>
      <c r="L30" s="25" t="s">
        <v>18</v>
      </c>
      <c r="M30" s="24"/>
    </row>
    <row r="31" spans="1:16" s="18" customFormat="1" ht="18.75" customHeight="1" x14ac:dyDescent="0.45">
      <c r="A31" s="19"/>
      <c r="B31" s="19"/>
      <c r="C31" s="19"/>
      <c r="D31" s="20"/>
      <c r="E31" s="25" t="s">
        <v>19</v>
      </c>
      <c r="F31" s="21" t="s">
        <v>20</v>
      </c>
      <c r="G31" s="21" t="s">
        <v>21</v>
      </c>
      <c r="H31" s="25" t="s">
        <v>22</v>
      </c>
      <c r="I31" s="25" t="s">
        <v>23</v>
      </c>
      <c r="J31" s="28" t="s">
        <v>24</v>
      </c>
      <c r="K31" s="25" t="s">
        <v>25</v>
      </c>
      <c r="L31" s="29" t="s">
        <v>26</v>
      </c>
      <c r="M31" s="24"/>
    </row>
    <row r="32" spans="1:16" s="18" customFormat="1" ht="18.75" customHeight="1" x14ac:dyDescent="0.45">
      <c r="A32" s="19"/>
      <c r="B32" s="19"/>
      <c r="C32" s="19"/>
      <c r="D32" s="20"/>
      <c r="E32" s="30"/>
      <c r="F32" s="25" t="s">
        <v>27</v>
      </c>
      <c r="G32" s="25" t="s">
        <v>28</v>
      </c>
      <c r="H32" s="25" t="s">
        <v>29</v>
      </c>
      <c r="I32" s="31"/>
      <c r="K32" s="31"/>
      <c r="L32" s="31"/>
      <c r="M32" s="24"/>
    </row>
    <row r="33" spans="1:13" s="18" customFormat="1" ht="18.75" customHeight="1" x14ac:dyDescent="0.45">
      <c r="A33" s="19"/>
      <c r="B33" s="19"/>
      <c r="C33" s="19"/>
      <c r="D33" s="20"/>
      <c r="E33" s="30"/>
      <c r="F33" s="25"/>
      <c r="G33" s="32" t="s">
        <v>30</v>
      </c>
      <c r="H33" s="25" t="s">
        <v>31</v>
      </c>
      <c r="I33" s="31"/>
      <c r="K33" s="31"/>
      <c r="L33" s="31"/>
      <c r="M33" s="24"/>
    </row>
    <row r="34" spans="1:13" s="18" customFormat="1" ht="18.75" customHeight="1" x14ac:dyDescent="0.45">
      <c r="A34" s="33"/>
      <c r="B34" s="33"/>
      <c r="C34" s="33"/>
      <c r="D34" s="34"/>
      <c r="E34" s="30"/>
      <c r="F34" s="36"/>
      <c r="G34" s="36"/>
      <c r="H34" s="37" t="s">
        <v>32</v>
      </c>
      <c r="I34" s="38"/>
      <c r="J34" s="39"/>
      <c r="K34" s="36"/>
      <c r="L34" s="36"/>
      <c r="M34" s="40"/>
    </row>
    <row r="35" spans="1:13" s="18" customFormat="1" ht="18.75" customHeight="1" x14ac:dyDescent="0.45">
      <c r="A35" s="67"/>
      <c r="B35" s="68" t="s">
        <v>59</v>
      </c>
      <c r="C35" s="67"/>
      <c r="D35" s="69"/>
      <c r="E35" s="70">
        <f>SUM(F35:I35)</f>
        <v>501</v>
      </c>
      <c r="F35" s="71">
        <f>359+87</f>
        <v>446</v>
      </c>
      <c r="G35" s="70">
        <v>55</v>
      </c>
      <c r="H35" s="60" t="s">
        <v>38</v>
      </c>
      <c r="I35" s="60" t="s">
        <v>39</v>
      </c>
      <c r="J35" s="70">
        <v>87</v>
      </c>
      <c r="K35" s="70">
        <v>226</v>
      </c>
      <c r="L35" s="70">
        <f>101+87</f>
        <v>188</v>
      </c>
      <c r="M35" s="54" t="s">
        <v>60</v>
      </c>
    </row>
    <row r="36" spans="1:13" s="18" customFormat="1" ht="18.75" customHeight="1" x14ac:dyDescent="0.45">
      <c r="A36" s="63"/>
      <c r="B36" s="55" t="s">
        <v>61</v>
      </c>
      <c r="C36" s="63"/>
      <c r="D36" s="72"/>
      <c r="E36" s="73">
        <f t="shared" ref="E36:E42" si="2">SUM(F36:I36)</f>
        <v>228</v>
      </c>
      <c r="F36" s="74">
        <f>213+15</f>
        <v>228</v>
      </c>
      <c r="G36" s="60" t="s">
        <v>37</v>
      </c>
      <c r="H36" s="60" t="s">
        <v>38</v>
      </c>
      <c r="I36" s="60" t="s">
        <v>39</v>
      </c>
      <c r="J36" s="73">
        <v>42</v>
      </c>
      <c r="K36" s="73">
        <v>132</v>
      </c>
      <c r="L36" s="73">
        <f>39+15</f>
        <v>54</v>
      </c>
      <c r="M36" s="54" t="s">
        <v>62</v>
      </c>
    </row>
    <row r="37" spans="1:13" s="18" customFormat="1" ht="18.75" customHeight="1" x14ac:dyDescent="0.45">
      <c r="A37" s="63"/>
      <c r="B37" s="55" t="s">
        <v>63</v>
      </c>
      <c r="C37" s="63"/>
      <c r="D37" s="72"/>
      <c r="E37" s="73">
        <f t="shared" si="2"/>
        <v>210</v>
      </c>
      <c r="F37" s="74">
        <f>167+43</f>
        <v>210</v>
      </c>
      <c r="G37" s="60" t="s">
        <v>37</v>
      </c>
      <c r="H37" s="60" t="s">
        <v>38</v>
      </c>
      <c r="I37" s="60" t="s">
        <v>39</v>
      </c>
      <c r="J37" s="73">
        <v>37</v>
      </c>
      <c r="K37" s="73">
        <v>105</v>
      </c>
      <c r="L37" s="73">
        <f>25+43</f>
        <v>68</v>
      </c>
      <c r="M37" s="54" t="s">
        <v>64</v>
      </c>
    </row>
    <row r="38" spans="1:13" s="18" customFormat="1" ht="18.75" customHeight="1" x14ac:dyDescent="0.45">
      <c r="A38" s="63"/>
      <c r="B38" s="55" t="s">
        <v>65</v>
      </c>
      <c r="C38" s="63"/>
      <c r="D38" s="72"/>
      <c r="E38" s="73">
        <f t="shared" si="2"/>
        <v>946</v>
      </c>
      <c r="F38" s="74">
        <f>765+159</f>
        <v>924</v>
      </c>
      <c r="G38" s="73">
        <v>22</v>
      </c>
      <c r="H38" s="60" t="s">
        <v>38</v>
      </c>
      <c r="I38" s="60" t="s">
        <v>39</v>
      </c>
      <c r="J38" s="73">
        <v>177</v>
      </c>
      <c r="K38" s="73">
        <v>526</v>
      </c>
      <c r="L38" s="73">
        <f>84+159</f>
        <v>243</v>
      </c>
      <c r="M38" s="54" t="s">
        <v>66</v>
      </c>
    </row>
    <row r="39" spans="1:13" s="18" customFormat="1" ht="18.75" customHeight="1" x14ac:dyDescent="0.45">
      <c r="A39" s="63"/>
      <c r="B39" s="61" t="s">
        <v>67</v>
      </c>
      <c r="C39" s="75"/>
      <c r="D39" s="76"/>
      <c r="E39" s="77">
        <f t="shared" si="2"/>
        <v>439</v>
      </c>
      <c r="F39" s="78">
        <f>298+93</f>
        <v>391</v>
      </c>
      <c r="G39" s="77">
        <v>42</v>
      </c>
      <c r="H39" s="60" t="s">
        <v>38</v>
      </c>
      <c r="I39" s="77">
        <f>6</f>
        <v>6</v>
      </c>
      <c r="J39" s="77">
        <v>62</v>
      </c>
      <c r="K39" s="77">
        <v>193</v>
      </c>
      <c r="L39" s="77">
        <f>85+93+6</f>
        <v>184</v>
      </c>
      <c r="M39" s="54" t="s">
        <v>68</v>
      </c>
    </row>
    <row r="40" spans="1:13" s="18" customFormat="1" ht="18.75" customHeight="1" x14ac:dyDescent="0.45">
      <c r="A40" s="75"/>
      <c r="B40" s="61" t="s">
        <v>69</v>
      </c>
      <c r="C40" s="75"/>
      <c r="D40" s="76"/>
      <c r="E40" s="77">
        <f t="shared" si="2"/>
        <v>1318</v>
      </c>
      <c r="F40" s="78">
        <f>1016+254</f>
        <v>1270</v>
      </c>
      <c r="G40" s="77">
        <v>45</v>
      </c>
      <c r="H40" s="60" t="s">
        <v>38</v>
      </c>
      <c r="I40" s="77">
        <f>3</f>
        <v>3</v>
      </c>
      <c r="J40" s="77">
        <v>203</v>
      </c>
      <c r="K40" s="77">
        <v>612</v>
      </c>
      <c r="L40" s="77">
        <f>246+254+3</f>
        <v>503</v>
      </c>
      <c r="M40" s="54" t="s">
        <v>70</v>
      </c>
    </row>
    <row r="41" spans="1:13" s="18" customFormat="1" ht="18.75" customHeight="1" x14ac:dyDescent="0.45">
      <c r="A41" s="63"/>
      <c r="B41" s="55" t="s">
        <v>71</v>
      </c>
      <c r="C41" s="63"/>
      <c r="D41" s="72"/>
      <c r="E41" s="73">
        <f t="shared" si="2"/>
        <v>273</v>
      </c>
      <c r="F41" s="74">
        <f>247+22</f>
        <v>269</v>
      </c>
      <c r="G41" s="73">
        <v>4</v>
      </c>
      <c r="H41" s="60" t="s">
        <v>38</v>
      </c>
      <c r="I41" s="60" t="s">
        <v>39</v>
      </c>
      <c r="J41" s="73">
        <v>53</v>
      </c>
      <c r="K41" s="73">
        <v>145</v>
      </c>
      <c r="L41" s="73">
        <f>53+22</f>
        <v>75</v>
      </c>
      <c r="M41" s="54" t="s">
        <v>72</v>
      </c>
    </row>
    <row r="42" spans="1:13" s="18" customFormat="1" ht="18.75" customHeight="1" x14ac:dyDescent="0.45">
      <c r="A42" s="63"/>
      <c r="B42" s="79" t="s">
        <v>73</v>
      </c>
      <c r="C42" s="63"/>
      <c r="D42" s="72"/>
      <c r="E42" s="73">
        <f t="shared" si="2"/>
        <v>553</v>
      </c>
      <c r="F42" s="74">
        <f>413+130</f>
        <v>543</v>
      </c>
      <c r="G42" s="73">
        <v>4</v>
      </c>
      <c r="H42" s="60" t="s">
        <v>38</v>
      </c>
      <c r="I42" s="73">
        <f>6</f>
        <v>6</v>
      </c>
      <c r="J42" s="73">
        <v>83</v>
      </c>
      <c r="K42" s="73">
        <v>292</v>
      </c>
      <c r="L42" s="73">
        <f>42+6+130</f>
        <v>178</v>
      </c>
      <c r="M42" s="54" t="s">
        <v>74</v>
      </c>
    </row>
    <row r="43" spans="1:13" s="18" customFormat="1" ht="3" customHeight="1" x14ac:dyDescent="0.45">
      <c r="A43" s="80"/>
      <c r="B43" s="80"/>
      <c r="C43" s="80"/>
      <c r="D43" s="81"/>
      <c r="E43" s="82"/>
      <c r="F43" s="82"/>
      <c r="G43" s="82"/>
      <c r="H43" s="82"/>
      <c r="I43" s="82"/>
      <c r="J43" s="82"/>
      <c r="K43" s="82"/>
      <c r="L43" s="82"/>
      <c r="M43" s="80"/>
    </row>
    <row r="44" spans="1:13" s="18" customFormat="1" ht="3" customHeight="1" x14ac:dyDescent="0.4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</row>
    <row r="45" spans="1:13" s="85" customFormat="1" ht="21.75" customHeight="1" x14ac:dyDescent="0.4">
      <c r="A45" s="84"/>
      <c r="C45" s="86" t="s">
        <v>75</v>
      </c>
      <c r="D45" s="84" t="s">
        <v>76</v>
      </c>
      <c r="E45" s="84"/>
      <c r="F45" s="84"/>
      <c r="H45" s="86" t="s">
        <v>77</v>
      </c>
      <c r="I45" s="85" t="s">
        <v>78</v>
      </c>
      <c r="J45" s="84"/>
      <c r="L45" s="85" t="s">
        <v>79</v>
      </c>
    </row>
    <row r="46" spans="1:13" s="85" customFormat="1" ht="18.75" customHeight="1" x14ac:dyDescent="0.4">
      <c r="A46" s="84"/>
      <c r="D46" s="83" t="s">
        <v>80</v>
      </c>
      <c r="E46" s="84"/>
      <c r="F46" s="84"/>
      <c r="I46" s="83" t="s">
        <v>81</v>
      </c>
      <c r="J46" s="84"/>
      <c r="M46" s="87"/>
    </row>
    <row r="48" spans="1:13" s="85" customFormat="1" ht="19.5" customHeight="1" x14ac:dyDescent="0.4">
      <c r="C48" s="88" t="s">
        <v>82</v>
      </c>
      <c r="D48" s="85" t="s">
        <v>83</v>
      </c>
      <c r="H48" s="86" t="s">
        <v>84</v>
      </c>
      <c r="I48" s="85" t="s">
        <v>85</v>
      </c>
    </row>
    <row r="49" spans="1:12" s="85" customFormat="1" ht="19.5" customHeight="1" x14ac:dyDescent="0.4">
      <c r="C49" s="88"/>
      <c r="D49" s="84" t="s">
        <v>86</v>
      </c>
      <c r="H49" s="86"/>
      <c r="I49" s="83" t="s">
        <v>87</v>
      </c>
    </row>
    <row r="50" spans="1:12" s="89" customFormat="1" ht="16.5" customHeight="1" x14ac:dyDescent="0.45">
      <c r="B50" s="85" t="s">
        <v>88</v>
      </c>
      <c r="C50" s="85"/>
      <c r="D50" s="85"/>
      <c r="E50" s="85"/>
      <c r="F50" s="85"/>
      <c r="H50" s="85" t="s">
        <v>89</v>
      </c>
      <c r="I50" s="85"/>
      <c r="J50" s="85"/>
      <c r="L50" s="85"/>
    </row>
    <row r="51" spans="1:12" s="85" customFormat="1" ht="18.75" customHeight="1" x14ac:dyDescent="0.4">
      <c r="A51" s="84"/>
      <c r="E51" s="84"/>
      <c r="F51" s="84"/>
      <c r="I51" s="90"/>
      <c r="J51" s="84"/>
    </row>
  </sheetData>
  <mergeCells count="9">
    <mergeCell ref="A4:D10"/>
    <mergeCell ref="F4:I4"/>
    <mergeCell ref="J4:L4"/>
    <mergeCell ref="M4:M10"/>
    <mergeCell ref="A11:D11"/>
    <mergeCell ref="A28:D34"/>
    <mergeCell ref="F28:I28"/>
    <mergeCell ref="J28:L28"/>
    <mergeCell ref="M28:M3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2012-04-02T03:56:26Z</dcterms:created>
  <dcterms:modified xsi:type="dcterms:W3CDTF">2012-04-02T03:56:33Z</dcterms:modified>
</cp:coreProperties>
</file>