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.5น29" sheetId="1" r:id="rId1"/>
  </sheets>
  <calcPr calcId="125725"/>
</workbook>
</file>

<file path=xl/calcChain.xml><?xml version="1.0" encoding="utf-8"?>
<calcChain xmlns="http://schemas.openxmlformats.org/spreadsheetml/2006/main">
  <c r="M14" i="1"/>
  <c r="L14"/>
  <c r="K14" s="1"/>
  <c r="J14"/>
  <c r="I14"/>
  <c r="H14"/>
  <c r="G14"/>
  <c r="F14"/>
  <c r="E14"/>
  <c r="M13"/>
  <c r="L13"/>
  <c r="K13" s="1"/>
  <c r="J13"/>
  <c r="I13"/>
  <c r="H13"/>
  <c r="G13"/>
  <c r="F13"/>
  <c r="E13"/>
  <c r="M12"/>
  <c r="L12"/>
  <c r="K12"/>
  <c r="J12"/>
  <c r="J9" s="1"/>
  <c r="I12"/>
  <c r="H12"/>
  <c r="G12"/>
  <c r="G9" s="1"/>
  <c r="F12"/>
  <c r="F9" s="1"/>
  <c r="E12"/>
  <c r="M11"/>
  <c r="L11"/>
  <c r="K11" s="1"/>
  <c r="J11"/>
  <c r="I11"/>
  <c r="H11"/>
  <c r="G11"/>
  <c r="F11"/>
  <c r="E11"/>
  <c r="M10"/>
  <c r="M9" s="1"/>
  <c r="L10"/>
  <c r="K10" s="1"/>
  <c r="J10"/>
  <c r="I10"/>
  <c r="I9" s="1"/>
  <c r="H10"/>
  <c r="G10"/>
  <c r="F10"/>
  <c r="E10"/>
  <c r="E9" s="1"/>
  <c r="S9"/>
  <c r="R9"/>
  <c r="Q9"/>
  <c r="P9"/>
  <c r="O9"/>
  <c r="N9"/>
  <c r="L9"/>
  <c r="H9"/>
  <c r="K9" l="1"/>
</calcChain>
</file>

<file path=xl/sharedStrings.xml><?xml version="1.0" encoding="utf-8"?>
<sst xmlns="http://schemas.openxmlformats.org/spreadsheetml/2006/main" count="93" uniqueCount="42">
  <si>
    <t>ตาราง</t>
  </si>
  <si>
    <t>ประชากรอายุ 15 ปีขึ้นไปที่มีงานทำ จำแนกตามสถานภาพการทำงาน เป็นรายไตรมาส และเพศ พ.ศ. 2555 - 2556</t>
  </si>
  <si>
    <t>TABLE</t>
  </si>
  <si>
    <t>EMPLOYED PERSONS AGED 15 YEARS AND OVER BY WORK STATUS, QUARTERLY AND SEX: 2012 - 2013</t>
  </si>
  <si>
    <t xml:space="preserve">               (หน่วยเป็นพัน   In thousands)</t>
  </si>
  <si>
    <r>
      <t xml:space="preserve">2555 </t>
    </r>
    <r>
      <rPr>
        <sz val="13"/>
        <rFont val="AngsanaUPC"/>
        <family val="1"/>
        <charset val="222"/>
      </rPr>
      <t>(2012)</t>
    </r>
  </si>
  <si>
    <r>
      <t xml:space="preserve">2556 </t>
    </r>
    <r>
      <rPr>
        <sz val="13"/>
        <rFont val="AngsanaUPC"/>
        <family val="1"/>
        <charset val="222"/>
      </rPr>
      <t>(2013)</t>
    </r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</si>
  <si>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</si>
  <si>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</si>
  <si>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</si>
  <si>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</si>
  <si>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</si>
  <si>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</si>
  <si>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Quarter1</t>
  </si>
  <si>
    <t xml:space="preserve"> Quarter 2</t>
  </si>
  <si>
    <t xml:space="preserve"> Quarter 3</t>
  </si>
  <si>
    <t xml:space="preserve"> Quarter 4</t>
  </si>
  <si>
    <t xml:space="preserve"> Quarter 1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</si>
  <si>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</si>
  <si>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</si>
  <si>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</si>
  <si>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</si>
  <si>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</si>
  <si>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</si>
  <si>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</si>
  <si>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</si>
  <si>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</si>
  <si>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</si>
  <si>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</si>
  <si>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</si>
  <si>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</si>
  <si>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</si>
  <si>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</si>
  <si>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</si>
  <si>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</si>
  <si>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</si>
  <si>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>-</t>
  </si>
  <si>
    <t xml:space="preserve"> Member of producers cooperatives</t>
  </si>
  <si>
    <t>ที่มา:</t>
  </si>
  <si>
    <t xml:space="preserve"> สำรวจภาวะการทำงานของประชากร พ.ศ. 2554 - 2555 ระดับจังหวัด  สำนักงานสถิติแห่งชาติ</t>
  </si>
  <si>
    <t>Source:</t>
  </si>
  <si>
    <t xml:space="preserve"> Labour Force Survey: 2011 - 2012 , Provincial level,   National Statistical Office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</si>
</sst>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.0_-;\-* #,##0.0_-;_-* &quot;-&quot;??_-;_-@_-"/>
    <numFmt numFmtId="166" formatCode="#,##0.0"/>
  </numFmts>
  <fonts count="17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4"/>
      <color indexed="49"/>
      <name val="AngsanaUPC"/>
      <family val="1"/>
      <charset val="222"/>
    </font>
    <font>
      <b/>
      <sz val="13"/>
      <name val="AngsanaUPC"/>
      <family val="1"/>
      <charset val="222"/>
    </font>
    <font>
      <b/>
      <sz val="13"/>
      <color indexed="49"/>
      <name val="AngsanaUPC"/>
      <family val="1"/>
      <charset val="222"/>
    </font>
    <font>
      <sz val="14"/>
      <name val="AngsanaUPC"/>
      <family val="1"/>
      <charset val="222"/>
    </font>
    <font>
      <sz val="14"/>
      <color indexed="49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2"/>
      <color indexed="10"/>
      <name val="AngsanaUPC"/>
      <family val="1"/>
      <charset val="222"/>
    </font>
    <font>
      <sz val="12"/>
      <color indexed="49"/>
      <name val="AngsanaUPC"/>
      <family val="1"/>
      <charset val="222"/>
    </font>
    <font>
      <sz val="13"/>
      <color indexed="49"/>
      <name val="AngsanaUPC"/>
      <family val="1"/>
      <charset val="222"/>
    </font>
    <font>
      <sz val="10"/>
      <name val="Arial 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5" fillId="0" borderId="0"/>
    <xf numFmtId="164" fontId="16" fillId="0" borderId="0" applyFont="0" applyFill="0" applyBorder="0" applyAlignment="0" applyProtection="0"/>
    <xf numFmtId="0" fontId="15" fillId="0" borderId="0"/>
    <xf numFmtId="0" fontId="16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8" fillId="0" borderId="0" xfId="0" quotePrefix="1" applyFont="1" applyAlignment="1">
      <alignment horizontal="left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0" fillId="0" borderId="0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0" fontId="10" fillId="0" borderId="0" xfId="0" applyFont="1" applyBorder="1"/>
    <xf numFmtId="0" fontId="10" fillId="0" borderId="0" xfId="0" applyFont="1"/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5" fontId="11" fillId="0" borderId="0" xfId="1" applyNumberFormat="1" applyFont="1" applyBorder="1"/>
    <xf numFmtId="165" fontId="11" fillId="0" borderId="8" xfId="1" applyNumberFormat="1" applyFont="1" applyBorder="1"/>
    <xf numFmtId="0" fontId="11" fillId="0" borderId="8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/>
    <xf numFmtId="0" fontId="10" fillId="0" borderId="6" xfId="0" applyFont="1" applyBorder="1"/>
    <xf numFmtId="166" fontId="10" fillId="0" borderId="6" xfId="1" applyNumberFormat="1" applyFont="1" applyFill="1" applyBorder="1" applyAlignment="1"/>
    <xf numFmtId="166" fontId="10" fillId="0" borderId="14" xfId="0" applyNumberFormat="1" applyFont="1" applyFill="1" applyBorder="1" applyAlignment="1"/>
    <xf numFmtId="166" fontId="10" fillId="0" borderId="0" xfId="0" applyNumberFormat="1" applyFont="1" applyFill="1" applyBorder="1" applyAlignment="1"/>
    <xf numFmtId="165" fontId="10" fillId="0" borderId="14" xfId="0" applyNumberFormat="1" applyFont="1" applyBorder="1"/>
    <xf numFmtId="165" fontId="10" fillId="0" borderId="0" xfId="1" applyNumberFormat="1" applyFont="1" applyFill="1" applyBorder="1" applyAlignment="1">
      <alignment horizontal="right"/>
    </xf>
    <xf numFmtId="165" fontId="10" fillId="0" borderId="14" xfId="1" applyNumberFormat="1" applyFont="1" applyBorder="1" applyAlignment="1">
      <alignment horizontal="right"/>
    </xf>
    <xf numFmtId="166" fontId="10" fillId="0" borderId="0" xfId="1" applyNumberFormat="1" applyFont="1" applyFill="1" applyBorder="1" applyAlignment="1"/>
    <xf numFmtId="0" fontId="10" fillId="0" borderId="8" xfId="0" applyFont="1" applyBorder="1"/>
    <xf numFmtId="166" fontId="10" fillId="0" borderId="14" xfId="0" applyNumberFormat="1" applyFont="1" applyFill="1" applyBorder="1" applyAlignment="1">
      <alignment horizontal="right"/>
    </xf>
    <xf numFmtId="165" fontId="10" fillId="0" borderId="14" xfId="1" quotePrefix="1" applyNumberFormat="1" applyFont="1" applyBorder="1" applyAlignment="1" applyProtection="1">
      <alignment horizontal="right"/>
    </xf>
    <xf numFmtId="165" fontId="10" fillId="0" borderId="14" xfId="1" applyNumberFormat="1" applyFont="1" applyBorder="1" applyAlignment="1" applyProtection="1">
      <alignment horizontal="right"/>
    </xf>
    <xf numFmtId="0" fontId="10" fillId="0" borderId="9" xfId="0" applyFont="1" applyBorder="1"/>
    <xf numFmtId="0" fontId="10" fillId="0" borderId="10" xfId="0" applyFont="1" applyBorder="1"/>
    <xf numFmtId="0" fontId="12" fillId="0" borderId="10" xfId="0" applyFont="1" applyBorder="1"/>
    <xf numFmtId="0" fontId="12" fillId="0" borderId="13" xfId="0" applyFont="1" applyBorder="1"/>
    <xf numFmtId="0" fontId="10" fillId="0" borderId="11" xfId="0" applyFont="1" applyBorder="1"/>
    <xf numFmtId="0" fontId="10" fillId="0" borderId="13" xfId="0" applyFont="1" applyBorder="1"/>
    <xf numFmtId="0" fontId="13" fillId="0" borderId="13" xfId="0" applyFont="1" applyBorder="1"/>
    <xf numFmtId="0" fontId="9" fillId="0" borderId="0" xfId="0" applyFont="1"/>
    <xf numFmtId="0" fontId="9" fillId="0" borderId="0" xfId="0" applyFont="1" applyBorder="1"/>
    <xf numFmtId="0" fontId="14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3" fillId="0" borderId="0" xfId="0" applyFont="1"/>
    <xf numFmtId="0" fontId="7" fillId="0" borderId="0" xfId="0" applyFont="1"/>
  </cellXfs>
  <cellStyles count="6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76200</xdr:colOff>
      <xdr:row>0</xdr:row>
      <xdr:rowOff>0</xdr:rowOff>
    </xdr:from>
    <xdr:to>
      <xdr:col>25</xdr:col>
      <xdr:colOff>66675</xdr:colOff>
      <xdr:row>22</xdr:row>
      <xdr:rowOff>238125</xdr:rowOff>
    </xdr:to>
    <xdr:grpSp>
      <xdr:nvGrpSpPr>
        <xdr:cNvPr id="2" name="Group 174"/>
        <xdr:cNvGrpSpPr>
          <a:grpSpLocks/>
        </xdr:cNvGrpSpPr>
      </xdr:nvGrpSpPr>
      <xdr:grpSpPr bwMode="auto">
        <a:xfrm>
          <a:off x="9991725" y="0"/>
          <a:ext cx="590550" cy="7591425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159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Angsana New" pitchFamily="18" charset="-34"/>
                <a:cs typeface="Angsana New" pitchFamily="18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Y22"/>
  <sheetViews>
    <sheetView showGridLines="0" tabSelected="1" workbookViewId="0">
      <selection activeCell="C18" sqref="C18"/>
    </sheetView>
  </sheetViews>
  <sheetFormatPr defaultRowHeight="21"/>
  <cols>
    <col min="1" max="1" width="1.7109375" style="9" customWidth="1"/>
    <col min="2" max="2" width="6.42578125" style="9" customWidth="1"/>
    <col min="3" max="3" width="3.42578125" style="9" customWidth="1"/>
    <col min="4" max="4" width="6.7109375" style="9" customWidth="1"/>
    <col min="5" max="13" width="5.85546875" style="9" customWidth="1"/>
    <col min="14" max="16" width="5.85546875" style="73" customWidth="1"/>
    <col min="17" max="22" width="5.85546875" style="9" customWidth="1"/>
    <col min="23" max="23" width="7.7109375" style="9" customWidth="1"/>
    <col min="24" max="24" width="17.28515625" style="9" customWidth="1"/>
    <col min="25" max="25" width="9" style="8" customWidth="1"/>
    <col min="26" max="27" width="9" style="9" customWidth="1"/>
    <col min="28" max="16384" width="9.140625" style="9"/>
  </cols>
  <sheetData>
    <row r="1" spans="1:25" s="1" customFormat="1">
      <c r="B1" s="1" t="s">
        <v>0</v>
      </c>
      <c r="C1" s="2">
        <v>2.5</v>
      </c>
      <c r="D1" s="1" t="s">
        <v>1</v>
      </c>
      <c r="N1" s="3"/>
      <c r="O1" s="3"/>
      <c r="P1" s="3"/>
      <c r="Y1" s="4"/>
    </row>
    <row r="2" spans="1:25" s="5" customFormat="1">
      <c r="B2" s="5" t="s">
        <v>2</v>
      </c>
      <c r="C2" s="2">
        <v>2.5</v>
      </c>
      <c r="D2" s="5" t="s">
        <v>3</v>
      </c>
      <c r="N2" s="6"/>
      <c r="O2" s="6"/>
      <c r="P2" s="6"/>
      <c r="Y2" s="7"/>
    </row>
    <row r="3" spans="1:25">
      <c r="A3" s="8"/>
      <c r="B3" s="8"/>
      <c r="C3" s="8"/>
      <c r="D3" s="8"/>
      <c r="E3" s="8"/>
      <c r="H3" s="8"/>
      <c r="I3" s="8"/>
      <c r="J3" s="8"/>
      <c r="K3" s="8"/>
      <c r="L3" s="8"/>
      <c r="M3" s="8"/>
      <c r="N3" s="10"/>
      <c r="O3" s="10"/>
      <c r="P3" s="10"/>
      <c r="Q3" s="8"/>
      <c r="R3" s="8"/>
      <c r="S3" s="8"/>
      <c r="T3" s="8"/>
      <c r="U3" s="8"/>
      <c r="V3" s="8"/>
      <c r="W3" s="11" t="s">
        <v>4</v>
      </c>
    </row>
    <row r="4" spans="1:25" ht="21.75" customHeight="1">
      <c r="A4" s="12"/>
      <c r="B4" s="12"/>
      <c r="C4" s="12"/>
      <c r="D4" s="13"/>
      <c r="E4" s="14" t="s">
        <v>5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  <c r="Q4" s="16" t="s">
        <v>6</v>
      </c>
      <c r="R4" s="14"/>
      <c r="S4" s="14"/>
      <c r="T4" s="14"/>
      <c r="U4" s="14"/>
      <c r="V4" s="15"/>
      <c r="W4" s="17"/>
      <c r="X4" s="12"/>
    </row>
    <row r="5" spans="1:25" s="25" customFormat="1" ht="22.5" customHeight="1">
      <c r="A5" s="18" t="s">
        <v>7</v>
      </c>
      <c r="B5" s="18"/>
      <c r="C5" s="18"/>
      <c r="D5" s="19"/>
      <c r="E5" s="20" t="s">
        <v>8</v>
      </c>
      <c r="F5" s="20"/>
      <c r="G5" s="21"/>
      <c r="H5" s="22" t="s">
        <v>9</v>
      </c>
      <c r="I5" s="20"/>
      <c r="J5" s="21"/>
      <c r="K5" s="22" t="s">
        <v>10</v>
      </c>
      <c r="L5" s="20"/>
      <c r="M5" s="21"/>
      <c r="N5" s="22" t="s">
        <v>11</v>
      </c>
      <c r="O5" s="20"/>
      <c r="P5" s="21"/>
      <c r="Q5" s="22" t="s">
        <v>8</v>
      </c>
      <c r="R5" s="20"/>
      <c r="S5" s="21"/>
      <c r="T5" s="22" t="s">
        <v>9</v>
      </c>
      <c r="U5" s="20"/>
      <c r="V5" s="21"/>
      <c r="W5" s="23" t="s">
        <v>12</v>
      </c>
      <c r="X5" s="18"/>
      <c r="Y5" s="24"/>
    </row>
    <row r="6" spans="1:25" s="25" customFormat="1" ht="22.5" customHeight="1">
      <c r="A6" s="18"/>
      <c r="B6" s="18"/>
      <c r="C6" s="18"/>
      <c r="D6" s="19"/>
      <c r="E6" s="26" t="s">
        <v>13</v>
      </c>
      <c r="F6" s="26"/>
      <c r="G6" s="27"/>
      <c r="H6" s="28" t="s">
        <v>14</v>
      </c>
      <c r="I6" s="26"/>
      <c r="J6" s="27"/>
      <c r="K6" s="28" t="s">
        <v>15</v>
      </c>
      <c r="L6" s="26"/>
      <c r="M6" s="27"/>
      <c r="N6" s="28" t="s">
        <v>16</v>
      </c>
      <c r="O6" s="26"/>
      <c r="P6" s="27"/>
      <c r="Q6" s="28" t="s">
        <v>17</v>
      </c>
      <c r="R6" s="26"/>
      <c r="S6" s="27"/>
      <c r="T6" s="28" t="s">
        <v>14</v>
      </c>
      <c r="U6" s="26"/>
      <c r="V6" s="27"/>
      <c r="W6" s="23"/>
      <c r="X6" s="18"/>
      <c r="Y6" s="24"/>
    </row>
    <row r="7" spans="1:25" s="25" customFormat="1" ht="22.5" customHeight="1">
      <c r="A7" s="18"/>
      <c r="B7" s="18"/>
      <c r="C7" s="18"/>
      <c r="D7" s="19"/>
      <c r="E7" s="29" t="s">
        <v>18</v>
      </c>
      <c r="F7" s="30" t="s">
        <v>19</v>
      </c>
      <c r="G7" s="31" t="s">
        <v>20</v>
      </c>
      <c r="H7" s="32" t="s">
        <v>18</v>
      </c>
      <c r="I7" s="30" t="s">
        <v>19</v>
      </c>
      <c r="J7" s="31" t="s">
        <v>20</v>
      </c>
      <c r="K7" s="29" t="s">
        <v>18</v>
      </c>
      <c r="L7" s="30" t="s">
        <v>19</v>
      </c>
      <c r="M7" s="31" t="s">
        <v>20</v>
      </c>
      <c r="N7" s="32" t="s">
        <v>18</v>
      </c>
      <c r="O7" s="30" t="s">
        <v>19</v>
      </c>
      <c r="P7" s="31" t="s">
        <v>20</v>
      </c>
      <c r="Q7" s="32" t="s">
        <v>18</v>
      </c>
      <c r="R7" s="30" t="s">
        <v>19</v>
      </c>
      <c r="S7" s="31" t="s">
        <v>20</v>
      </c>
      <c r="T7" s="29" t="s">
        <v>18</v>
      </c>
      <c r="U7" s="30" t="s">
        <v>19</v>
      </c>
      <c r="V7" s="31" t="s">
        <v>20</v>
      </c>
      <c r="W7" s="23"/>
      <c r="X7" s="18"/>
      <c r="Y7" s="24"/>
    </row>
    <row r="8" spans="1:25" s="25" customFormat="1" ht="22.5" customHeight="1">
      <c r="A8" s="33"/>
      <c r="B8" s="33"/>
      <c r="C8" s="33"/>
      <c r="D8" s="34"/>
      <c r="E8" s="35" t="s">
        <v>21</v>
      </c>
      <c r="F8" s="36" t="s">
        <v>22</v>
      </c>
      <c r="G8" s="37" t="s">
        <v>23</v>
      </c>
      <c r="H8" s="38" t="s">
        <v>21</v>
      </c>
      <c r="I8" s="36" t="s">
        <v>22</v>
      </c>
      <c r="J8" s="37" t="s">
        <v>23</v>
      </c>
      <c r="K8" s="35" t="s">
        <v>21</v>
      </c>
      <c r="L8" s="36" t="s">
        <v>22</v>
      </c>
      <c r="M8" s="37" t="s">
        <v>23</v>
      </c>
      <c r="N8" s="38" t="s">
        <v>21</v>
      </c>
      <c r="O8" s="36" t="s">
        <v>22</v>
      </c>
      <c r="P8" s="37" t="s">
        <v>23</v>
      </c>
      <c r="Q8" s="38" t="s">
        <v>21</v>
      </c>
      <c r="R8" s="36" t="s">
        <v>22</v>
      </c>
      <c r="S8" s="37" t="s">
        <v>23</v>
      </c>
      <c r="T8" s="35" t="s">
        <v>21</v>
      </c>
      <c r="U8" s="36" t="s">
        <v>22</v>
      </c>
      <c r="V8" s="37" t="s">
        <v>23</v>
      </c>
      <c r="W8" s="39"/>
      <c r="X8" s="33"/>
      <c r="Y8" s="24"/>
    </row>
    <row r="9" spans="1:25" s="46" customFormat="1" ht="42.75" customHeight="1">
      <c r="A9" s="40" t="s">
        <v>24</v>
      </c>
      <c r="B9" s="40"/>
      <c r="C9" s="40"/>
      <c r="D9" s="41"/>
      <c r="E9" s="42">
        <f>SUM(E10:E15)</f>
        <v>603.49699999999996</v>
      </c>
      <c r="F9" s="43">
        <f>SUM(F10:F14)</f>
        <v>332.54399999999998</v>
      </c>
      <c r="G9" s="43">
        <f>SUM(G10:G15)</f>
        <v>270.95499999999998</v>
      </c>
      <c r="H9" s="43">
        <f>SUM(H10:H15)</f>
        <v>604.44400000000007</v>
      </c>
      <c r="I9" s="43">
        <f>SUM(I10:I14)</f>
        <v>330.67</v>
      </c>
      <c r="J9" s="43">
        <f>SUM(J10:J15)</f>
        <v>273.77199999999999</v>
      </c>
      <c r="K9" s="43">
        <f>SUM(K10:K15)</f>
        <v>611.22199999999998</v>
      </c>
      <c r="L9" s="43">
        <f>SUM(L10:L14)</f>
        <v>334.81899999999996</v>
      </c>
      <c r="M9" s="43">
        <f>SUM(M10:M15)</f>
        <v>276.40299999999996</v>
      </c>
      <c r="N9" s="43">
        <f>SUM(N10:N15)</f>
        <v>619.1</v>
      </c>
      <c r="O9" s="43">
        <f>SUM(O10:O15)</f>
        <v>335.4</v>
      </c>
      <c r="P9" s="43">
        <f>SUM(P10:P15)</f>
        <v>283.60000000000002</v>
      </c>
      <c r="Q9" s="43">
        <f>SUM(Q10:Q14)</f>
        <v>603.79999999999995</v>
      </c>
      <c r="R9" s="43">
        <f>SUM(R10:R15)</f>
        <v>339</v>
      </c>
      <c r="S9" s="43">
        <f>SUM(S10:S15)</f>
        <v>264.7</v>
      </c>
      <c r="T9" s="43">
        <v>608.14200000000005</v>
      </c>
      <c r="U9" s="43">
        <v>341.11399999999998</v>
      </c>
      <c r="V9" s="43">
        <v>267.02800000000002</v>
      </c>
      <c r="W9" s="44" t="s">
        <v>21</v>
      </c>
      <c r="X9" s="40"/>
      <c r="Y9" s="45"/>
    </row>
    <row r="10" spans="1:25" s="25" customFormat="1" ht="42" customHeight="1">
      <c r="A10" s="24" t="s">
        <v>25</v>
      </c>
      <c r="B10" s="24"/>
      <c r="C10" s="24"/>
      <c r="D10" s="47"/>
      <c r="E10" s="48">
        <f>8258/1000</f>
        <v>8.2579999999999991</v>
      </c>
      <c r="F10" s="49">
        <f>5869/1000</f>
        <v>5.8689999999999998</v>
      </c>
      <c r="G10" s="50">
        <f>2389/1000</f>
        <v>2.3889999999999998</v>
      </c>
      <c r="H10" s="51">
        <f>2539/1000</f>
        <v>2.5390000000000001</v>
      </c>
      <c r="I10" s="51">
        <f>2368/1000</f>
        <v>2.3679999999999999</v>
      </c>
      <c r="J10" s="51">
        <f>171/1000</f>
        <v>0.17100000000000001</v>
      </c>
      <c r="K10" s="52">
        <f>SUM(L10:M10)</f>
        <v>4.8179999999999996</v>
      </c>
      <c r="L10" s="53">
        <f>4034/1000</f>
        <v>4.0339999999999998</v>
      </c>
      <c r="M10" s="53">
        <f>784/1000</f>
        <v>0.78400000000000003</v>
      </c>
      <c r="N10" s="54">
        <v>10.1</v>
      </c>
      <c r="O10" s="49">
        <v>8.4</v>
      </c>
      <c r="P10" s="49">
        <v>1.7</v>
      </c>
      <c r="Q10" s="51">
        <v>5.2</v>
      </c>
      <c r="R10" s="51">
        <v>4.5999999999999996</v>
      </c>
      <c r="S10" s="51">
        <v>0.6</v>
      </c>
      <c r="T10" s="52">
        <v>4.4649999999999999</v>
      </c>
      <c r="U10" s="53">
        <v>2.6880000000000002</v>
      </c>
      <c r="V10" s="53">
        <v>1.7769999999999999</v>
      </c>
      <c r="W10" s="55" t="s">
        <v>26</v>
      </c>
      <c r="X10" s="24"/>
      <c r="Y10" s="24"/>
    </row>
    <row r="11" spans="1:25" s="25" customFormat="1" ht="42" customHeight="1">
      <c r="A11" s="24" t="s">
        <v>27</v>
      </c>
      <c r="B11" s="24"/>
      <c r="C11" s="24"/>
      <c r="D11" s="47"/>
      <c r="E11" s="48">
        <f>46923/1000</f>
        <v>46.923000000000002</v>
      </c>
      <c r="F11" s="49">
        <f>31580/1000</f>
        <v>31.58</v>
      </c>
      <c r="G11" s="50">
        <f>15343/1000</f>
        <v>15.343</v>
      </c>
      <c r="H11" s="51">
        <f>46697/1000</f>
        <v>46.697000000000003</v>
      </c>
      <c r="I11" s="51">
        <f>27289/1000</f>
        <v>27.289000000000001</v>
      </c>
      <c r="J11" s="51">
        <f>19408/1000</f>
        <v>19.408000000000001</v>
      </c>
      <c r="K11" s="52">
        <f>SUM(L11:M11)</f>
        <v>53.22</v>
      </c>
      <c r="L11" s="53">
        <f>27767/1000</f>
        <v>27.766999999999999</v>
      </c>
      <c r="M11" s="53">
        <f>25453/1000</f>
        <v>25.452999999999999</v>
      </c>
      <c r="N11" s="54">
        <v>46.9</v>
      </c>
      <c r="O11" s="49">
        <v>24</v>
      </c>
      <c r="P11" s="49">
        <v>22.9</v>
      </c>
      <c r="Q11" s="51">
        <v>54.1</v>
      </c>
      <c r="R11" s="51">
        <v>32.5</v>
      </c>
      <c r="S11" s="51">
        <v>21.6</v>
      </c>
      <c r="T11" s="52">
        <v>50.851999999999997</v>
      </c>
      <c r="U11" s="53">
        <v>30.077000000000002</v>
      </c>
      <c r="V11" s="53">
        <v>20.774000000000001</v>
      </c>
      <c r="W11" s="55" t="s">
        <v>28</v>
      </c>
      <c r="X11" s="24"/>
      <c r="Y11" s="24"/>
    </row>
    <row r="12" spans="1:25" s="25" customFormat="1" ht="42" customHeight="1">
      <c r="A12" s="24" t="s">
        <v>29</v>
      </c>
      <c r="B12" s="24"/>
      <c r="C12" s="24"/>
      <c r="D12" s="47"/>
      <c r="E12" s="48">
        <f>206932/1000</f>
        <v>206.93199999999999</v>
      </c>
      <c r="F12" s="49">
        <f>122038/1000</f>
        <v>122.038</v>
      </c>
      <c r="G12" s="50">
        <f>84895/1000</f>
        <v>84.894999999999996</v>
      </c>
      <c r="H12" s="51">
        <f>166205/1000</f>
        <v>166.20500000000001</v>
      </c>
      <c r="I12" s="51">
        <f>98279/1000</f>
        <v>98.278999999999996</v>
      </c>
      <c r="J12" s="51">
        <f>67925/1000</f>
        <v>67.924999999999997</v>
      </c>
      <c r="K12" s="52">
        <f>SUM(L12:M12)</f>
        <v>177.80500000000001</v>
      </c>
      <c r="L12" s="53">
        <f>103413/1000</f>
        <v>103.413</v>
      </c>
      <c r="M12" s="53">
        <f>74392/1000</f>
        <v>74.391999999999996</v>
      </c>
      <c r="N12" s="54">
        <v>179.9</v>
      </c>
      <c r="O12" s="49">
        <v>106.2</v>
      </c>
      <c r="P12" s="49">
        <v>73.599999999999994</v>
      </c>
      <c r="Q12" s="51">
        <v>202.8</v>
      </c>
      <c r="R12" s="51">
        <v>113.4</v>
      </c>
      <c r="S12" s="51">
        <v>89.3</v>
      </c>
      <c r="T12" s="52">
        <v>167.21700000000001</v>
      </c>
      <c r="U12" s="53">
        <v>96.245999999999995</v>
      </c>
      <c r="V12" s="53">
        <v>70.97</v>
      </c>
      <c r="W12" s="55" t="s">
        <v>30</v>
      </c>
      <c r="X12" s="24"/>
      <c r="Y12" s="24"/>
    </row>
    <row r="13" spans="1:25" s="25" customFormat="1" ht="42" customHeight="1">
      <c r="A13" s="24" t="s">
        <v>31</v>
      </c>
      <c r="B13" s="24"/>
      <c r="C13" s="24"/>
      <c r="D13" s="47"/>
      <c r="E13" s="48">
        <f>181398/1000</f>
        <v>181.398</v>
      </c>
      <c r="F13" s="49">
        <f>110069/1000</f>
        <v>110.069</v>
      </c>
      <c r="G13" s="50">
        <f>71330/1000</f>
        <v>71.33</v>
      </c>
      <c r="H13" s="51">
        <f>197816/1000</f>
        <v>197.816</v>
      </c>
      <c r="I13" s="51">
        <f>136650/1000</f>
        <v>136.65</v>
      </c>
      <c r="J13" s="51">
        <f>61165/1000</f>
        <v>61.164999999999999</v>
      </c>
      <c r="K13" s="52">
        <f>SUM(L13:M13)</f>
        <v>197.267</v>
      </c>
      <c r="L13" s="53">
        <f>130561/1000</f>
        <v>130.56100000000001</v>
      </c>
      <c r="M13" s="53">
        <f>66706/1000</f>
        <v>66.706000000000003</v>
      </c>
      <c r="N13" s="54">
        <v>195.2</v>
      </c>
      <c r="O13" s="49">
        <v>121.9</v>
      </c>
      <c r="P13" s="49">
        <v>73.3</v>
      </c>
      <c r="Q13" s="51">
        <v>176.4</v>
      </c>
      <c r="R13" s="51">
        <v>126.2</v>
      </c>
      <c r="S13" s="51">
        <v>50.2</v>
      </c>
      <c r="T13" s="52">
        <v>196.63200000000001</v>
      </c>
      <c r="U13" s="53">
        <v>130.08099999999999</v>
      </c>
      <c r="V13" s="53">
        <v>66.55</v>
      </c>
      <c r="W13" s="55" t="s">
        <v>32</v>
      </c>
      <c r="X13" s="24"/>
      <c r="Y13" s="24"/>
    </row>
    <row r="14" spans="1:25" s="25" customFormat="1" ht="42" customHeight="1">
      <c r="A14" s="24" t="s">
        <v>33</v>
      </c>
      <c r="B14" s="24"/>
      <c r="C14" s="24"/>
      <c r="D14" s="47"/>
      <c r="E14" s="48">
        <f>159986/1000</f>
        <v>159.98599999999999</v>
      </c>
      <c r="F14" s="56">
        <f>62988/1000</f>
        <v>62.988</v>
      </c>
      <c r="G14" s="50">
        <f>96998/1000</f>
        <v>96.998000000000005</v>
      </c>
      <c r="H14" s="51">
        <f>191187/1000</f>
        <v>191.18700000000001</v>
      </c>
      <c r="I14" s="51">
        <f>66084/1000</f>
        <v>66.084000000000003</v>
      </c>
      <c r="J14" s="51">
        <f>125103/1000</f>
        <v>125.10299999999999</v>
      </c>
      <c r="K14" s="52">
        <f>SUM(L14:M14)</f>
        <v>178.11199999999999</v>
      </c>
      <c r="L14" s="53">
        <f>69044/1000</f>
        <v>69.043999999999997</v>
      </c>
      <c r="M14" s="53">
        <f>109068/1000</f>
        <v>109.068</v>
      </c>
      <c r="N14" s="54">
        <v>187</v>
      </c>
      <c r="O14" s="56">
        <v>74.900000000000006</v>
      </c>
      <c r="P14" s="49">
        <v>112.1</v>
      </c>
      <c r="Q14" s="57">
        <v>165.3</v>
      </c>
      <c r="R14" s="51">
        <v>62.3</v>
      </c>
      <c r="S14" s="51">
        <v>103</v>
      </c>
      <c r="T14" s="52">
        <v>188.977</v>
      </c>
      <c r="U14" s="53">
        <v>82.021000000000001</v>
      </c>
      <c r="V14" s="53">
        <v>106.956</v>
      </c>
      <c r="W14" s="55" t="s">
        <v>34</v>
      </c>
      <c r="X14" s="24"/>
      <c r="Y14" s="24"/>
    </row>
    <row r="15" spans="1:25" s="25" customFormat="1" ht="42" customHeight="1">
      <c r="A15" s="24" t="s">
        <v>35</v>
      </c>
      <c r="B15" s="24"/>
      <c r="C15" s="24"/>
      <c r="D15" s="47"/>
      <c r="E15" s="58" t="s">
        <v>36</v>
      </c>
      <c r="F15" s="58" t="s">
        <v>36</v>
      </c>
      <c r="G15" s="58" t="s">
        <v>36</v>
      </c>
      <c r="H15" s="58" t="s">
        <v>36</v>
      </c>
      <c r="I15" s="58" t="s">
        <v>36</v>
      </c>
      <c r="J15" s="58" t="s">
        <v>36</v>
      </c>
      <c r="K15" s="58" t="s">
        <v>36</v>
      </c>
      <c r="L15" s="58" t="s">
        <v>36</v>
      </c>
      <c r="M15" s="58" t="s">
        <v>36</v>
      </c>
      <c r="N15" s="58" t="s">
        <v>36</v>
      </c>
      <c r="O15" s="58" t="s">
        <v>36</v>
      </c>
      <c r="P15" s="58" t="s">
        <v>36</v>
      </c>
      <c r="Q15" s="58" t="s">
        <v>36</v>
      </c>
      <c r="R15" s="58" t="s">
        <v>36</v>
      </c>
      <c r="S15" s="58" t="s">
        <v>36</v>
      </c>
      <c r="T15" s="58" t="s">
        <v>36</v>
      </c>
      <c r="U15" s="58" t="s">
        <v>36</v>
      </c>
      <c r="V15" s="58" t="s">
        <v>36</v>
      </c>
      <c r="W15" s="55" t="s">
        <v>37</v>
      </c>
      <c r="X15" s="24"/>
      <c r="Y15" s="24"/>
    </row>
    <row r="16" spans="1:25" s="25" customFormat="1" ht="12" customHeight="1">
      <c r="A16" s="59"/>
      <c r="B16" s="59"/>
      <c r="C16" s="59"/>
      <c r="D16" s="60"/>
      <c r="E16" s="61"/>
      <c r="F16" s="62"/>
      <c r="G16" s="61"/>
      <c r="H16" s="63"/>
      <c r="I16" s="64"/>
      <c r="J16" s="60"/>
      <c r="K16" s="59"/>
      <c r="L16" s="64"/>
      <c r="M16" s="59"/>
      <c r="N16" s="65"/>
      <c r="O16" s="65"/>
      <c r="P16" s="65"/>
      <c r="Q16" s="63"/>
      <c r="R16" s="64"/>
      <c r="S16" s="60"/>
      <c r="T16" s="59"/>
      <c r="U16" s="64"/>
      <c r="V16" s="59"/>
      <c r="W16" s="63"/>
      <c r="X16" s="59"/>
      <c r="Y16" s="24"/>
    </row>
    <row r="17" spans="2:25" s="66" customFormat="1" ht="6" customHeight="1">
      <c r="G17" s="67"/>
      <c r="N17" s="68"/>
      <c r="O17" s="68"/>
      <c r="P17" s="68"/>
      <c r="W17" s="67"/>
      <c r="X17" s="67"/>
      <c r="Y17" s="67"/>
    </row>
    <row r="18" spans="2:25" s="25" customFormat="1" ht="18.75">
      <c r="B18" s="69" t="s">
        <v>38</v>
      </c>
      <c r="C18" s="70" t="s">
        <v>39</v>
      </c>
      <c r="G18" s="71"/>
      <c r="N18" s="72"/>
      <c r="O18" s="72"/>
      <c r="P18" s="72"/>
    </row>
    <row r="19" spans="2:25" s="25" customFormat="1" ht="18">
      <c r="B19" s="69" t="s">
        <v>40</v>
      </c>
      <c r="C19" s="70" t="s">
        <v>41</v>
      </c>
      <c r="N19" s="72"/>
      <c r="O19" s="72"/>
      <c r="P19" s="72"/>
    </row>
    <row r="20" spans="2:25" s="66" customFormat="1" ht="18.75">
      <c r="N20" s="68"/>
      <c r="O20" s="68"/>
      <c r="P20" s="68"/>
      <c r="Y20" s="67"/>
    </row>
    <row r="21" spans="2:25" s="25" customFormat="1" ht="18">
      <c r="N21" s="72"/>
      <c r="O21" s="72"/>
      <c r="P21" s="72"/>
      <c r="Y21" s="24"/>
    </row>
    <row r="22" spans="2:25" s="25" customFormat="1" ht="18">
      <c r="N22" s="72"/>
      <c r="O22" s="72"/>
      <c r="P22" s="72"/>
      <c r="Y22" s="24"/>
    </row>
  </sheetData>
  <mergeCells count="18">
    <mergeCell ref="A9:D9"/>
    <mergeCell ref="W9:X9"/>
    <mergeCell ref="W5:X8"/>
    <mergeCell ref="E6:G6"/>
    <mergeCell ref="H6:J6"/>
    <mergeCell ref="K6:M6"/>
    <mergeCell ref="N6:P6"/>
    <mergeCell ref="Q6:S6"/>
    <mergeCell ref="T6:V6"/>
    <mergeCell ref="E4:P4"/>
    <mergeCell ref="Q4:V4"/>
    <mergeCell ref="A5:D8"/>
    <mergeCell ref="E5:G5"/>
    <mergeCell ref="H5:J5"/>
    <mergeCell ref="K5:M5"/>
    <mergeCell ref="N5:P5"/>
    <mergeCell ref="Q5:S5"/>
    <mergeCell ref="T5:V5"/>
  </mergeCells>
  <printOptions horizontalCentered="1"/>
  <pageMargins left="0.78740157480314965" right="0.19685039370078741" top="0.78740157480314965" bottom="0.39370078740157483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T-2.5น29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2014-01-29T03:47:24Z</dcterms:created>
  <dcterms:modified xsi:type="dcterms:W3CDTF">2014-01-29T03:47:41Z</dcterms:modified>
</cp:coreProperties>
</file>