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 activeTab="1"/>
  </bookViews>
  <sheets>
    <sheet name="T-9.8น.98" sheetId="1" r:id="rId1"/>
    <sheet name="T-9.8p2น.99" sheetId="2" r:id="rId2"/>
  </sheets>
  <definedNames>
    <definedName name="_xlnm.Print_Area" localSheetId="0">'T-9.8น.98'!$A$1:$L$28</definedName>
  </definedNames>
  <calcPr calcId="145621"/>
</workbook>
</file>

<file path=xl/calcChain.xml><?xml version="1.0" encoding="utf-8"?>
<calcChain xmlns="http://schemas.openxmlformats.org/spreadsheetml/2006/main">
  <c r="G16" i="2" l="1"/>
  <c r="G15" i="2"/>
  <c r="G14" i="2"/>
  <c r="G13" i="2"/>
  <c r="G12" i="2"/>
  <c r="G11" i="2"/>
  <c r="G9" i="2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<sst xmlns="http://schemas.openxmlformats.org/spreadsheetml/2006/main" count="84" uniqueCount="69">
  <si>
    <t>ตาราง</t>
  </si>
  <si>
    <t>Table</t>
  </si>
  <si>
    <t>Planted Area of Fruit Trees and Tree Crops, Harvested Area, Production and Yield per Rai by Type of Fruit Trees and Tree Crops: Crop Year 2013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</si>
  <si>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</si>
  <si>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</si>
  <si>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</si>
  <si>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</si>
  <si>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</si>
  <si>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</si>
  <si>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</si>
  <si>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</si>
  <si>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(tons.)</t>
  </si>
  <si>
    <t>Yield per rai (kgs.)</t>
  </si>
  <si>
    <t>มะขามหวาน</t>
  </si>
  <si>
    <t>Sweet Tamarind</t>
  </si>
  <si>
    <t>ไผ่เลี้ยง</t>
  </si>
  <si>
    <t>Bamboo</t>
  </si>
  <si>
    <t>ฝรั่ง</t>
  </si>
  <si>
    <t>Guava</t>
  </si>
  <si>
    <t>กล้วยน้ำว้า</t>
  </si>
  <si>
    <t>Banana</t>
  </si>
  <si>
    <t>กาแฟ</t>
  </si>
  <si>
    <t>Coffee</t>
  </si>
  <si>
    <t>ขนุน</t>
  </si>
  <si>
    <t>Jackfruit</t>
  </si>
  <si>
    <t>มะนาว</t>
  </si>
  <si>
    <t>Lime</t>
  </si>
  <si>
    <t>มะม่วง</t>
  </si>
  <si>
    <t>Mango</t>
  </si>
  <si>
    <t>ลำไย</t>
  </si>
  <si>
    <t>longan</t>
  </si>
  <si>
    <t>ลิ้นจี่</t>
  </si>
  <si>
    <t>Lychee</t>
  </si>
  <si>
    <t>ส้มเขียวหวาน</t>
  </si>
  <si>
    <t>Tangerine</t>
  </si>
  <si>
    <t>หม่อน</t>
  </si>
  <si>
    <t>Mulbery</t>
  </si>
  <si>
    <t>น้อยหน่า</t>
  </si>
  <si>
    <t>Sugarapple</t>
  </si>
  <si>
    <t>ยางพารา</t>
  </si>
  <si>
    <t>Pararubber</t>
  </si>
  <si>
    <t>ชมพู่</t>
  </si>
  <si>
    <t>Rose apple</t>
  </si>
  <si>
    <t>ละมุด</t>
  </si>
  <si>
    <t>Sapodilla plum</t>
  </si>
  <si>
    <t>พุทรา</t>
  </si>
  <si>
    <t>Jujube</t>
  </si>
  <si>
    <t>Planted Area of Fruit Trees and Tree Crops, Harvested Area, Production and Yield per Rai by Type of Fruit Trees and Tree Crops:Crop Year 2013 (Contd.)</t>
  </si>
  <si>
    <t>กะท้อน</t>
  </si>
  <si>
    <t>Santon</t>
  </si>
  <si>
    <t>สะเดา</t>
  </si>
  <si>
    <t>Siamese</t>
  </si>
  <si>
    <t>มะไฟ</t>
  </si>
  <si>
    <t>-</t>
  </si>
  <si>
    <t>ส้มโอ</t>
  </si>
  <si>
    <t>Pomelo</t>
  </si>
  <si>
    <t>มะพร้าว</t>
  </si>
  <si>
    <t>Coconut</t>
  </si>
  <si>
    <t>มะยง</t>
  </si>
  <si>
    <t>หมาก</t>
  </si>
  <si>
    <t>Betelnutplam</t>
  </si>
  <si>
    <t>มะละกอ</t>
  </si>
  <si>
    <t>Papaya</t>
  </si>
  <si>
    <t xml:space="preserve">    ที่มา:   สำนักงานเกษตรจังหวัดเพชรบูรณ์ </t>
  </si>
  <si>
    <t xml:space="preserve">               Source:  Phetchabun Provincial Agricultural Extension Office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</si>
  <si>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2556  :จังหวัดเพชรบูรณ์</t>
  </si>
  <si>
    <t>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</si>
  <si>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</si>
  <si>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2556 (ต่อ)  :จังหวัดเพชรบูรณ์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</si>
</sst>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4" xfId="0" applyNumberFormat="1" applyFont="1" applyBorder="1"/>
    <xf numFmtId="3" fontId="4" fillId="0" borderId="5" xfId="0" applyNumberFormat="1" applyFont="1" applyBorder="1"/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3" fontId="4" fillId="0" borderId="7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/>
    <xf numFmtId="49" fontId="4" fillId="0" borderId="0" xfId="0" applyNumberFormat="1" applyFont="1" applyAlignment="1">
      <alignment horizontal="left"/>
    </xf>
    <xf numFmtId="0" fontId="4" fillId="0" borderId="7" xfId="0" applyFont="1" applyBorder="1"/>
    <xf numFmtId="0" fontId="4" fillId="0" borderId="5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57150</xdr:colOff>
      <xdr:row>27</xdr:row>
      <xdr:rowOff>85725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624483" y="0"/>
          <a:ext cx="423334" cy="6922558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85725</xdr:colOff>
      <xdr:row>28</xdr:row>
      <xdr:rowOff>161925</xdr:rowOff>
    </xdr:to>
    <xdr:grpSp>
      <xdr:nvGrpSpPr>
        <xdr:cNvPr id="2" name="Group 174"/>
        <xdr:cNvGrpSpPr>
          <a:grpSpLocks/>
        </xdr:cNvGrpSpPr>
      </xdr:nvGrpSpPr>
      <xdr:grpSpPr bwMode="auto">
        <a:xfrm>
          <a:off x="9734550" y="0"/>
          <a:ext cx="447675" cy="715327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8"/>
  <sheetViews>
    <sheetView showGridLines="0" zoomScale="90" zoomScaleNormal="90" workbookViewId="0">
      <selection activeCell="D1" sqref="D1"/>
    </sheetView>
  </sheetViews>
  <sheetFormatPr defaultRowHeight="21.75" x14ac:dyDescent="0.5"/>
  <cols>
    <col min="1" max="1" width="1.7109375" style="3" customWidth="1"/>
    <col min="2" max="2" width="5.85546875" style="3" customWidth="1"/>
    <col min="3" max="3" width="4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5.7109375" style="3" customWidth="1"/>
    <col min="11" max="11" width="2.28515625" style="8" customWidth="1"/>
    <col min="12" max="12" width="4.140625" style="8" customWidth="1"/>
    <col min="13" max="16384" width="9.140625" style="8"/>
  </cols>
  <sheetData>
    <row r="1" spans="1:10" s="4" customFormat="1" x14ac:dyDescent="0.5">
      <c r="A1" s="1"/>
      <c r="B1" s="1" t="s">
        <v>0</v>
      </c>
      <c r="C1" s="2">
        <v>9.8000000000000007</v>
      </c>
      <c r="D1" s="1" t="s">
        <v>65</v>
      </c>
      <c r="E1" s="1"/>
      <c r="F1" s="1"/>
      <c r="G1" s="1"/>
      <c r="H1" s="1"/>
      <c r="I1" s="3"/>
      <c r="J1" s="3"/>
    </row>
    <row r="2" spans="1:10" s="7" customFormat="1" x14ac:dyDescent="0.5">
      <c r="A2" s="5"/>
      <c r="B2" s="1" t="s">
        <v>1</v>
      </c>
      <c r="C2" s="2">
        <v>9.8000000000000007</v>
      </c>
      <c r="D2" s="1" t="s">
        <v>2</v>
      </c>
      <c r="E2" s="5"/>
      <c r="F2" s="5"/>
      <c r="G2" s="5"/>
      <c r="H2" s="5"/>
      <c r="I2" s="6"/>
      <c r="J2" s="6"/>
    </row>
    <row r="3" spans="1:10" s="7" customFormat="1" x14ac:dyDescent="0.5">
      <c r="A3" s="5"/>
      <c r="B3" s="1"/>
      <c r="C3" s="2"/>
      <c r="D3" s="1" t="s">
        <v>66</v>
      </c>
      <c r="E3" s="5"/>
      <c r="F3" s="5"/>
      <c r="G3" s="5"/>
      <c r="H3" s="5"/>
      <c r="I3" s="6"/>
      <c r="J3" s="6"/>
    </row>
    <row r="4" spans="1:10" ht="6" customHeight="1" x14ac:dyDescent="0.5">
      <c r="A4" s="8"/>
      <c r="B4" s="8"/>
      <c r="C4" s="8"/>
      <c r="D4" s="8"/>
      <c r="E4" s="9"/>
      <c r="F4" s="9"/>
      <c r="G4" s="9"/>
      <c r="H4" s="9"/>
    </row>
    <row r="5" spans="1:10" s="12" customFormat="1" ht="18" customHeight="1" x14ac:dyDescent="0.45">
      <c r="A5" s="39" t="s">
        <v>3</v>
      </c>
      <c r="B5" s="39"/>
      <c r="C5" s="39"/>
      <c r="D5" s="40"/>
      <c r="E5" s="6"/>
      <c r="F5" s="10"/>
      <c r="G5" s="11"/>
      <c r="H5" s="11"/>
      <c r="I5" s="39" t="s">
        <v>4</v>
      </c>
      <c r="J5" s="39"/>
    </row>
    <row r="6" spans="1:10" s="12" customFormat="1" ht="21" customHeight="1" x14ac:dyDescent="0.45">
      <c r="A6" s="41"/>
      <c r="B6" s="41"/>
      <c r="C6" s="41"/>
      <c r="D6" s="42"/>
      <c r="E6" s="13" t="s">
        <v>5</v>
      </c>
      <c r="F6" s="14" t="s">
        <v>6</v>
      </c>
      <c r="G6" s="14" t="s">
        <v>7</v>
      </c>
      <c r="H6" s="15" t="s">
        <v>8</v>
      </c>
      <c r="I6" s="41"/>
      <c r="J6" s="41"/>
    </row>
    <row r="7" spans="1:10" s="12" customFormat="1" ht="21" customHeight="1" x14ac:dyDescent="0.45">
      <c r="A7" s="41"/>
      <c r="B7" s="41"/>
      <c r="C7" s="41"/>
      <c r="D7" s="42"/>
      <c r="E7" s="13" t="s">
        <v>9</v>
      </c>
      <c r="F7" s="14" t="s">
        <v>10</v>
      </c>
      <c r="G7" s="16" t="s">
        <v>11</v>
      </c>
      <c r="H7" s="16" t="s">
        <v>12</v>
      </c>
      <c r="I7" s="41"/>
      <c r="J7" s="41"/>
    </row>
    <row r="8" spans="1:10" s="12" customFormat="1" ht="18" customHeight="1" x14ac:dyDescent="0.45">
      <c r="A8" s="43"/>
      <c r="B8" s="43"/>
      <c r="C8" s="43"/>
      <c r="D8" s="44"/>
      <c r="E8" s="17"/>
      <c r="F8" s="18"/>
      <c r="G8" s="18"/>
      <c r="H8" s="18"/>
      <c r="I8" s="43"/>
      <c r="J8" s="43"/>
    </row>
    <row r="9" spans="1:10" s="25" customFormat="1" ht="22.5" customHeight="1" x14ac:dyDescent="0.45">
      <c r="A9" s="19"/>
      <c r="B9" s="20" t="s">
        <v>13</v>
      </c>
      <c r="C9" s="21"/>
      <c r="D9" s="21"/>
      <c r="E9" s="22">
        <v>49945</v>
      </c>
      <c r="F9" s="22">
        <v>40145</v>
      </c>
      <c r="G9" s="23">
        <f>49892479/1000</f>
        <v>49892.478999999999</v>
      </c>
      <c r="H9" s="23">
        <v>1083.7</v>
      </c>
      <c r="I9" s="24"/>
      <c r="J9" s="20" t="s">
        <v>14</v>
      </c>
    </row>
    <row r="10" spans="1:10" s="25" customFormat="1" ht="22.5" customHeight="1" x14ac:dyDescent="0.45">
      <c r="A10" s="26"/>
      <c r="B10" s="27" t="s">
        <v>15</v>
      </c>
      <c r="C10" s="28"/>
      <c r="D10" s="28"/>
      <c r="E10" s="29">
        <v>1527</v>
      </c>
      <c r="F10" s="29">
        <v>480</v>
      </c>
      <c r="G10" s="23">
        <f>2522300/1000</f>
        <v>2522.3000000000002</v>
      </c>
      <c r="H10" s="23">
        <v>1907.94</v>
      </c>
      <c r="I10" s="30"/>
      <c r="J10" s="27" t="s">
        <v>16</v>
      </c>
    </row>
    <row r="11" spans="1:10" ht="22.5" customHeight="1" x14ac:dyDescent="0.5">
      <c r="A11" s="31"/>
      <c r="B11" s="27" t="s">
        <v>17</v>
      </c>
      <c r="C11" s="31"/>
      <c r="D11" s="31"/>
      <c r="E11" s="29">
        <v>282</v>
      </c>
      <c r="F11" s="29">
        <v>126</v>
      </c>
      <c r="G11" s="23">
        <f>364650/1000</f>
        <v>364.65</v>
      </c>
      <c r="H11" s="23">
        <v>1519.38</v>
      </c>
      <c r="I11" s="32"/>
      <c r="J11" s="33" t="s">
        <v>18</v>
      </c>
    </row>
    <row r="12" spans="1:10" ht="22.5" customHeight="1" x14ac:dyDescent="0.5">
      <c r="A12" s="31"/>
      <c r="B12" s="27" t="s">
        <v>19</v>
      </c>
      <c r="C12" s="31"/>
      <c r="D12" s="31"/>
      <c r="E12" s="29">
        <v>2066</v>
      </c>
      <c r="F12" s="29">
        <v>1664</v>
      </c>
      <c r="G12" s="23">
        <f>6172630/1000</f>
        <v>6172.63</v>
      </c>
      <c r="H12" s="23">
        <v>3633.1</v>
      </c>
      <c r="I12" s="32"/>
      <c r="J12" s="33" t="s">
        <v>20</v>
      </c>
    </row>
    <row r="13" spans="1:10" ht="22.5" customHeight="1" x14ac:dyDescent="0.5">
      <c r="A13" s="31"/>
      <c r="B13" s="27" t="s">
        <v>21</v>
      </c>
      <c r="C13" s="31"/>
      <c r="D13" s="31"/>
      <c r="E13" s="29">
        <v>497</v>
      </c>
      <c r="F13" s="29">
        <v>215</v>
      </c>
      <c r="G13" s="23">
        <f>121780/1000</f>
        <v>121.78</v>
      </c>
      <c r="H13" s="23">
        <v>454.4</v>
      </c>
      <c r="I13" s="32"/>
      <c r="J13" s="33" t="s">
        <v>22</v>
      </c>
    </row>
    <row r="14" spans="1:10" ht="22.5" customHeight="1" x14ac:dyDescent="0.5">
      <c r="A14" s="31"/>
      <c r="B14" s="27" t="s">
        <v>23</v>
      </c>
      <c r="C14" s="31"/>
      <c r="D14" s="31"/>
      <c r="E14" s="29">
        <v>311</v>
      </c>
      <c r="F14" s="29">
        <v>48</v>
      </c>
      <c r="G14" s="23">
        <f>202000/1000</f>
        <v>202</v>
      </c>
      <c r="H14" s="23">
        <v>845.19</v>
      </c>
      <c r="I14" s="32"/>
      <c r="J14" s="33" t="s">
        <v>24</v>
      </c>
    </row>
    <row r="15" spans="1:10" ht="22.5" customHeight="1" x14ac:dyDescent="0.5">
      <c r="A15" s="31"/>
      <c r="B15" s="27" t="s">
        <v>25</v>
      </c>
      <c r="C15" s="31"/>
      <c r="D15" s="31"/>
      <c r="E15" s="29">
        <v>359</v>
      </c>
      <c r="F15" s="29">
        <v>45</v>
      </c>
      <c r="G15" s="23">
        <f>277400/1000</f>
        <v>277.39999999999998</v>
      </c>
      <c r="H15" s="23">
        <v>921.59</v>
      </c>
      <c r="I15" s="32"/>
      <c r="J15" s="33" t="s">
        <v>26</v>
      </c>
    </row>
    <row r="16" spans="1:10" ht="22.5" customHeight="1" x14ac:dyDescent="0.5">
      <c r="A16" s="31"/>
      <c r="B16" s="27" t="s">
        <v>27</v>
      </c>
      <c r="C16" s="31"/>
      <c r="D16" s="31"/>
      <c r="E16" s="29">
        <v>13343</v>
      </c>
      <c r="F16" s="29">
        <v>4742</v>
      </c>
      <c r="G16" s="23">
        <f>6869417/1000</f>
        <v>6869.4170000000004</v>
      </c>
      <c r="H16" s="23">
        <v>566.46</v>
      </c>
      <c r="I16" s="32"/>
      <c r="J16" s="33" t="s">
        <v>28</v>
      </c>
    </row>
    <row r="17" spans="1:10" ht="22.5" customHeight="1" x14ac:dyDescent="0.5">
      <c r="A17" s="31"/>
      <c r="B17" s="27" t="s">
        <v>29</v>
      </c>
      <c r="C17" s="31"/>
      <c r="D17" s="31"/>
      <c r="E17" s="29">
        <v>1323</v>
      </c>
      <c r="F17" s="29">
        <v>544</v>
      </c>
      <c r="G17" s="23">
        <v>263</v>
      </c>
      <c r="H17" s="23">
        <v>500</v>
      </c>
      <c r="I17" s="32"/>
      <c r="J17" s="33" t="s">
        <v>30</v>
      </c>
    </row>
    <row r="18" spans="1:10" ht="22.5" customHeight="1" x14ac:dyDescent="0.5">
      <c r="A18" s="31"/>
      <c r="B18" s="27" t="s">
        <v>31</v>
      </c>
      <c r="C18" s="31"/>
      <c r="D18" s="31"/>
      <c r="E18" s="29">
        <v>3086</v>
      </c>
      <c r="F18" s="29">
        <v>397</v>
      </c>
      <c r="G18" s="23">
        <f>428900/1000</f>
        <v>428.9</v>
      </c>
      <c r="H18" s="23">
        <v>179.76</v>
      </c>
      <c r="I18" s="32"/>
      <c r="J18" s="33" t="s">
        <v>32</v>
      </c>
    </row>
    <row r="19" spans="1:10" ht="22.5" customHeight="1" x14ac:dyDescent="0.5">
      <c r="A19" s="31"/>
      <c r="B19" s="27" t="s">
        <v>33</v>
      </c>
      <c r="C19" s="31"/>
      <c r="D19" s="31"/>
      <c r="E19" s="29">
        <v>167</v>
      </c>
      <c r="F19" s="29">
        <v>113</v>
      </c>
      <c r="G19" s="23">
        <f>134500/1000</f>
        <v>134.5</v>
      </c>
      <c r="H19" s="23">
        <v>805.39</v>
      </c>
      <c r="I19" s="32"/>
      <c r="J19" s="33" t="s">
        <v>34</v>
      </c>
    </row>
    <row r="20" spans="1:10" ht="22.5" customHeight="1" x14ac:dyDescent="0.5">
      <c r="A20" s="31"/>
      <c r="B20" s="27" t="s">
        <v>35</v>
      </c>
      <c r="C20" s="31"/>
      <c r="D20" s="31"/>
      <c r="E20" s="29">
        <v>1390</v>
      </c>
      <c r="F20" s="29">
        <v>1119</v>
      </c>
      <c r="G20" s="23">
        <f>3693397/1000</f>
        <v>3693.3969999999999</v>
      </c>
      <c r="H20" s="23">
        <v>2657.12</v>
      </c>
      <c r="I20" s="32"/>
      <c r="J20" s="33" t="s">
        <v>36</v>
      </c>
    </row>
    <row r="21" spans="1:10" ht="22.5" customHeight="1" x14ac:dyDescent="0.5">
      <c r="A21" s="31"/>
      <c r="B21" s="27" t="s">
        <v>37</v>
      </c>
      <c r="C21" s="31"/>
      <c r="D21" s="31"/>
      <c r="E21" s="29">
        <v>445</v>
      </c>
      <c r="F21" s="29">
        <v>251</v>
      </c>
      <c r="G21" s="23">
        <f>215740/1000</f>
        <v>215.74</v>
      </c>
      <c r="H21" s="23">
        <v>519.86</v>
      </c>
      <c r="I21" s="32"/>
      <c r="J21" s="33" t="s">
        <v>38</v>
      </c>
    </row>
    <row r="22" spans="1:10" ht="22.5" customHeight="1" x14ac:dyDescent="0.5">
      <c r="A22" s="31"/>
      <c r="B22" s="27" t="s">
        <v>39</v>
      </c>
      <c r="C22" s="31"/>
      <c r="D22" s="31"/>
      <c r="E22" s="29">
        <v>55875.8</v>
      </c>
      <c r="F22" s="29">
        <v>2342</v>
      </c>
      <c r="G22" s="23">
        <f>1377752.5/1000</f>
        <v>1377.7525000000001</v>
      </c>
      <c r="H22" s="23">
        <v>320.37</v>
      </c>
      <c r="I22" s="32"/>
      <c r="J22" s="33" t="s">
        <v>40</v>
      </c>
    </row>
    <row r="23" spans="1:10" ht="22.5" customHeight="1" x14ac:dyDescent="0.5">
      <c r="A23" s="31"/>
      <c r="B23" s="27" t="s">
        <v>41</v>
      </c>
      <c r="C23" s="31"/>
      <c r="D23" s="31"/>
      <c r="E23" s="29">
        <v>707</v>
      </c>
      <c r="F23" s="29">
        <v>605</v>
      </c>
      <c r="G23" s="23">
        <f>2943700/1000</f>
        <v>2943.7</v>
      </c>
      <c r="H23" s="23">
        <v>4322.6099999999997</v>
      </c>
      <c r="I23" s="32"/>
      <c r="J23" s="33" t="s">
        <v>42</v>
      </c>
    </row>
    <row r="24" spans="1:10" ht="22.5" customHeight="1" x14ac:dyDescent="0.5">
      <c r="A24" s="31"/>
      <c r="B24" s="27" t="s">
        <v>43</v>
      </c>
      <c r="C24" s="31"/>
      <c r="D24" s="31"/>
      <c r="E24" s="29">
        <v>61</v>
      </c>
      <c r="F24" s="29">
        <v>35</v>
      </c>
      <c r="G24" s="23">
        <f>32000/1000</f>
        <v>32</v>
      </c>
      <c r="H24" s="23">
        <v>592.59</v>
      </c>
      <c r="I24" s="32"/>
      <c r="J24" s="33" t="s">
        <v>44</v>
      </c>
    </row>
    <row r="25" spans="1:10" ht="22.5" customHeight="1" x14ac:dyDescent="0.5">
      <c r="A25" s="31"/>
      <c r="B25" s="27" t="s">
        <v>45</v>
      </c>
      <c r="C25" s="31"/>
      <c r="D25" s="31"/>
      <c r="E25" s="29">
        <v>232</v>
      </c>
      <c r="F25" s="29">
        <v>43</v>
      </c>
      <c r="G25" s="23">
        <f>64000/1000</f>
        <v>64</v>
      </c>
      <c r="H25" s="23">
        <v>281.94</v>
      </c>
      <c r="I25" s="32"/>
      <c r="J25" s="27" t="s">
        <v>46</v>
      </c>
    </row>
    <row r="26" spans="1:10" ht="3" customHeight="1" x14ac:dyDescent="0.5">
      <c r="A26" s="8"/>
      <c r="B26" s="31"/>
      <c r="C26" s="31"/>
      <c r="D26" s="31"/>
      <c r="E26" s="34"/>
      <c r="F26" s="34"/>
      <c r="G26" s="35"/>
      <c r="H26" s="35"/>
      <c r="I26" s="32"/>
      <c r="J26" s="31"/>
    </row>
    <row r="27" spans="1:10" ht="3" customHeight="1" x14ac:dyDescent="0.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s="31" customFormat="1" ht="19.5" x14ac:dyDescent="0.45">
      <c r="C28" s="31" t="s">
        <v>67</v>
      </c>
    </row>
  </sheetData>
  <mergeCells count="2">
    <mergeCell ref="A5:D8"/>
    <mergeCell ref="I5:J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0"/>
  <sheetViews>
    <sheetView tabSelected="1" topLeftCell="A13" workbookViewId="0">
      <selection activeCell="F23" sqref="F23"/>
    </sheetView>
  </sheetViews>
  <sheetFormatPr defaultRowHeight="21.75" x14ac:dyDescent="0.5"/>
  <cols>
    <col min="1" max="1" width="1.7109375" style="3" customWidth="1"/>
    <col min="2" max="2" width="5.85546875" style="3" customWidth="1"/>
    <col min="3" max="3" width="4.28515625" style="3" customWidth="1"/>
    <col min="4" max="4" width="12.28515625" style="3" customWidth="1"/>
    <col min="5" max="6" width="25.140625" style="3" customWidth="1"/>
    <col min="7" max="7" width="21" style="3" customWidth="1"/>
    <col min="8" max="8" width="21.140625" style="3" customWidth="1"/>
    <col min="9" max="9" width="1.42578125" style="3" customWidth="1"/>
    <col min="10" max="10" width="25.7109375" style="3" customWidth="1"/>
    <col min="11" max="11" width="2.28515625" style="8" customWidth="1"/>
    <col min="12" max="12" width="5.42578125" style="8" customWidth="1"/>
    <col min="13" max="16384" width="9.140625" style="8"/>
  </cols>
  <sheetData>
    <row r="1" spans="1:10" s="4" customFormat="1" x14ac:dyDescent="0.5">
      <c r="A1" s="1"/>
      <c r="B1" s="1" t="s">
        <v>0</v>
      </c>
      <c r="C1" s="2">
        <v>9.8000000000000007</v>
      </c>
      <c r="D1" s="1" t="s">
        <v>68</v>
      </c>
      <c r="E1" s="1"/>
      <c r="F1" s="1"/>
      <c r="G1" s="1"/>
      <c r="H1" s="1"/>
      <c r="I1" s="3"/>
      <c r="J1" s="3"/>
    </row>
    <row r="2" spans="1:10" s="7" customFormat="1" x14ac:dyDescent="0.5">
      <c r="A2" s="5"/>
      <c r="B2" s="1" t="s">
        <v>1</v>
      </c>
      <c r="C2" s="2">
        <v>9.8000000000000007</v>
      </c>
      <c r="D2" s="1" t="s">
        <v>47</v>
      </c>
      <c r="E2" s="5"/>
      <c r="F2" s="5"/>
      <c r="G2" s="5"/>
      <c r="H2" s="5"/>
      <c r="I2" s="6"/>
      <c r="J2" s="6"/>
    </row>
    <row r="3" spans="1:10" s="7" customFormat="1" x14ac:dyDescent="0.5">
      <c r="A3" s="5"/>
      <c r="B3" s="1"/>
      <c r="C3" s="2"/>
      <c r="D3" s="1" t="s">
        <v>66</v>
      </c>
      <c r="E3" s="5"/>
      <c r="F3" s="5"/>
      <c r="G3" s="5"/>
      <c r="H3" s="5"/>
      <c r="I3" s="6"/>
      <c r="J3" s="6"/>
    </row>
    <row r="4" spans="1:10" ht="6" customHeight="1" x14ac:dyDescent="0.5">
      <c r="A4" s="8"/>
      <c r="B4" s="8"/>
      <c r="C4" s="8"/>
      <c r="D4" s="8"/>
      <c r="E4" s="9"/>
      <c r="F4" s="9"/>
      <c r="G4" s="9"/>
      <c r="H4" s="9"/>
    </row>
    <row r="5" spans="1:10" s="12" customFormat="1" ht="18" customHeight="1" x14ac:dyDescent="0.45">
      <c r="A5" s="39" t="s">
        <v>3</v>
      </c>
      <c r="B5" s="39"/>
      <c r="C5" s="39"/>
      <c r="D5" s="40"/>
      <c r="E5" s="6"/>
      <c r="F5" s="10"/>
      <c r="G5" s="11"/>
      <c r="H5" s="11"/>
      <c r="I5" s="39" t="s">
        <v>4</v>
      </c>
      <c r="J5" s="39"/>
    </row>
    <row r="6" spans="1:10" s="12" customFormat="1" ht="21" customHeight="1" x14ac:dyDescent="0.45">
      <c r="A6" s="41"/>
      <c r="B6" s="41"/>
      <c r="C6" s="41"/>
      <c r="D6" s="42"/>
      <c r="E6" s="13" t="s">
        <v>5</v>
      </c>
      <c r="F6" s="14" t="s">
        <v>6</v>
      </c>
      <c r="G6" s="14" t="s">
        <v>7</v>
      </c>
      <c r="H6" s="15" t="s">
        <v>8</v>
      </c>
      <c r="I6" s="41"/>
      <c r="J6" s="41"/>
    </row>
    <row r="7" spans="1:10" s="12" customFormat="1" ht="21" customHeight="1" x14ac:dyDescent="0.45">
      <c r="A7" s="41"/>
      <c r="B7" s="41"/>
      <c r="C7" s="41"/>
      <c r="D7" s="42"/>
      <c r="E7" s="13" t="s">
        <v>9</v>
      </c>
      <c r="F7" s="14" t="s">
        <v>10</v>
      </c>
      <c r="G7" s="16" t="s">
        <v>11</v>
      </c>
      <c r="H7" s="16" t="s">
        <v>12</v>
      </c>
      <c r="I7" s="41"/>
      <c r="J7" s="41"/>
    </row>
    <row r="8" spans="1:10" s="12" customFormat="1" ht="18" customHeight="1" x14ac:dyDescent="0.45">
      <c r="A8" s="43"/>
      <c r="B8" s="43"/>
      <c r="C8" s="43"/>
      <c r="D8" s="44"/>
      <c r="E8" s="17"/>
      <c r="F8" s="18"/>
      <c r="G8" s="18"/>
      <c r="H8" s="18"/>
      <c r="I8" s="43"/>
      <c r="J8" s="43"/>
    </row>
    <row r="9" spans="1:10" s="25" customFormat="1" ht="22.5" customHeight="1" x14ac:dyDescent="0.45">
      <c r="A9" s="19"/>
      <c r="B9" s="20" t="s">
        <v>48</v>
      </c>
      <c r="C9" s="21"/>
      <c r="D9" s="21"/>
      <c r="E9" s="22">
        <v>111</v>
      </c>
      <c r="F9" s="22">
        <v>46</v>
      </c>
      <c r="G9" s="23">
        <f>56500/1000</f>
        <v>56.5</v>
      </c>
      <c r="H9" s="23">
        <v>553.91999999999996</v>
      </c>
      <c r="I9" s="24"/>
      <c r="J9" s="20" t="s">
        <v>49</v>
      </c>
    </row>
    <row r="10" spans="1:10" s="25" customFormat="1" ht="22.5" customHeight="1" x14ac:dyDescent="0.45">
      <c r="A10" s="26"/>
      <c r="B10" s="27" t="s">
        <v>50</v>
      </c>
      <c r="C10" s="28"/>
      <c r="D10" s="28"/>
      <c r="E10" s="29">
        <v>890</v>
      </c>
      <c r="F10" s="29">
        <v>890</v>
      </c>
      <c r="G10" s="23">
        <v>180</v>
      </c>
      <c r="H10" s="23">
        <v>185</v>
      </c>
      <c r="I10" s="30"/>
      <c r="J10" s="27" t="s">
        <v>51</v>
      </c>
    </row>
    <row r="11" spans="1:10" ht="22.5" customHeight="1" x14ac:dyDescent="0.5">
      <c r="A11" s="31"/>
      <c r="B11" s="27" t="s">
        <v>52</v>
      </c>
      <c r="C11" s="31"/>
      <c r="D11" s="31"/>
      <c r="E11" s="29">
        <v>38</v>
      </c>
      <c r="F11" s="29">
        <v>2</v>
      </c>
      <c r="G11" s="23">
        <f>450/1000</f>
        <v>0.45</v>
      </c>
      <c r="H11" s="23">
        <v>16.07</v>
      </c>
      <c r="I11" s="32"/>
      <c r="J11" s="33" t="s">
        <v>53</v>
      </c>
    </row>
    <row r="12" spans="1:10" ht="22.5" customHeight="1" x14ac:dyDescent="0.5">
      <c r="A12" s="31"/>
      <c r="B12" s="27" t="s">
        <v>54</v>
      </c>
      <c r="C12" s="31"/>
      <c r="D12" s="31"/>
      <c r="E12" s="29">
        <v>391</v>
      </c>
      <c r="F12" s="29">
        <v>37</v>
      </c>
      <c r="G12" s="23">
        <f>82000/1000</f>
        <v>82</v>
      </c>
      <c r="H12" s="23">
        <v>309.43</v>
      </c>
      <c r="I12" s="32"/>
      <c r="J12" s="33" t="s">
        <v>55</v>
      </c>
    </row>
    <row r="13" spans="1:10" ht="22.5" customHeight="1" x14ac:dyDescent="0.5">
      <c r="A13" s="31"/>
      <c r="B13" s="27" t="s">
        <v>56</v>
      </c>
      <c r="C13" s="31"/>
      <c r="D13" s="31"/>
      <c r="E13" s="29">
        <v>732</v>
      </c>
      <c r="F13" s="29">
        <v>295</v>
      </c>
      <c r="G13" s="23">
        <f>515950/1000</f>
        <v>515.95000000000005</v>
      </c>
      <c r="H13" s="23">
        <v>971.66</v>
      </c>
      <c r="I13" s="32"/>
      <c r="J13" s="33" t="s">
        <v>57</v>
      </c>
    </row>
    <row r="14" spans="1:10" ht="22.5" customHeight="1" x14ac:dyDescent="0.5">
      <c r="A14" s="31"/>
      <c r="B14" s="27" t="s">
        <v>58</v>
      </c>
      <c r="C14" s="31"/>
      <c r="D14" s="31"/>
      <c r="E14" s="29">
        <v>257</v>
      </c>
      <c r="F14" s="29">
        <v>1</v>
      </c>
      <c r="G14" s="23">
        <f>1000/1000</f>
        <v>1</v>
      </c>
      <c r="H14" s="23">
        <v>4.24</v>
      </c>
      <c r="I14" s="32"/>
      <c r="J14" s="33" t="s">
        <v>53</v>
      </c>
    </row>
    <row r="15" spans="1:10" ht="22.5" customHeight="1" x14ac:dyDescent="0.5">
      <c r="A15" s="31"/>
      <c r="B15" s="27" t="s">
        <v>59</v>
      </c>
      <c r="C15" s="31"/>
      <c r="D15" s="31"/>
      <c r="E15" s="29">
        <v>101</v>
      </c>
      <c r="F15" s="29">
        <v>91</v>
      </c>
      <c r="G15" s="23">
        <f>191800/1000</f>
        <v>191.8</v>
      </c>
      <c r="H15" s="23">
        <v>1977.32</v>
      </c>
      <c r="I15" s="32"/>
      <c r="J15" s="33" t="s">
        <v>60</v>
      </c>
    </row>
    <row r="16" spans="1:10" ht="22.5" customHeight="1" x14ac:dyDescent="0.5">
      <c r="A16" s="31"/>
      <c r="B16" s="27" t="s">
        <v>61</v>
      </c>
      <c r="C16" s="31"/>
      <c r="D16" s="31"/>
      <c r="E16" s="29">
        <v>141</v>
      </c>
      <c r="F16" s="29">
        <v>61</v>
      </c>
      <c r="G16" s="23">
        <f>132242/1000</f>
        <v>132.24199999999999</v>
      </c>
      <c r="H16" s="23">
        <v>1309.33</v>
      </c>
      <c r="I16" s="32"/>
      <c r="J16" s="33" t="s">
        <v>62</v>
      </c>
    </row>
    <row r="17" spans="1:10" ht="3" customHeight="1" x14ac:dyDescent="0.5">
      <c r="A17" s="9"/>
      <c r="B17" s="9"/>
      <c r="C17" s="9"/>
      <c r="D17" s="9"/>
      <c r="E17" s="36"/>
      <c r="F17" s="36"/>
      <c r="G17" s="37"/>
      <c r="H17" s="37"/>
      <c r="I17" s="38"/>
      <c r="J17" s="9"/>
    </row>
    <row r="18" spans="1:10" ht="3" customHeight="1" x14ac:dyDescent="0.5"/>
    <row r="19" spans="1:10" s="31" customFormat="1" ht="19.5" x14ac:dyDescent="0.45">
      <c r="A19" s="6"/>
      <c r="B19" s="6" t="s">
        <v>63</v>
      </c>
      <c r="C19" s="6"/>
      <c r="D19" s="6"/>
      <c r="F19" s="6" t="s">
        <v>64</v>
      </c>
      <c r="H19" s="6"/>
      <c r="I19" s="6"/>
      <c r="J19" s="6"/>
    </row>
    <row r="20" spans="1:10" x14ac:dyDescent="0.5">
      <c r="B20" s="3" t="s">
        <v>67</v>
      </c>
    </row>
  </sheetData>
  <mergeCells count="2">
    <mergeCell ref="A5:D8"/>
    <mergeCell ref="I5:J8"/>
  </mergeCells>
  <pageMargins left="0.47244094488188981" right="0.35433070866141736" top="0.78740157480314965" bottom="0.59055118110236227" header="0.51181102362204722" footer="0.5118110236220472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T-9.8น.98</vt:lpstr>
      <vt:lpstr>T-9.8p2น.99</vt:lpstr>
      <vt:lpstr>'T-9.8น.98'!Print_Area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2015-02-18T07:34:59Z</dcterms:created>
  <dcterms:modified xsi:type="dcterms:W3CDTF">2015-02-19T07:04:59Z</dcterms:modified>
</cp:coreProperties>
</file>