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7" sheetId="1" r:id="rId1"/>
  </sheets>
  <definedNames>
    <definedName name="_xlnm.Print_Area" localSheetId="0">'T-3.7'!$A$1:$V$53</definedName>
  </definedNames>
  <calcPr calcId="125725"/>
</workbook>
</file>

<file path=xl/calcChain.xml><?xml version="1.0" encoding="utf-8"?>
<calcChain xmlns="http://schemas.openxmlformats.org/spreadsheetml/2006/main">
  <c r="L12" i="1"/>
  <c r="M12"/>
  <c r="O12"/>
  <c r="P12"/>
  <c r="R12"/>
  <c r="S12"/>
  <c r="F13"/>
  <c r="I13"/>
  <c r="H13" s="1"/>
  <c r="J13"/>
  <c r="J12" s="1"/>
  <c r="K13"/>
  <c r="K12" s="1"/>
  <c r="N13"/>
  <c r="Q13"/>
  <c r="I14"/>
  <c r="H14" s="1"/>
  <c r="J14"/>
  <c r="G14" s="1"/>
  <c r="K14"/>
  <c r="F15"/>
  <c r="I15"/>
  <c r="H15" s="1"/>
  <c r="J15"/>
  <c r="G15" s="1"/>
  <c r="K15"/>
  <c r="N15"/>
  <c r="F16"/>
  <c r="E16" s="1"/>
  <c r="I16"/>
  <c r="H16" s="1"/>
  <c r="J16"/>
  <c r="G16" s="1"/>
  <c r="K16"/>
  <c r="F17"/>
  <c r="E17" s="1"/>
  <c r="G17"/>
  <c r="H17"/>
  <c r="I17"/>
  <c r="J17"/>
  <c r="K17"/>
  <c r="Q17"/>
  <c r="F18"/>
  <c r="E18" s="1"/>
  <c r="G18"/>
  <c r="H18"/>
  <c r="I18"/>
  <c r="J18"/>
  <c r="K18"/>
  <c r="G19"/>
  <c r="H19"/>
  <c r="I19"/>
  <c r="F19" s="1"/>
  <c r="E19" s="1"/>
  <c r="J19"/>
  <c r="K19"/>
  <c r="N19"/>
  <c r="N12" s="1"/>
  <c r="G20"/>
  <c r="H20"/>
  <c r="I20"/>
  <c r="F20" s="1"/>
  <c r="E20" s="1"/>
  <c r="J20"/>
  <c r="K20"/>
  <c r="N20"/>
  <c r="G21"/>
  <c r="H21"/>
  <c r="I21"/>
  <c r="F21" s="1"/>
  <c r="E21" s="1"/>
  <c r="J21"/>
  <c r="K21"/>
  <c r="I22"/>
  <c r="H22" s="1"/>
  <c r="J22"/>
  <c r="G22" s="1"/>
  <c r="K22"/>
  <c r="N22"/>
  <c r="Q22"/>
  <c r="Q12" s="1"/>
  <c r="G23"/>
  <c r="H23"/>
  <c r="I23"/>
  <c r="F23" s="1"/>
  <c r="E23" s="1"/>
  <c r="J23"/>
  <c r="K23"/>
  <c r="I24"/>
  <c r="H24" s="1"/>
  <c r="J24"/>
  <c r="G24" s="1"/>
  <c r="K24"/>
  <c r="N24"/>
  <c r="I39"/>
  <c r="H39" s="1"/>
  <c r="J39"/>
  <c r="G39" s="1"/>
  <c r="K39"/>
  <c r="Q39"/>
  <c r="I40"/>
  <c r="H40" s="1"/>
  <c r="J40"/>
  <c r="G40" s="1"/>
  <c r="K40"/>
  <c r="Q40"/>
  <c r="I41"/>
  <c r="H41" s="1"/>
  <c r="J41"/>
  <c r="G41" s="1"/>
  <c r="K41"/>
  <c r="F42"/>
  <c r="E42" s="1"/>
  <c r="I42"/>
  <c r="H42" s="1"/>
  <c r="J42"/>
  <c r="G42" s="1"/>
  <c r="K42"/>
  <c r="F43"/>
  <c r="E43" s="1"/>
  <c r="G43"/>
  <c r="H43"/>
  <c r="I43"/>
  <c r="J43"/>
  <c r="K43"/>
  <c r="E13" l="1"/>
  <c r="E15"/>
  <c r="H12"/>
  <c r="I12"/>
  <c r="F41"/>
  <c r="E41" s="1"/>
  <c r="F40"/>
  <c r="E40" s="1"/>
  <c r="F39"/>
  <c r="E39" s="1"/>
  <c r="F24"/>
  <c r="E24" s="1"/>
  <c r="F22"/>
  <c r="E22" s="1"/>
  <c r="F14"/>
  <c r="E14" s="1"/>
  <c r="G13"/>
  <c r="G12" s="1"/>
  <c r="F12"/>
  <c r="E12" l="1"/>
</calcChain>
</file>

<file path=xl/sharedStrings.xml><?xml version="1.0" encoding="utf-8"?>
<sst xmlns="http://schemas.openxmlformats.org/spreadsheetml/2006/main" count="248" uniqueCount="76">
  <si>
    <t xml:space="preserve">              Surin Secondary Educational Service Area Office, Area  33</t>
  </si>
  <si>
    <t xml:space="preserve"> สำนักงานเขตพื้นที่การศึกษามัธยมศึกษาเขต 33 สุรินทร์</t>
  </si>
  <si>
    <t xml:space="preserve">               </t>
  </si>
  <si>
    <t xml:space="preserve"> Source: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</si>
  <si>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</si>
  <si>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 xml:space="preserve">              and Buddhist Office (Buddhist Scripture School, General Education)</t>
  </si>
  <si>
    <t>และสำนักพระพุทธศาสนา (โรงเรียนพระปริยัติธรรม)</t>
  </si>
  <si>
    <t xml:space="preserve">              Royal Thai Police (The Border Patrol Police School) </t>
  </si>
  <si>
    <t>สำนักงานตำรวจแห่งชาติ (โรงเรียนตำรวจตระเวนชายแดน)</t>
  </si>
  <si>
    <t xml:space="preserve">         1/  Including  Rajabhat University (demonstration Rajabhat University), </t>
  </si>
  <si>
    <t xml:space="preserve">         1/  รวมมหาวิทยาลัยราชภัฏ (โรงเรียนสาธิตมหาวิทยาลัยราชภัฏ) </t>
  </si>
  <si>
    <t>Nonarai</t>
  </si>
  <si>
    <t xml:space="preserve"> - 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</si>
  <si>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</si>
  <si>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</si>
  <si>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</si>
  <si>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</si>
  <si>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</si>
  <si>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</si>
  <si>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</si>
  <si>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</si>
  <si>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</si>
  <si>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Female</t>
  </si>
  <si>
    <t>Male</t>
  </si>
  <si>
    <t>Total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</si>
  <si>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</si>
  <si>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</si>
  <si>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</si>
  <si>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</si>
  <si>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</si>
  <si>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</si>
  <si>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</si>
  <si>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</si>
  <si>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</si>
  <si>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</si>
  <si>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กรมส่งเสริมการปกครองท้องถิ่น</t>
  </si>
  <si>
    <t>การศึกษาเอกชน</t>
  </si>
  <si>
    <t>การศึกษาขั้นพื้นฐาน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</si>
  <si>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</si>
  <si>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</si>
  <si>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</si>
  <si>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</si>
  <si>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</si>
  <si>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</si>
  <si>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NUMBER OF STUDENTS BY JURISDICTION, SEX AND DISTRICT: ACADEMIC YEAR 2011 (Contd.)</t>
  </si>
  <si>
    <t>TABLE</t>
  </si>
  <si>
    <t>จำนวนนักเรียน จำแนกตามสังกัด เพศ เป็นรายอำเภอ ปีการศึกษา 2554 (ต่อ)</t>
  </si>
  <si>
    <t xml:space="preserve">ตาราง     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</si>
  <si>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</si>
  <si>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</si>
  <si>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</si>
  <si>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</si>
  <si>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</si>
  <si>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</si>
  <si>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</si>
  <si>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</si>
  <si>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</si>
  <si>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</si>
  <si>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</si>
  <si>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</si>
  <si>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</si>
  <si>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</si>
  <si>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</si>
  <si>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</si>
  <si>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</si>
  <si>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</si>
  <si>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</si>
  <si>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 xml:space="preserve"> -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</si>
  <si>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</si>
  <si>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</si>
  <si>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</si>
  <si>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</si>
  <si>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</si>
  <si>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รวมยอด</t>
  </si>
  <si>
    <t>NUMBER OF STUDENTS BY JURISDICTION, SEX AND DISTRICT: ACADEMIC YEAR 2011</t>
  </si>
  <si>
    <t>จำนวนนักเรียน จำแนกตามสังกัด เพศ เป็นรายอำเภอ ปีการศึกษา 2554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</si>
</sst>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4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Cordia New"/>
      <family val="2"/>
    </font>
    <font>
      <sz val="12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sz val="11"/>
      <name val="AngsanaUPC"/>
      <family val="1"/>
      <charset val="222"/>
    </font>
    <font>
      <b/>
      <sz val="12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0" fillId="0" borderId="0" xfId="0" applyBorder="1"/>
    <xf numFmtId="0" fontId="3" fillId="0" borderId="0" xfId="0" applyFont="1" applyBorder="1" applyAlignment="1">
      <alignment horizontal="left" indent="1"/>
    </xf>
    <xf numFmtId="41" fontId="4" fillId="0" borderId="4" xfId="0" applyNumberFormat="1" applyFont="1" applyBorder="1" applyAlignment="1">
      <alignment horizontal="right"/>
    </xf>
    <xf numFmtId="41" fontId="4" fillId="0" borderId="4" xfId="0" applyNumberFormat="1" applyFont="1" applyBorder="1"/>
    <xf numFmtId="41" fontId="4" fillId="0" borderId="5" xfId="0" applyNumberFormat="1" applyFont="1" applyBorder="1"/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6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/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5" xfId="0" applyFont="1" applyBorder="1"/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1" xfId="0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Border="1" applyAlignment="1">
      <alignment horizontal="left" indent="1"/>
    </xf>
    <xf numFmtId="41" fontId="4" fillId="0" borderId="0" xfId="0" applyNumberFormat="1" applyFont="1" applyBorder="1" applyAlignment="1">
      <alignment horizontal="right"/>
    </xf>
    <xf numFmtId="41" fontId="4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41" fontId="4" fillId="0" borderId="5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41" fontId="12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1266825</xdr:colOff>
      <xdr:row>0</xdr:row>
      <xdr:rowOff>0</xdr:rowOff>
    </xdr:from>
    <xdr:to>
      <xdr:col>21</xdr:col>
      <xdr:colOff>304800</xdr:colOff>
      <xdr:row>24</xdr:row>
      <xdr:rowOff>219075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9572625" y="0"/>
          <a:ext cx="476250" cy="6391275"/>
          <a:chOff x="9582477" y="0"/>
          <a:chExt cx="467734" cy="652462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13443" y="320883"/>
            <a:ext cx="336768" cy="37922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82477" y="0"/>
            <a:ext cx="430315" cy="408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68348" y="3424319"/>
            <a:ext cx="6197074" cy="353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0</xdr:colOff>
      <xdr:row>27</xdr:row>
      <xdr:rowOff>0</xdr:rowOff>
    </xdr:from>
    <xdr:to>
      <xdr:col>21</xdr:col>
      <xdr:colOff>295275</xdr:colOff>
      <xdr:row>54</xdr:row>
      <xdr:rowOff>0</xdr:rowOff>
    </xdr:to>
    <xdr:grpSp>
      <xdr:nvGrpSpPr>
        <xdr:cNvPr id="6" name="Group 13"/>
        <xdr:cNvGrpSpPr>
          <a:grpSpLocks/>
        </xdr:cNvGrpSpPr>
      </xdr:nvGrpSpPr>
      <xdr:grpSpPr bwMode="auto">
        <a:xfrm>
          <a:off x="9591675" y="6981825"/>
          <a:ext cx="447675" cy="6467475"/>
          <a:chOff x="9496425" y="0"/>
          <a:chExt cx="457414" cy="663283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22944" y="1709495"/>
            <a:ext cx="330895" cy="45326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496425" y="6232329"/>
            <a:ext cx="428217" cy="400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16200000" flipH="1">
            <a:off x="6572944" y="3110545"/>
            <a:ext cx="6228294" cy="720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X55"/>
  <sheetViews>
    <sheetView showGridLines="0" tabSelected="1" topLeftCell="A37" zoomScaleNormal="100" zoomScaleSheetLayoutView="112" workbookViewId="0">
      <selection activeCell="R52" sqref="R52"/>
    </sheetView>
  </sheetViews>
  <sheetFormatPr defaultRowHeight="21.75"/>
  <cols>
    <col min="1" max="1" width="1.7109375" customWidth="1"/>
    <col min="2" max="2" width="6.140625" customWidth="1"/>
    <col min="3" max="3" width="3.5703125" customWidth="1"/>
    <col min="4" max="7" width="7.28515625" customWidth="1"/>
    <col min="8" max="19" width="7" customWidth="1"/>
    <col min="20" max="20" width="19.28515625" customWidth="1"/>
    <col min="21" max="21" width="2.28515625" customWidth="1"/>
    <col min="22" max="22" width="5.42578125" customWidth="1"/>
  </cols>
  <sheetData>
    <row r="1" spans="1:21" s="72" customFormat="1" ht="21">
      <c r="B1" s="73" t="s">
        <v>47</v>
      </c>
      <c r="C1" s="71">
        <v>3.7</v>
      </c>
      <c r="D1" s="73" t="s">
        <v>75</v>
      </c>
      <c r="E1" s="73"/>
      <c r="F1" s="73"/>
      <c r="G1" s="73"/>
      <c r="H1" s="73"/>
      <c r="I1" s="73"/>
      <c r="J1" s="73"/>
    </row>
    <row r="2" spans="1:21" s="69" customFormat="1" ht="21">
      <c r="B2" s="70" t="s">
        <v>45</v>
      </c>
      <c r="C2" s="71">
        <v>3.7</v>
      </c>
      <c r="D2" s="70" t="s">
        <v>74</v>
      </c>
      <c r="E2" s="70"/>
      <c r="F2" s="70"/>
      <c r="G2" s="70"/>
      <c r="H2" s="70"/>
      <c r="I2" s="70"/>
      <c r="J2" s="70"/>
    </row>
    <row r="3" spans="1:21" ht="3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21" s="2" customFormat="1" ht="21.75" customHeight="1">
      <c r="A4" s="67" t="s">
        <v>43</v>
      </c>
      <c r="B4" s="66"/>
      <c r="C4" s="66"/>
      <c r="D4" s="65"/>
      <c r="E4" s="64"/>
      <c r="F4" s="5"/>
      <c r="G4" s="30"/>
      <c r="H4" s="37" t="s">
        <v>42</v>
      </c>
      <c r="I4" s="36"/>
      <c r="J4" s="36"/>
      <c r="K4" s="36"/>
      <c r="L4" s="36"/>
      <c r="M4" s="36"/>
      <c r="N4" s="44"/>
      <c r="O4" s="44"/>
      <c r="P4" s="44"/>
      <c r="Q4" s="63"/>
      <c r="R4" s="63"/>
      <c r="S4" s="62"/>
      <c r="T4" s="61" t="s">
        <v>41</v>
      </c>
    </row>
    <row r="5" spans="1:21" s="2" customFormat="1" ht="18.75">
      <c r="A5" s="34"/>
      <c r="B5" s="34"/>
      <c r="C5" s="34"/>
      <c r="D5" s="33"/>
      <c r="E5" s="51"/>
      <c r="F5" s="3"/>
      <c r="G5" s="30"/>
      <c r="H5" s="51"/>
      <c r="I5" s="3"/>
      <c r="J5" s="60"/>
      <c r="K5" s="46"/>
      <c r="L5" s="47" t="s">
        <v>40</v>
      </c>
      <c r="M5" s="46"/>
      <c r="N5" s="59"/>
      <c r="O5" s="58"/>
      <c r="P5" s="57"/>
      <c r="Q5" s="5"/>
      <c r="R5" s="5"/>
      <c r="S5" s="56"/>
      <c r="T5" s="29"/>
    </row>
    <row r="6" spans="1:21" s="2" customFormat="1" ht="19.5" customHeight="1">
      <c r="A6" s="34"/>
      <c r="B6" s="34"/>
      <c r="C6" s="34"/>
      <c r="D6" s="33"/>
      <c r="E6" s="45" t="s">
        <v>27</v>
      </c>
      <c r="F6" s="44"/>
      <c r="G6" s="43"/>
      <c r="H6" s="49"/>
      <c r="I6" s="47" t="s">
        <v>39</v>
      </c>
      <c r="J6" s="55"/>
      <c r="K6" s="46"/>
      <c r="L6" s="47" t="s">
        <v>38</v>
      </c>
      <c r="M6" s="46"/>
      <c r="N6" s="54"/>
      <c r="O6" s="53"/>
      <c r="P6" s="52"/>
      <c r="Q6" s="44"/>
      <c r="R6" s="44"/>
      <c r="S6" s="43"/>
      <c r="T6" s="29"/>
    </row>
    <row r="7" spans="1:21" s="2" customFormat="1" ht="21" customHeight="1">
      <c r="A7" s="34"/>
      <c r="B7" s="34"/>
      <c r="C7" s="34"/>
      <c r="D7" s="33"/>
      <c r="E7" s="45" t="s">
        <v>24</v>
      </c>
      <c r="F7" s="44"/>
      <c r="G7" s="43"/>
      <c r="H7" s="49"/>
      <c r="I7" s="47" t="s">
        <v>37</v>
      </c>
      <c r="J7" s="48"/>
      <c r="K7" s="46"/>
      <c r="L7" s="47" t="s">
        <v>36</v>
      </c>
      <c r="M7" s="46"/>
      <c r="N7" s="45" t="s">
        <v>35</v>
      </c>
      <c r="O7" s="44"/>
      <c r="P7" s="43"/>
      <c r="Q7" s="44" t="s">
        <v>34</v>
      </c>
      <c r="R7" s="44"/>
      <c r="S7" s="43"/>
      <c r="T7" s="29"/>
    </row>
    <row r="8" spans="1:21" s="2" customFormat="1" ht="18.75">
      <c r="A8" s="34"/>
      <c r="B8" s="34"/>
      <c r="C8" s="34"/>
      <c r="D8" s="33"/>
      <c r="E8" s="51"/>
      <c r="F8" s="50"/>
      <c r="G8" s="30"/>
      <c r="H8" s="49"/>
      <c r="I8" s="47" t="s">
        <v>33</v>
      </c>
      <c r="J8" s="48"/>
      <c r="K8" s="46"/>
      <c r="L8" s="47" t="s">
        <v>32</v>
      </c>
      <c r="M8" s="46"/>
      <c r="N8" s="45" t="s">
        <v>31</v>
      </c>
      <c r="O8" s="44"/>
      <c r="P8" s="43"/>
      <c r="Q8" s="44" t="s">
        <v>30</v>
      </c>
      <c r="R8" s="44"/>
      <c r="S8" s="43"/>
      <c r="T8" s="29"/>
    </row>
    <row r="9" spans="1:21" s="2" customFormat="1" ht="18.75">
      <c r="A9" s="34"/>
      <c r="B9" s="34"/>
      <c r="C9" s="34"/>
      <c r="D9" s="33"/>
      <c r="E9" s="42"/>
      <c r="F9" s="38"/>
      <c r="G9" s="25"/>
      <c r="H9" s="41"/>
      <c r="I9" s="40" t="s">
        <v>29</v>
      </c>
      <c r="J9" s="39"/>
      <c r="K9" s="6"/>
      <c r="L9" s="38" t="s">
        <v>29</v>
      </c>
      <c r="M9" s="6"/>
      <c r="N9" s="37" t="s">
        <v>28</v>
      </c>
      <c r="O9" s="36"/>
      <c r="P9" s="35"/>
      <c r="Q9" s="6"/>
      <c r="R9" s="6"/>
      <c r="S9" s="7"/>
      <c r="T9" s="29"/>
    </row>
    <row r="10" spans="1:21">
      <c r="A10" s="34"/>
      <c r="B10" s="34"/>
      <c r="C10" s="34"/>
      <c r="D10" s="33"/>
      <c r="E10" s="31" t="s">
        <v>27</v>
      </c>
      <c r="F10" s="31" t="s">
        <v>26</v>
      </c>
      <c r="G10" s="30" t="s">
        <v>25</v>
      </c>
      <c r="H10" s="31" t="s">
        <v>27</v>
      </c>
      <c r="I10" s="31" t="s">
        <v>26</v>
      </c>
      <c r="J10" s="30" t="s">
        <v>25</v>
      </c>
      <c r="K10" s="31" t="s">
        <v>27</v>
      </c>
      <c r="L10" s="31" t="s">
        <v>26</v>
      </c>
      <c r="M10" s="30" t="s">
        <v>25</v>
      </c>
      <c r="N10" s="32" t="s">
        <v>27</v>
      </c>
      <c r="O10" s="30" t="s">
        <v>26</v>
      </c>
      <c r="P10" s="30" t="s">
        <v>25</v>
      </c>
      <c r="Q10" s="31" t="s">
        <v>27</v>
      </c>
      <c r="R10" s="31" t="s">
        <v>26</v>
      </c>
      <c r="S10" s="30" t="s">
        <v>25</v>
      </c>
      <c r="T10" s="29"/>
    </row>
    <row r="11" spans="1:21">
      <c r="A11" s="28"/>
      <c r="B11" s="28"/>
      <c r="C11" s="28"/>
      <c r="D11" s="27"/>
      <c r="E11" s="26" t="s">
        <v>24</v>
      </c>
      <c r="F11" s="26" t="s">
        <v>23</v>
      </c>
      <c r="G11" s="25" t="s">
        <v>22</v>
      </c>
      <c r="H11" s="26" t="s">
        <v>24</v>
      </c>
      <c r="I11" s="26" t="s">
        <v>23</v>
      </c>
      <c r="J11" s="25" t="s">
        <v>22</v>
      </c>
      <c r="K11" s="26" t="s">
        <v>24</v>
      </c>
      <c r="L11" s="26" t="s">
        <v>23</v>
      </c>
      <c r="M11" s="25" t="s">
        <v>22</v>
      </c>
      <c r="N11" s="26" t="s">
        <v>24</v>
      </c>
      <c r="O11" s="25" t="s">
        <v>23</v>
      </c>
      <c r="P11" s="25" t="s">
        <v>22</v>
      </c>
      <c r="Q11" s="26" t="s">
        <v>24</v>
      </c>
      <c r="R11" s="26" t="s">
        <v>23</v>
      </c>
      <c r="S11" s="25" t="s">
        <v>22</v>
      </c>
      <c r="T11" s="24"/>
    </row>
    <row r="12" spans="1:21" s="88" customFormat="1" ht="27" customHeight="1">
      <c r="A12" s="92" t="s">
        <v>73</v>
      </c>
      <c r="B12" s="92"/>
      <c r="C12" s="92"/>
      <c r="D12" s="91"/>
      <c r="E12" s="90">
        <f>SUM(E13:E43)</f>
        <v>232795</v>
      </c>
      <c r="F12" s="90">
        <f>SUM(F13:F43)</f>
        <v>115941</v>
      </c>
      <c r="G12" s="90">
        <f>SUM(G13:G43)</f>
        <v>116854</v>
      </c>
      <c r="H12" s="90">
        <f>SUM(H13:H43)</f>
        <v>224464</v>
      </c>
      <c r="I12" s="90">
        <f>SUM(I13:I43)</f>
        <v>111669</v>
      </c>
      <c r="J12" s="90">
        <f>SUM(J13:J43)</f>
        <v>112795</v>
      </c>
      <c r="K12" s="90">
        <f>SUM(K13:K43)</f>
        <v>3102</v>
      </c>
      <c r="L12" s="90">
        <f>SUM(L13:L43)</f>
        <v>1614</v>
      </c>
      <c r="M12" s="90">
        <f>SUM(M13:M43)</f>
        <v>1488</v>
      </c>
      <c r="N12" s="90">
        <f>SUM(N13:N43)</f>
        <v>4101</v>
      </c>
      <c r="O12" s="90">
        <f>SUM(O13:O43)</f>
        <v>2061</v>
      </c>
      <c r="P12" s="90">
        <f>SUM(P13:P43)</f>
        <v>2040</v>
      </c>
      <c r="Q12" s="90">
        <f>SUM(Q13:Q43)</f>
        <v>1128</v>
      </c>
      <c r="R12" s="90">
        <f>SUM(R13:R43)</f>
        <v>597</v>
      </c>
      <c r="S12" s="90">
        <f>SUM(S13:S43)</f>
        <v>531</v>
      </c>
      <c r="T12" s="89" t="s">
        <v>24</v>
      </c>
    </row>
    <row r="13" spans="1:21" ht="21" customHeight="1">
      <c r="A13" s="22"/>
      <c r="B13" s="18" t="s">
        <v>72</v>
      </c>
      <c r="C13" s="18"/>
      <c r="D13" s="17"/>
      <c r="E13" s="15">
        <f>SUM(F13:G13)</f>
        <v>47532</v>
      </c>
      <c r="F13" s="15">
        <f>SUM(I13,L13,O13,R13)</f>
        <v>23455</v>
      </c>
      <c r="G13" s="15">
        <f>SUM(J13,M13,P13,S13)</f>
        <v>24077</v>
      </c>
      <c r="H13" s="15">
        <f>SUM(I13:J13)</f>
        <v>42782</v>
      </c>
      <c r="I13" s="15">
        <f>14208+6804</f>
        <v>21012</v>
      </c>
      <c r="J13" s="16">
        <f>13189+8581</f>
        <v>21770</v>
      </c>
      <c r="K13" s="15">
        <f>SUM(L13:M13)</f>
        <v>1542</v>
      </c>
      <c r="L13" s="15">
        <v>828</v>
      </c>
      <c r="M13" s="16">
        <v>714</v>
      </c>
      <c r="N13" s="15">
        <f>SUM(O13:P13)</f>
        <v>2845</v>
      </c>
      <c r="O13" s="81">
        <v>1406</v>
      </c>
      <c r="P13" s="81">
        <v>1439</v>
      </c>
      <c r="Q13" s="14">
        <f>SUM(R13:S13)</f>
        <v>363</v>
      </c>
      <c r="R13" s="14">
        <v>209</v>
      </c>
      <c r="S13" s="81">
        <v>154</v>
      </c>
      <c r="T13" s="87" t="s">
        <v>71</v>
      </c>
      <c r="U13" s="86"/>
    </row>
    <row r="14" spans="1:21" ht="21" customHeight="1">
      <c r="A14" s="22"/>
      <c r="B14" s="18" t="s">
        <v>70</v>
      </c>
      <c r="C14" s="85"/>
      <c r="D14" s="84"/>
      <c r="E14" s="15">
        <f>SUM(F14:G14)</f>
        <v>10722</v>
      </c>
      <c r="F14" s="15">
        <f>SUM(I14,L14,O14,R14)</f>
        <v>5496</v>
      </c>
      <c r="G14" s="15">
        <f>SUM(J14,M14,P14,S14)</f>
        <v>5226</v>
      </c>
      <c r="H14" s="15">
        <f>SUM(I14:J14)</f>
        <v>10722</v>
      </c>
      <c r="I14" s="15">
        <f>4380+1116</f>
        <v>5496</v>
      </c>
      <c r="J14" s="16">
        <f>3925+1301</f>
        <v>5226</v>
      </c>
      <c r="K14" s="15">
        <f>SUM(L14:M14)</f>
        <v>0</v>
      </c>
      <c r="L14" s="14" t="s">
        <v>67</v>
      </c>
      <c r="M14" s="81" t="s">
        <v>67</v>
      </c>
      <c r="N14" s="14" t="s">
        <v>67</v>
      </c>
      <c r="O14" s="81" t="s">
        <v>67</v>
      </c>
      <c r="P14" s="81" t="s">
        <v>67</v>
      </c>
      <c r="Q14" s="14" t="s">
        <v>67</v>
      </c>
      <c r="R14" s="14" t="s">
        <v>67</v>
      </c>
      <c r="S14" s="81" t="s">
        <v>67</v>
      </c>
      <c r="T14" s="83" t="s">
        <v>69</v>
      </c>
      <c r="U14" s="83"/>
    </row>
    <row r="15" spans="1:21" ht="21" customHeight="1">
      <c r="A15" s="22"/>
      <c r="B15" s="18" t="s">
        <v>68</v>
      </c>
      <c r="C15" s="18"/>
      <c r="D15" s="17"/>
      <c r="E15" s="15">
        <f>SUM(F15:G15)</f>
        <v>16386</v>
      </c>
      <c r="F15" s="15">
        <f>SUM(I15,L15,O15,R15)</f>
        <v>8173</v>
      </c>
      <c r="G15" s="15">
        <f>SUM(J15,M15,P15,S15)</f>
        <v>8213</v>
      </c>
      <c r="H15" s="15">
        <f>SUM(I15:J15)</f>
        <v>15479</v>
      </c>
      <c r="I15" s="15">
        <f>5670+2029</f>
        <v>7699</v>
      </c>
      <c r="J15" s="16">
        <f>5120+2660</f>
        <v>7780</v>
      </c>
      <c r="K15" s="15">
        <f>SUM(L15:M15)</f>
        <v>482</v>
      </c>
      <c r="L15" s="15">
        <v>262</v>
      </c>
      <c r="M15" s="16">
        <v>220</v>
      </c>
      <c r="N15" s="15">
        <f>SUM(O15:P15)</f>
        <v>425</v>
      </c>
      <c r="O15" s="16">
        <v>212</v>
      </c>
      <c r="P15" s="16">
        <v>213</v>
      </c>
      <c r="Q15" s="14" t="s">
        <v>67</v>
      </c>
      <c r="R15" s="14" t="s">
        <v>67</v>
      </c>
      <c r="S15" s="81" t="s">
        <v>67</v>
      </c>
      <c r="T15" s="83" t="s">
        <v>66</v>
      </c>
      <c r="U15" s="82"/>
    </row>
    <row r="16" spans="1:21" ht="21" customHeight="1">
      <c r="A16" s="22"/>
      <c r="B16" s="18" t="s">
        <v>65</v>
      </c>
      <c r="C16" s="18"/>
      <c r="D16" s="17"/>
      <c r="E16" s="15">
        <f>SUM(F16:G16)</f>
        <v>10871</v>
      </c>
      <c r="F16" s="15">
        <f>SUM(I16,L16,O16,R16)</f>
        <v>5397</v>
      </c>
      <c r="G16" s="15">
        <f>SUM(J16,M16,P16,S16)</f>
        <v>5474</v>
      </c>
      <c r="H16" s="15">
        <f>SUM(I16:J16)</f>
        <v>10871</v>
      </c>
      <c r="I16" s="15">
        <f>3545+1852</f>
        <v>5397</v>
      </c>
      <c r="J16" s="16">
        <f>3127+2347</f>
        <v>5474</v>
      </c>
      <c r="K16" s="15">
        <f>SUM(L16:M16)</f>
        <v>0</v>
      </c>
      <c r="L16" s="14" t="s">
        <v>12</v>
      </c>
      <c r="M16" s="14" t="s">
        <v>12</v>
      </c>
      <c r="N16" s="14" t="s">
        <v>12</v>
      </c>
      <c r="O16" s="14" t="s">
        <v>12</v>
      </c>
      <c r="P16" s="14" t="s">
        <v>12</v>
      </c>
      <c r="Q16" s="14" t="s">
        <v>12</v>
      </c>
      <c r="R16" s="14" t="s">
        <v>12</v>
      </c>
      <c r="S16" s="14" t="s">
        <v>12</v>
      </c>
      <c r="T16" s="83" t="s">
        <v>64</v>
      </c>
      <c r="U16" s="82"/>
    </row>
    <row r="17" spans="1:24" ht="21" customHeight="1">
      <c r="A17" s="22"/>
      <c r="B17" s="18" t="s">
        <v>63</v>
      </c>
      <c r="C17" s="18"/>
      <c r="D17" s="17"/>
      <c r="E17" s="15">
        <f>SUM(F17:G17)</f>
        <v>24080</v>
      </c>
      <c r="F17" s="15">
        <f>SUM(I17,L17,O17,R17)</f>
        <v>11893</v>
      </c>
      <c r="G17" s="15">
        <f>SUM(J17,M17,P17,S17)</f>
        <v>12187</v>
      </c>
      <c r="H17" s="15">
        <f>SUM(I17:J17)</f>
        <v>23453</v>
      </c>
      <c r="I17" s="15">
        <f>9117+2479</f>
        <v>11596</v>
      </c>
      <c r="J17" s="16">
        <f>8417+3440</f>
        <v>11857</v>
      </c>
      <c r="K17" s="15">
        <f>SUM(L17:M17)</f>
        <v>478</v>
      </c>
      <c r="L17" s="15">
        <v>221</v>
      </c>
      <c r="M17" s="16">
        <v>257</v>
      </c>
      <c r="N17" s="14" t="s">
        <v>12</v>
      </c>
      <c r="O17" s="81" t="s">
        <v>12</v>
      </c>
      <c r="P17" s="81" t="s">
        <v>12</v>
      </c>
      <c r="Q17" s="14">
        <f>SUM(R17:S17)</f>
        <v>149</v>
      </c>
      <c r="R17" s="15">
        <v>76</v>
      </c>
      <c r="S17" s="16">
        <v>73</v>
      </c>
      <c r="T17" s="83" t="s">
        <v>62</v>
      </c>
      <c r="U17" s="82"/>
    </row>
    <row r="18" spans="1:24" ht="21" customHeight="1">
      <c r="A18" s="22"/>
      <c r="B18" s="18" t="s">
        <v>61</v>
      </c>
      <c r="C18" s="18"/>
      <c r="D18" s="17"/>
      <c r="E18" s="15">
        <f>SUM(F18:G18)</f>
        <v>13502</v>
      </c>
      <c r="F18" s="15">
        <f>SUM(I18,L18,O18,R18)</f>
        <v>6398</v>
      </c>
      <c r="G18" s="15">
        <f>SUM(J18,M18,P18,S18)</f>
        <v>7104</v>
      </c>
      <c r="H18" s="15">
        <f>SUM(I18:J18)</f>
        <v>13502</v>
      </c>
      <c r="I18" s="15">
        <f>3919+2479</f>
        <v>6398</v>
      </c>
      <c r="J18" s="16">
        <f>3664+3440</f>
        <v>7104</v>
      </c>
      <c r="K18" s="15">
        <f>SUM(L18:M18)</f>
        <v>0</v>
      </c>
      <c r="L18" s="14" t="s">
        <v>12</v>
      </c>
      <c r="M18" s="81" t="s">
        <v>12</v>
      </c>
      <c r="N18" s="81" t="s">
        <v>12</v>
      </c>
      <c r="O18" s="81" t="s">
        <v>12</v>
      </c>
      <c r="P18" s="81" t="s">
        <v>12</v>
      </c>
      <c r="Q18" s="81" t="s">
        <v>12</v>
      </c>
      <c r="R18" s="81" t="s">
        <v>12</v>
      </c>
      <c r="S18" s="81" t="s">
        <v>12</v>
      </c>
      <c r="T18" s="83" t="s">
        <v>60</v>
      </c>
      <c r="U18" s="82"/>
    </row>
    <row r="19" spans="1:24" ht="21" customHeight="1">
      <c r="A19" s="22"/>
      <c r="B19" s="78" t="s">
        <v>59</v>
      </c>
      <c r="C19" s="78"/>
      <c r="D19" s="20"/>
      <c r="E19" s="15">
        <f>SUM(F19:G19)</f>
        <v>13422</v>
      </c>
      <c r="F19" s="15">
        <f>SUM(I19,L19,O19,R19)</f>
        <v>6750</v>
      </c>
      <c r="G19" s="15">
        <f>SUM(J19,M19,P19,S19)</f>
        <v>6672</v>
      </c>
      <c r="H19" s="15">
        <f>SUM(I19:J19)</f>
        <v>13224</v>
      </c>
      <c r="I19" s="15">
        <f>4404+2242</f>
        <v>6646</v>
      </c>
      <c r="J19" s="16">
        <f>3931+2647</f>
        <v>6578</v>
      </c>
      <c r="K19" s="15">
        <f>SUM(L19:M19)</f>
        <v>0</v>
      </c>
      <c r="L19" s="14" t="s">
        <v>12</v>
      </c>
      <c r="M19" s="81" t="s">
        <v>12</v>
      </c>
      <c r="N19" s="15">
        <f>SUM(O19:P19)</f>
        <v>198</v>
      </c>
      <c r="O19" s="81">
        <v>104</v>
      </c>
      <c r="P19" s="81">
        <v>94</v>
      </c>
      <c r="Q19" s="14" t="s">
        <v>12</v>
      </c>
      <c r="R19" s="14" t="s">
        <v>12</v>
      </c>
      <c r="S19" s="81" t="s">
        <v>12</v>
      </c>
      <c r="T19" s="83" t="s">
        <v>58</v>
      </c>
      <c r="U19" s="82"/>
    </row>
    <row r="20" spans="1:24" ht="21" customHeight="1">
      <c r="A20" s="22"/>
      <c r="B20" s="78" t="s">
        <v>57</v>
      </c>
      <c r="C20" s="78"/>
      <c r="D20" s="20"/>
      <c r="E20" s="15">
        <f>SUM(F20:G20)</f>
        <v>7066</v>
      </c>
      <c r="F20" s="15">
        <f>SUM(I20,L20,O20,R20)</f>
        <v>3615</v>
      </c>
      <c r="G20" s="15">
        <f>SUM(J20,M20,P20,S20)</f>
        <v>3451</v>
      </c>
      <c r="H20" s="15">
        <f>SUM(I20:J20)</f>
        <v>6882</v>
      </c>
      <c r="I20" s="15">
        <f>2701+820</f>
        <v>3521</v>
      </c>
      <c r="J20" s="16">
        <f>2383+978</f>
        <v>3361</v>
      </c>
      <c r="K20" s="15">
        <f>SUM(L20:M20)</f>
        <v>0</v>
      </c>
      <c r="L20" s="14" t="s">
        <v>12</v>
      </c>
      <c r="M20" s="81" t="s">
        <v>12</v>
      </c>
      <c r="N20" s="15">
        <f>SUM(O20:P20)</f>
        <v>184</v>
      </c>
      <c r="O20" s="16">
        <v>94</v>
      </c>
      <c r="P20" s="16">
        <v>90</v>
      </c>
      <c r="Q20" s="14" t="s">
        <v>12</v>
      </c>
      <c r="R20" s="14" t="s">
        <v>12</v>
      </c>
      <c r="S20" s="81" t="s">
        <v>12</v>
      </c>
      <c r="T20" s="13" t="s">
        <v>56</v>
      </c>
      <c r="U20" s="19"/>
    </row>
    <row r="21" spans="1:24" ht="21" customHeight="1">
      <c r="A21" s="22"/>
      <c r="B21" s="78" t="s">
        <v>55</v>
      </c>
      <c r="C21" s="78"/>
      <c r="D21" s="20"/>
      <c r="E21" s="15">
        <f>SUM(F21:G21)</f>
        <v>22314</v>
      </c>
      <c r="F21" s="15">
        <f>SUM(I21,L21,O21,R21)</f>
        <v>11059</v>
      </c>
      <c r="G21" s="15">
        <f>SUM(J21,M21,P21,S21)</f>
        <v>11255</v>
      </c>
      <c r="H21" s="15">
        <f>SUM(I21:J21)</f>
        <v>21714</v>
      </c>
      <c r="I21" s="15">
        <f>8117+2639</f>
        <v>10756</v>
      </c>
      <c r="J21" s="16">
        <f>7564+3394</f>
        <v>10958</v>
      </c>
      <c r="K21" s="15">
        <f>SUM(L21:M21)</f>
        <v>600</v>
      </c>
      <c r="L21" s="15">
        <v>303</v>
      </c>
      <c r="M21" s="16">
        <v>297</v>
      </c>
      <c r="N21" s="14" t="s">
        <v>12</v>
      </c>
      <c r="O21" s="14" t="s">
        <v>12</v>
      </c>
      <c r="P21" s="14" t="s">
        <v>12</v>
      </c>
      <c r="Q21" s="14" t="s">
        <v>12</v>
      </c>
      <c r="R21" s="14" t="s">
        <v>12</v>
      </c>
      <c r="S21" s="14" t="s">
        <v>12</v>
      </c>
      <c r="T21" s="13" t="s">
        <v>54</v>
      </c>
      <c r="U21" s="19"/>
    </row>
    <row r="22" spans="1:24" ht="21" customHeight="1">
      <c r="A22" s="22"/>
      <c r="B22" s="78" t="s">
        <v>53</v>
      </c>
      <c r="C22" s="80"/>
      <c r="D22" s="79"/>
      <c r="E22" s="15">
        <f>SUM(F22:G22)</f>
        <v>22466</v>
      </c>
      <c r="F22" s="15">
        <f>SUM(I22,L22,O22,R22)</f>
        <v>11088</v>
      </c>
      <c r="G22" s="15">
        <f>SUM(J22,M22,P22,S22)</f>
        <v>11378</v>
      </c>
      <c r="H22" s="15">
        <f>SUM(I22:J22)</f>
        <v>21952</v>
      </c>
      <c r="I22" s="15">
        <f>8446+2376</f>
        <v>10822</v>
      </c>
      <c r="J22" s="16">
        <f>7604+3526</f>
        <v>11130</v>
      </c>
      <c r="K22" s="15">
        <f>SUM(L22:M22)</f>
        <v>0</v>
      </c>
      <c r="L22" s="14" t="s">
        <v>12</v>
      </c>
      <c r="M22" s="14" t="s">
        <v>12</v>
      </c>
      <c r="N22" s="15">
        <f>SUM(O22:P22)</f>
        <v>258</v>
      </c>
      <c r="O22" s="14">
        <v>127</v>
      </c>
      <c r="P22" s="14">
        <v>131</v>
      </c>
      <c r="Q22" s="14">
        <f>SUM(R22:S22)</f>
        <v>256</v>
      </c>
      <c r="R22" s="15">
        <v>139</v>
      </c>
      <c r="S22" s="16">
        <v>117</v>
      </c>
      <c r="T22" s="13" t="s">
        <v>52</v>
      </c>
      <c r="U22" s="19"/>
    </row>
    <row r="23" spans="1:24" ht="21" customHeight="1">
      <c r="A23" s="22"/>
      <c r="B23" s="18" t="s">
        <v>51</v>
      </c>
      <c r="C23" s="18"/>
      <c r="D23" s="17"/>
      <c r="E23" s="15">
        <f>SUM(F23:G23)</f>
        <v>5917</v>
      </c>
      <c r="F23" s="15">
        <f>SUM(I23,L23,O23,R23)</f>
        <v>2940</v>
      </c>
      <c r="G23" s="15">
        <f>SUM(J23,M23,P23,S23)</f>
        <v>2977</v>
      </c>
      <c r="H23" s="15">
        <f>SUM(I23:J23)</f>
        <v>5917</v>
      </c>
      <c r="I23" s="15">
        <f>1895+1045</f>
        <v>2940</v>
      </c>
      <c r="J23" s="16">
        <f>1666+1311</f>
        <v>2977</v>
      </c>
      <c r="K23" s="15">
        <f>SUM(L23:M23)</f>
        <v>0</v>
      </c>
      <c r="L23" s="14" t="s">
        <v>12</v>
      </c>
      <c r="M23" s="14" t="s">
        <v>12</v>
      </c>
      <c r="N23" s="14" t="s">
        <v>12</v>
      </c>
      <c r="O23" s="14" t="s">
        <v>12</v>
      </c>
      <c r="P23" s="14" t="s">
        <v>12</v>
      </c>
      <c r="Q23" s="14" t="s">
        <v>12</v>
      </c>
      <c r="R23" s="14" t="s">
        <v>12</v>
      </c>
      <c r="S23" s="14" t="s">
        <v>12</v>
      </c>
      <c r="T23" s="13" t="s">
        <v>50</v>
      </c>
      <c r="U23" s="19"/>
    </row>
    <row r="24" spans="1:24" ht="21" customHeight="1">
      <c r="A24" s="22"/>
      <c r="B24" s="78" t="s">
        <v>49</v>
      </c>
      <c r="C24" s="78"/>
      <c r="D24" s="20"/>
      <c r="E24" s="15">
        <f>SUM(F24:G24)</f>
        <v>8570</v>
      </c>
      <c r="F24" s="15">
        <f>SUM(I24,L24,O24,R24)</f>
        <v>4284</v>
      </c>
      <c r="G24" s="15">
        <f>SUM(J24,M24,P24,S24)</f>
        <v>4286</v>
      </c>
      <c r="H24" s="15">
        <f>SUM(I24:J24)</f>
        <v>8379</v>
      </c>
      <c r="I24" s="15">
        <f>3235+931</f>
        <v>4166</v>
      </c>
      <c r="J24" s="16">
        <f>3023+1190</f>
        <v>4213</v>
      </c>
      <c r="K24" s="15">
        <f>SUM(L24:M24)</f>
        <v>0</v>
      </c>
      <c r="L24" s="14" t="s">
        <v>12</v>
      </c>
      <c r="M24" s="14" t="s">
        <v>12</v>
      </c>
      <c r="N24" s="15">
        <f>SUM(O24:P24)</f>
        <v>191</v>
      </c>
      <c r="O24" s="14">
        <v>118</v>
      </c>
      <c r="P24" s="14">
        <v>73</v>
      </c>
      <c r="Q24" s="14" t="s">
        <v>12</v>
      </c>
      <c r="R24" s="14" t="s">
        <v>12</v>
      </c>
      <c r="S24" s="14" t="s">
        <v>12</v>
      </c>
      <c r="T24" s="13" t="s">
        <v>48</v>
      </c>
      <c r="U24" s="19"/>
    </row>
    <row r="25" spans="1:24" ht="19.5" customHeight="1">
      <c r="A25" s="22"/>
      <c r="B25" s="18"/>
      <c r="C25" s="18"/>
      <c r="D25" s="18"/>
      <c r="E25" s="77"/>
      <c r="F25" s="77"/>
      <c r="G25" s="77"/>
      <c r="H25" s="77"/>
      <c r="I25" s="77"/>
      <c r="J25" s="77"/>
      <c r="K25" s="77"/>
      <c r="L25" s="76"/>
      <c r="M25" s="76"/>
      <c r="N25" s="77"/>
      <c r="O25" s="76"/>
      <c r="P25" s="76"/>
      <c r="Q25" s="76"/>
      <c r="R25" s="76"/>
      <c r="S25" s="76"/>
      <c r="T25" s="75"/>
      <c r="U25" s="74"/>
    </row>
    <row r="26" spans="1:24" ht="19.5" customHeight="1">
      <c r="A26" s="22"/>
      <c r="B26" s="18"/>
      <c r="C26" s="18"/>
      <c r="D26" s="18"/>
      <c r="E26" s="77"/>
      <c r="F26" s="77"/>
      <c r="G26" s="77"/>
      <c r="H26" s="77"/>
      <c r="I26" s="77"/>
      <c r="J26" s="77"/>
      <c r="K26" s="77"/>
      <c r="L26" s="76"/>
      <c r="M26" s="76"/>
      <c r="N26" s="77"/>
      <c r="O26" s="76"/>
      <c r="P26" s="76"/>
      <c r="Q26" s="76"/>
      <c r="R26" s="76"/>
      <c r="S26" s="76"/>
      <c r="T26" s="75"/>
      <c r="U26" s="74"/>
    </row>
    <row r="27" spans="1:24" ht="24.95" customHeight="1">
      <c r="A27" s="22"/>
      <c r="B27" s="18"/>
      <c r="C27" s="18"/>
      <c r="D27" s="18"/>
      <c r="E27" s="77"/>
      <c r="F27" s="77"/>
      <c r="G27" s="77"/>
      <c r="H27" s="77"/>
      <c r="I27" s="77"/>
      <c r="J27" s="77"/>
      <c r="K27" s="77"/>
      <c r="L27" s="76"/>
      <c r="M27" s="76"/>
      <c r="N27" s="77"/>
      <c r="O27" s="76"/>
      <c r="P27" s="76"/>
      <c r="Q27" s="76"/>
      <c r="R27" s="76"/>
      <c r="S27" s="76"/>
      <c r="T27" s="75"/>
      <c r="U27" s="74"/>
    </row>
    <row r="28" spans="1:24" ht="19.5" customHeight="1">
      <c r="A28" s="72"/>
      <c r="B28" s="73" t="s">
        <v>47</v>
      </c>
      <c r="C28" s="71">
        <v>3.7</v>
      </c>
      <c r="D28" s="73" t="s">
        <v>46</v>
      </c>
      <c r="E28" s="73"/>
      <c r="F28" s="73"/>
      <c r="G28" s="73"/>
      <c r="H28" s="73"/>
      <c r="I28" s="73"/>
      <c r="J28" s="73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2"/>
      <c r="V28" s="72"/>
      <c r="W28" s="72"/>
      <c r="X28" s="72"/>
    </row>
    <row r="29" spans="1:24" ht="19.5" customHeight="1">
      <c r="A29" s="69"/>
      <c r="B29" s="70" t="s">
        <v>45</v>
      </c>
      <c r="C29" s="71">
        <v>3.7</v>
      </c>
      <c r="D29" s="70" t="s">
        <v>44</v>
      </c>
      <c r="E29" s="70"/>
      <c r="F29" s="70"/>
      <c r="G29" s="70"/>
      <c r="H29" s="70"/>
      <c r="I29" s="70"/>
      <c r="J29" s="70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</row>
    <row r="30" spans="1:24" ht="3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1:24" ht="19.5" customHeight="1">
      <c r="A31" s="67" t="s">
        <v>43</v>
      </c>
      <c r="B31" s="66"/>
      <c r="C31" s="66"/>
      <c r="D31" s="65"/>
      <c r="E31" s="64"/>
      <c r="F31" s="5"/>
      <c r="G31" s="30"/>
      <c r="H31" s="37" t="s">
        <v>42</v>
      </c>
      <c r="I31" s="36"/>
      <c r="J31" s="36"/>
      <c r="K31" s="36"/>
      <c r="L31" s="36"/>
      <c r="M31" s="36"/>
      <c r="N31" s="44"/>
      <c r="O31" s="44"/>
      <c r="P31" s="44"/>
      <c r="Q31" s="63"/>
      <c r="R31" s="63"/>
      <c r="S31" s="62"/>
      <c r="T31" s="61" t="s">
        <v>41</v>
      </c>
      <c r="U31" s="2"/>
      <c r="V31" s="2"/>
      <c r="W31" s="2"/>
      <c r="X31" s="2"/>
    </row>
    <row r="32" spans="1:24" ht="20.100000000000001" customHeight="1">
      <c r="A32" s="34"/>
      <c r="B32" s="34"/>
      <c r="C32" s="34"/>
      <c r="D32" s="33"/>
      <c r="E32" s="51"/>
      <c r="F32" s="3"/>
      <c r="G32" s="30"/>
      <c r="H32" s="51"/>
      <c r="I32" s="3"/>
      <c r="J32" s="60"/>
      <c r="K32" s="46"/>
      <c r="L32" s="47" t="s">
        <v>40</v>
      </c>
      <c r="M32" s="46"/>
      <c r="N32" s="59"/>
      <c r="O32" s="58"/>
      <c r="P32" s="57"/>
      <c r="Q32" s="5"/>
      <c r="R32" s="5"/>
      <c r="S32" s="56"/>
      <c r="T32" s="29"/>
      <c r="U32" s="2"/>
      <c r="V32" s="2"/>
      <c r="W32" s="2"/>
      <c r="X32" s="2"/>
    </row>
    <row r="33" spans="1:24" ht="20.100000000000001" customHeight="1">
      <c r="A33" s="34"/>
      <c r="B33" s="34"/>
      <c r="C33" s="34"/>
      <c r="D33" s="33"/>
      <c r="E33" s="45" t="s">
        <v>27</v>
      </c>
      <c r="F33" s="44"/>
      <c r="G33" s="43"/>
      <c r="H33" s="49"/>
      <c r="I33" s="47" t="s">
        <v>39</v>
      </c>
      <c r="J33" s="55"/>
      <c r="K33" s="46"/>
      <c r="L33" s="47" t="s">
        <v>38</v>
      </c>
      <c r="M33" s="46"/>
      <c r="N33" s="54"/>
      <c r="O33" s="53"/>
      <c r="P33" s="52"/>
      <c r="Q33" s="44"/>
      <c r="R33" s="44"/>
      <c r="S33" s="43"/>
      <c r="T33" s="29"/>
      <c r="U33" s="2"/>
      <c r="V33" s="2"/>
      <c r="W33" s="2"/>
      <c r="X33" s="2"/>
    </row>
    <row r="34" spans="1:24" ht="20.100000000000001" customHeight="1">
      <c r="A34" s="34"/>
      <c r="B34" s="34"/>
      <c r="C34" s="34"/>
      <c r="D34" s="33"/>
      <c r="E34" s="45" t="s">
        <v>24</v>
      </c>
      <c r="F34" s="44"/>
      <c r="G34" s="43"/>
      <c r="H34" s="49"/>
      <c r="I34" s="47" t="s">
        <v>37</v>
      </c>
      <c r="J34" s="48"/>
      <c r="K34" s="46"/>
      <c r="L34" s="47" t="s">
        <v>36</v>
      </c>
      <c r="M34" s="46"/>
      <c r="N34" s="45" t="s">
        <v>35</v>
      </c>
      <c r="O34" s="44"/>
      <c r="P34" s="43"/>
      <c r="Q34" s="44" t="s">
        <v>34</v>
      </c>
      <c r="R34" s="44"/>
      <c r="S34" s="43"/>
      <c r="T34" s="29"/>
      <c r="U34" s="2"/>
      <c r="V34" s="2"/>
      <c r="W34" s="2"/>
      <c r="X34" s="2"/>
    </row>
    <row r="35" spans="1:24" ht="20.100000000000001" customHeight="1">
      <c r="A35" s="34"/>
      <c r="B35" s="34"/>
      <c r="C35" s="34"/>
      <c r="D35" s="33"/>
      <c r="E35" s="51"/>
      <c r="F35" s="50"/>
      <c r="G35" s="30"/>
      <c r="H35" s="49"/>
      <c r="I35" s="47" t="s">
        <v>33</v>
      </c>
      <c r="J35" s="48"/>
      <c r="K35" s="46"/>
      <c r="L35" s="47" t="s">
        <v>32</v>
      </c>
      <c r="M35" s="46"/>
      <c r="N35" s="45" t="s">
        <v>31</v>
      </c>
      <c r="O35" s="44"/>
      <c r="P35" s="43"/>
      <c r="Q35" s="44" t="s">
        <v>30</v>
      </c>
      <c r="R35" s="44"/>
      <c r="S35" s="43"/>
      <c r="T35" s="29"/>
      <c r="U35" s="2"/>
      <c r="V35" s="2"/>
      <c r="W35" s="2"/>
      <c r="X35" s="2"/>
    </row>
    <row r="36" spans="1:24" s="23" customFormat="1" ht="20.100000000000001" customHeight="1">
      <c r="A36" s="34"/>
      <c r="B36" s="34"/>
      <c r="C36" s="34"/>
      <c r="D36" s="33"/>
      <c r="E36" s="42"/>
      <c r="F36" s="38"/>
      <c r="G36" s="25"/>
      <c r="H36" s="41"/>
      <c r="I36" s="40" t="s">
        <v>29</v>
      </c>
      <c r="J36" s="39"/>
      <c r="K36" s="6"/>
      <c r="L36" s="38" t="s">
        <v>29</v>
      </c>
      <c r="M36" s="6"/>
      <c r="N36" s="37" t="s">
        <v>28</v>
      </c>
      <c r="O36" s="36"/>
      <c r="P36" s="35"/>
      <c r="Q36" s="6"/>
      <c r="R36" s="6"/>
      <c r="S36" s="7"/>
      <c r="T36" s="29"/>
      <c r="U36" s="2"/>
      <c r="V36" s="2"/>
      <c r="W36" s="2"/>
      <c r="X36" s="2"/>
    </row>
    <row r="37" spans="1:24" s="23" customFormat="1" ht="20.100000000000001" customHeight="1">
      <c r="A37" s="34"/>
      <c r="B37" s="34"/>
      <c r="C37" s="34"/>
      <c r="D37" s="33"/>
      <c r="E37" s="31" t="s">
        <v>27</v>
      </c>
      <c r="F37" s="31" t="s">
        <v>26</v>
      </c>
      <c r="G37" s="30" t="s">
        <v>25</v>
      </c>
      <c r="H37" s="31" t="s">
        <v>27</v>
      </c>
      <c r="I37" s="31" t="s">
        <v>26</v>
      </c>
      <c r="J37" s="30" t="s">
        <v>25</v>
      </c>
      <c r="K37" s="31" t="s">
        <v>27</v>
      </c>
      <c r="L37" s="31" t="s">
        <v>26</v>
      </c>
      <c r="M37" s="30" t="s">
        <v>25</v>
      </c>
      <c r="N37" s="32" t="s">
        <v>27</v>
      </c>
      <c r="O37" s="30" t="s">
        <v>26</v>
      </c>
      <c r="P37" s="30" t="s">
        <v>25</v>
      </c>
      <c r="Q37" s="31" t="s">
        <v>27</v>
      </c>
      <c r="R37" s="31" t="s">
        <v>26</v>
      </c>
      <c r="S37" s="30" t="s">
        <v>25</v>
      </c>
      <c r="T37" s="29"/>
      <c r="U37"/>
      <c r="V37"/>
      <c r="W37"/>
      <c r="X37"/>
    </row>
    <row r="38" spans="1:24" s="23" customFormat="1" ht="20.100000000000001" customHeight="1">
      <c r="A38" s="28"/>
      <c r="B38" s="28"/>
      <c r="C38" s="28"/>
      <c r="D38" s="27"/>
      <c r="E38" s="26" t="s">
        <v>24</v>
      </c>
      <c r="F38" s="26" t="s">
        <v>23</v>
      </c>
      <c r="G38" s="25" t="s">
        <v>22</v>
      </c>
      <c r="H38" s="26" t="s">
        <v>24</v>
      </c>
      <c r="I38" s="26" t="s">
        <v>23</v>
      </c>
      <c r="J38" s="25" t="s">
        <v>22</v>
      </c>
      <c r="K38" s="26" t="s">
        <v>24</v>
      </c>
      <c r="L38" s="26" t="s">
        <v>23</v>
      </c>
      <c r="M38" s="25" t="s">
        <v>22</v>
      </c>
      <c r="N38" s="26" t="s">
        <v>24</v>
      </c>
      <c r="O38" s="25" t="s">
        <v>23</v>
      </c>
      <c r="P38" s="25" t="s">
        <v>22</v>
      </c>
      <c r="Q38" s="26" t="s">
        <v>24</v>
      </c>
      <c r="R38" s="26" t="s">
        <v>23</v>
      </c>
      <c r="S38" s="25" t="s">
        <v>22</v>
      </c>
      <c r="T38" s="24"/>
      <c r="U38"/>
      <c r="V38"/>
      <c r="W38"/>
      <c r="X38"/>
    </row>
    <row r="39" spans="1:24" s="23" customFormat="1" ht="24.75" customHeight="1">
      <c r="A39" s="22"/>
      <c r="B39" s="21" t="s">
        <v>21</v>
      </c>
      <c r="C39" s="21"/>
      <c r="D39" s="20"/>
      <c r="E39" s="15">
        <f>SUM(F39:G39)</f>
        <v>6916</v>
      </c>
      <c r="F39" s="15">
        <f>SUM(I39,L39,O39,R39)</f>
        <v>3444</v>
      </c>
      <c r="G39" s="15">
        <f>SUM(J39,M39,P39,S39)</f>
        <v>3472</v>
      </c>
      <c r="H39" s="15">
        <f>SUM(I39:J39)</f>
        <v>6648</v>
      </c>
      <c r="I39" s="15">
        <f>2575+747</f>
        <v>3322</v>
      </c>
      <c r="J39" s="16">
        <f>2330+996</f>
        <v>3326</v>
      </c>
      <c r="K39" s="15">
        <f>SUM(L39:M39)</f>
        <v>0</v>
      </c>
      <c r="L39" s="14" t="s">
        <v>12</v>
      </c>
      <c r="M39" s="14" t="s">
        <v>12</v>
      </c>
      <c r="N39" s="14" t="s">
        <v>12</v>
      </c>
      <c r="O39" s="14" t="s">
        <v>12</v>
      </c>
      <c r="P39" s="14" t="s">
        <v>12</v>
      </c>
      <c r="Q39" s="14">
        <f>SUM(R39:S39)</f>
        <v>268</v>
      </c>
      <c r="R39" s="15">
        <v>122</v>
      </c>
      <c r="S39" s="16">
        <v>146</v>
      </c>
      <c r="T39" s="13" t="s">
        <v>20</v>
      </c>
      <c r="U39" s="19"/>
      <c r="V39"/>
      <c r="W39"/>
      <c r="X39"/>
    </row>
    <row r="40" spans="1:24" s="1" customFormat="1">
      <c r="A40" s="22"/>
      <c r="B40" s="21" t="s">
        <v>19</v>
      </c>
      <c r="C40" s="21"/>
      <c r="D40" s="20"/>
      <c r="E40" s="15">
        <f>SUM(F40:G40)</f>
        <v>5778</v>
      </c>
      <c r="F40" s="15">
        <f>SUM(I40,L40,O40,R40)</f>
        <v>3155</v>
      </c>
      <c r="G40" s="15">
        <f>SUM(J40,M40,P40,S40)</f>
        <v>2623</v>
      </c>
      <c r="H40" s="15">
        <f>SUM(I40:J40)</f>
        <v>5686</v>
      </c>
      <c r="I40" s="15">
        <f>2493+611</f>
        <v>3104</v>
      </c>
      <c r="J40" s="16">
        <f>2131+451</f>
        <v>2582</v>
      </c>
      <c r="K40" s="15">
        <f>SUM(L40:M40)</f>
        <v>0</v>
      </c>
      <c r="L40" s="14" t="s">
        <v>12</v>
      </c>
      <c r="M40" s="14" t="s">
        <v>12</v>
      </c>
      <c r="N40" s="14" t="s">
        <v>12</v>
      </c>
      <c r="O40" s="14" t="s">
        <v>12</v>
      </c>
      <c r="P40" s="14" t="s">
        <v>12</v>
      </c>
      <c r="Q40" s="14">
        <f>SUM(R40:S40)</f>
        <v>92</v>
      </c>
      <c r="R40" s="15">
        <v>51</v>
      </c>
      <c r="S40" s="16">
        <v>41</v>
      </c>
      <c r="T40" s="13" t="s">
        <v>18</v>
      </c>
      <c r="U40" s="19"/>
      <c r="V40"/>
      <c r="W40"/>
      <c r="X40"/>
    </row>
    <row r="41" spans="1:24">
      <c r="A41" s="22"/>
      <c r="B41" s="21" t="s">
        <v>17</v>
      </c>
      <c r="C41" s="21"/>
      <c r="D41" s="20"/>
      <c r="E41" s="15">
        <f>SUM(F41:G41)</f>
        <v>6800</v>
      </c>
      <c r="F41" s="15">
        <f>SUM(I41,L41,O41,R41)</f>
        <v>3473</v>
      </c>
      <c r="G41" s="15">
        <f>SUM(J41,M41,P41,S41)</f>
        <v>3327</v>
      </c>
      <c r="H41" s="15">
        <f>SUM(I41:J41)</f>
        <v>6800</v>
      </c>
      <c r="I41" s="15">
        <f>3281+192</f>
        <v>3473</v>
      </c>
      <c r="J41" s="16">
        <f>3157+170</f>
        <v>3327</v>
      </c>
      <c r="K41" s="15">
        <f>SUM(L41:M41)</f>
        <v>0</v>
      </c>
      <c r="L41" s="14" t="s">
        <v>12</v>
      </c>
      <c r="M41" s="14" t="s">
        <v>12</v>
      </c>
      <c r="N41" s="14" t="s">
        <v>12</v>
      </c>
      <c r="O41" s="14" t="s">
        <v>12</v>
      </c>
      <c r="P41" s="14" t="s">
        <v>12</v>
      </c>
      <c r="Q41" s="14" t="s">
        <v>12</v>
      </c>
      <c r="R41" s="14" t="s">
        <v>12</v>
      </c>
      <c r="S41" s="14" t="s">
        <v>12</v>
      </c>
      <c r="T41" s="13" t="s">
        <v>16</v>
      </c>
      <c r="U41" s="19"/>
    </row>
    <row r="42" spans="1:24">
      <c r="A42" s="3"/>
      <c r="B42" s="21" t="s">
        <v>15</v>
      </c>
      <c r="C42" s="21"/>
      <c r="D42" s="20"/>
      <c r="E42" s="15">
        <f>SUM(F42:G42)</f>
        <v>5072</v>
      </c>
      <c r="F42" s="15">
        <f>SUM(I42,L42,O42,R42)</f>
        <v>2619</v>
      </c>
      <c r="G42" s="15">
        <f>SUM(J42,M42,P42,S42)</f>
        <v>2453</v>
      </c>
      <c r="H42" s="15">
        <f>SUM(I42:J42)</f>
        <v>5072</v>
      </c>
      <c r="I42" s="15">
        <f>2115+504</f>
        <v>2619</v>
      </c>
      <c r="J42" s="16">
        <f>1909+544</f>
        <v>2453</v>
      </c>
      <c r="K42" s="15">
        <f>SUM(L42:M42)</f>
        <v>0</v>
      </c>
      <c r="L42" s="14" t="s">
        <v>12</v>
      </c>
      <c r="M42" s="14" t="s">
        <v>12</v>
      </c>
      <c r="N42" s="14" t="s">
        <v>12</v>
      </c>
      <c r="O42" s="14" t="s">
        <v>12</v>
      </c>
      <c r="P42" s="14" t="s">
        <v>12</v>
      </c>
      <c r="Q42" s="14" t="s">
        <v>12</v>
      </c>
      <c r="R42" s="14" t="s">
        <v>12</v>
      </c>
      <c r="S42" s="14" t="s">
        <v>12</v>
      </c>
      <c r="T42" s="13" t="s">
        <v>14</v>
      </c>
      <c r="U42" s="19"/>
    </row>
    <row r="43" spans="1:24">
      <c r="A43" s="3"/>
      <c r="B43" s="18" t="s">
        <v>13</v>
      </c>
      <c r="C43" s="18"/>
      <c r="D43" s="17"/>
      <c r="E43" s="15">
        <f>SUM(F43:G43)</f>
        <v>5381</v>
      </c>
      <c r="F43" s="15">
        <f>SUM(I43,L43,O43,R43)</f>
        <v>2702</v>
      </c>
      <c r="G43" s="15">
        <f>SUM(J43,M43,P43,S43)</f>
        <v>2679</v>
      </c>
      <c r="H43" s="15">
        <f>SUM(I43:J43)</f>
        <v>5381</v>
      </c>
      <c r="I43" s="15">
        <f>2007+695</f>
        <v>2702</v>
      </c>
      <c r="J43" s="16">
        <f>1915+764</f>
        <v>2679</v>
      </c>
      <c r="K43" s="15">
        <f>SUM(L43:M43)</f>
        <v>0</v>
      </c>
      <c r="L43" s="14" t="s">
        <v>12</v>
      </c>
      <c r="M43" s="14" t="s">
        <v>12</v>
      </c>
      <c r="N43" s="14" t="s">
        <v>12</v>
      </c>
      <c r="O43" s="14" t="s">
        <v>12</v>
      </c>
      <c r="P43" s="14" t="s">
        <v>12</v>
      </c>
      <c r="Q43" s="14" t="s">
        <v>12</v>
      </c>
      <c r="R43" s="14" t="s">
        <v>12</v>
      </c>
      <c r="S43" s="14" t="s">
        <v>12</v>
      </c>
      <c r="T43" s="13" t="s">
        <v>11</v>
      </c>
      <c r="U43" s="13"/>
      <c r="V43" s="12"/>
    </row>
    <row r="44" spans="1:24" ht="3" customHeight="1">
      <c r="A44" s="11"/>
      <c r="B44" s="11"/>
      <c r="C44" s="11"/>
      <c r="D44" s="9"/>
      <c r="E44" s="10"/>
      <c r="F44" s="10"/>
      <c r="G44" s="9"/>
      <c r="H44" s="10"/>
      <c r="I44" s="10"/>
      <c r="J44" s="9"/>
      <c r="K44" s="8"/>
      <c r="L44" s="8"/>
      <c r="M44" s="7"/>
      <c r="N44" s="8"/>
      <c r="O44" s="7"/>
      <c r="P44" s="7"/>
      <c r="Q44" s="8"/>
      <c r="R44" s="8"/>
      <c r="S44" s="7"/>
      <c r="T44" s="6"/>
    </row>
    <row r="45" spans="1:24" ht="17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4" s="2" customFormat="1" ht="19.5" customHeight="1">
      <c r="A46" s="3"/>
      <c r="B46" s="3" t="s">
        <v>10</v>
      </c>
      <c r="C46" s="3"/>
      <c r="D46" s="3"/>
      <c r="E46" s="3"/>
      <c r="H46" s="3"/>
      <c r="I46" s="3"/>
      <c r="J46" s="3"/>
      <c r="K46" s="3"/>
      <c r="L46" s="3" t="s">
        <v>9</v>
      </c>
      <c r="M46" s="3"/>
      <c r="P46" s="3"/>
      <c r="Q46" s="3"/>
      <c r="R46" s="3"/>
      <c r="S46" s="3"/>
      <c r="T46" s="3"/>
      <c r="U46" s="3"/>
      <c r="V46" s="3"/>
      <c r="W46" s="3"/>
      <c r="X46" s="3"/>
    </row>
    <row r="47" spans="1:24" s="2" customFormat="1" ht="19.5" customHeight="1">
      <c r="A47" s="3"/>
      <c r="B47" s="3"/>
      <c r="C47" s="3" t="s">
        <v>8</v>
      </c>
      <c r="D47" s="4"/>
      <c r="E47" s="3"/>
      <c r="H47" s="3"/>
      <c r="I47" s="3"/>
      <c r="J47" s="3"/>
      <c r="K47" s="3"/>
      <c r="L47" s="3" t="s">
        <v>7</v>
      </c>
      <c r="M47" s="3"/>
      <c r="P47" s="3"/>
      <c r="Q47" s="3"/>
      <c r="R47" s="3"/>
      <c r="S47" s="3"/>
      <c r="T47" s="3"/>
      <c r="U47" s="3"/>
      <c r="V47" s="3"/>
      <c r="W47" s="3"/>
      <c r="X47" s="3"/>
    </row>
    <row r="48" spans="1:24" s="2" customFormat="1" ht="19.5" customHeight="1">
      <c r="A48" s="3"/>
      <c r="B48" s="3"/>
      <c r="C48" s="3" t="s">
        <v>6</v>
      </c>
      <c r="D48" s="4"/>
      <c r="E48" s="3"/>
      <c r="H48" s="3"/>
      <c r="I48" s="3"/>
      <c r="J48" s="3"/>
      <c r="K48" s="3"/>
      <c r="L48" s="3" t="s">
        <v>5</v>
      </c>
      <c r="M48" s="3"/>
      <c r="P48" s="3"/>
      <c r="Q48" s="3"/>
      <c r="R48" s="3"/>
      <c r="S48" s="3"/>
      <c r="T48" s="3"/>
      <c r="U48" s="3"/>
      <c r="V48" s="3"/>
      <c r="W48" s="3"/>
      <c r="X48" s="3"/>
    </row>
    <row r="49" spans="1:24" s="2" customFormat="1" ht="19.5" customHeight="1">
      <c r="A49" s="3"/>
      <c r="B49" s="3" t="s">
        <v>4</v>
      </c>
      <c r="C49" s="3"/>
      <c r="D49" s="4"/>
      <c r="E49" s="3"/>
      <c r="H49" s="3"/>
      <c r="I49" s="3"/>
      <c r="J49" s="3"/>
      <c r="K49" s="3"/>
      <c r="L49" s="3" t="s">
        <v>3</v>
      </c>
      <c r="M49" s="3"/>
      <c r="P49" s="3"/>
      <c r="Q49" s="3"/>
      <c r="R49" s="3"/>
      <c r="S49" s="3"/>
      <c r="T49" s="3"/>
      <c r="U49" s="3"/>
      <c r="V49" s="3"/>
      <c r="W49" s="3"/>
      <c r="X49" s="3"/>
    </row>
    <row r="50" spans="1:24" s="2" customFormat="1" ht="19.5" customHeight="1">
      <c r="A50" s="3"/>
      <c r="B50" s="3" t="s">
        <v>2</v>
      </c>
      <c r="C50" s="3" t="s">
        <v>1</v>
      </c>
      <c r="D50" s="4"/>
      <c r="E50" s="3"/>
      <c r="H50" s="3"/>
      <c r="I50" s="3"/>
      <c r="J50" s="3"/>
      <c r="K50" s="3"/>
      <c r="L50" s="3" t="s">
        <v>0</v>
      </c>
      <c r="M50" s="3"/>
      <c r="P50" s="3"/>
      <c r="Q50" s="3"/>
      <c r="R50" s="3"/>
      <c r="S50" s="3"/>
      <c r="T50" s="3"/>
      <c r="U50" s="3"/>
      <c r="V50" s="3"/>
      <c r="W50" s="3"/>
      <c r="X50" s="3"/>
    </row>
    <row r="51" spans="1:2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26.25" customHeight="1"/>
    <row r="54" spans="1:24" ht="12" customHeight="1"/>
    <row r="55" spans="1:24" ht="26.25" customHeight="1"/>
  </sheetData>
  <mergeCells count="50">
    <mergeCell ref="T20:U20"/>
    <mergeCell ref="T41:U41"/>
    <mergeCell ref="T42:U42"/>
    <mergeCell ref="T43:U43"/>
    <mergeCell ref="T21:U21"/>
    <mergeCell ref="T22:U22"/>
    <mergeCell ref="T23:U23"/>
    <mergeCell ref="T24:U24"/>
    <mergeCell ref="T39:U39"/>
    <mergeCell ref="T40:U40"/>
    <mergeCell ref="T14:U14"/>
    <mergeCell ref="T15:U15"/>
    <mergeCell ref="T16:U16"/>
    <mergeCell ref="T17:U17"/>
    <mergeCell ref="T18:U18"/>
    <mergeCell ref="T19:U19"/>
    <mergeCell ref="B24:D24"/>
    <mergeCell ref="B39:D39"/>
    <mergeCell ref="B40:D40"/>
    <mergeCell ref="B41:D41"/>
    <mergeCell ref="B42:D42"/>
    <mergeCell ref="A31:D38"/>
    <mergeCell ref="T4:T11"/>
    <mergeCell ref="H4:S4"/>
    <mergeCell ref="Q6:S6"/>
    <mergeCell ref="Q7:S7"/>
    <mergeCell ref="N6:P6"/>
    <mergeCell ref="N7:P7"/>
    <mergeCell ref="N9:P9"/>
    <mergeCell ref="N8:P8"/>
    <mergeCell ref="Q35:S35"/>
    <mergeCell ref="Q8:S8"/>
    <mergeCell ref="E6:G6"/>
    <mergeCell ref="E7:G7"/>
    <mergeCell ref="A12:D12"/>
    <mergeCell ref="A4:D11"/>
    <mergeCell ref="B19:D19"/>
    <mergeCell ref="B20:D20"/>
    <mergeCell ref="B21:D21"/>
    <mergeCell ref="B22:D22"/>
    <mergeCell ref="N36:P36"/>
    <mergeCell ref="H31:S31"/>
    <mergeCell ref="T31:T38"/>
    <mergeCell ref="E33:G33"/>
    <mergeCell ref="N33:P33"/>
    <mergeCell ref="Q33:S33"/>
    <mergeCell ref="E34:G34"/>
    <mergeCell ref="N34:P34"/>
    <mergeCell ref="Q34:S34"/>
    <mergeCell ref="N35:P35"/>
  </mergeCells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2013-01-22T09:34:51Z</dcterms:created>
  <dcterms:modified xsi:type="dcterms:W3CDTF">2013-01-22T09:35:04Z</dcterms:modified>
</cp:coreProperties>
</file>